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autoCompressPictures="0" defaultThemeVersion="166925"/>
  <mc:AlternateContent xmlns:mc="http://schemas.openxmlformats.org/markup-compatibility/2006">
    <mc:Choice Requires="x15">
      <x15ac:absPath xmlns:x15ac="http://schemas.microsoft.com/office/spreadsheetml/2010/11/ac" url="/Users/glouriewisbaum/Desktop/Web Design/Mow Electric!/Tools/"/>
    </mc:Choice>
  </mc:AlternateContent>
  <xr:revisionPtr revIDLastSave="0" documentId="13_ncr:1_{B0BD27CA-3B5B-D044-91C2-846083F65FC1}" xr6:coauthVersionLast="46" xr6:coauthVersionMax="46" xr10:uidLastSave="{00000000-0000-0000-0000-000000000000}"/>
  <bookViews>
    <workbookView xWindow="200" yWindow="500" windowWidth="28600" windowHeight="16580" xr2:uid="{00000000-000D-0000-FFFF-FFFF00000000}"/>
  </bookViews>
  <sheets>
    <sheet name="CO2 and Fuel Savings" sheetId="1" r:id="rId1"/>
    <sheet name="Notes" sheetId="2" r:id="rId2"/>
  </sheets>
  <definedNames>
    <definedName name="_xlnm.Print_Area" localSheetId="0">'CO2 and Fuel Savings'!$A$1:$O$57</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0" i="1" l="1"/>
  <c r="F31" i="1"/>
  <c r="C31" i="1" l="1"/>
  <c r="F23" i="1"/>
  <c r="F39" i="1" s="1"/>
  <c r="K33" i="1" s="1"/>
  <c r="C23" i="1"/>
  <c r="C35" i="1" s="1"/>
  <c r="C54" i="1" l="1"/>
  <c r="F25" i="1"/>
  <c r="C50" i="1"/>
  <c r="C48" i="1"/>
  <c r="F54" i="1"/>
  <c r="F33" i="1" s="1"/>
  <c r="C33" i="1" l="1"/>
  <c r="C37" i="1" s="1"/>
  <c r="J10" i="1" s="1"/>
  <c r="F37" i="1"/>
  <c r="K10" i="1" s="1"/>
  <c r="F27" i="1"/>
  <c r="C25" i="1"/>
  <c r="C39" i="1" s="1"/>
  <c r="L10" i="1" l="1"/>
  <c r="J33" i="1"/>
  <c r="L33" i="1" s="1"/>
  <c r="E41" i="1"/>
  <c r="C27" i="1"/>
  <c r="E29" i="1" s="1"/>
</calcChain>
</file>

<file path=xl/sharedStrings.xml><?xml version="1.0" encoding="utf-8"?>
<sst xmlns="http://schemas.openxmlformats.org/spreadsheetml/2006/main" count="62" uniqueCount="55">
  <si>
    <t>Electric Mower</t>
    <phoneticPr fontId="7" type="noConversion"/>
  </si>
  <si>
    <t>Savings</t>
    <phoneticPr fontId="7" type="noConversion"/>
  </si>
  <si>
    <t>Gas/Diesel Mower</t>
  </si>
  <si>
    <t>Mower deck width</t>
    <phoneticPr fontId="2" type="noConversion"/>
  </si>
  <si>
    <t>Mower deck width (inches)</t>
    <phoneticPr fontId="2" type="noConversion"/>
  </si>
  <si>
    <t>Annual fuel cost</t>
    <phoneticPr fontId="2" type="noConversion"/>
  </si>
  <si>
    <t>Annual electricity cost</t>
    <phoneticPr fontId="2" type="noConversion"/>
  </si>
  <si>
    <t>Fuel cost (per gallon)</t>
    <phoneticPr fontId="2" type="noConversion"/>
  </si>
  <si>
    <t>Deck width (inches)</t>
    <phoneticPr fontId="2" type="noConversion"/>
  </si>
  <si>
    <t>Average mowing speed (MPH)</t>
    <phoneticPr fontId="2" type="noConversion"/>
  </si>
  <si>
    <t>Battery-Electric Mower</t>
  </si>
  <si>
    <t>Operating HOURS per DAY</t>
  </si>
  <si>
    <t>Operating DAYS per WEEK</t>
  </si>
  <si>
    <t>Operating WEEKS per YEAR</t>
  </si>
  <si>
    <t>†Click on "NOTES" tab below for explanations and assumptions</t>
  </si>
  <si>
    <t>Gas-Powered Mower</t>
  </si>
  <si>
    <t>Mowing speed (acres per hr)</t>
  </si>
  <si>
    <t>Annual fuel use (gal)</t>
  </si>
  <si>
    <t>Annual electricity use (kWh) per acre</t>
  </si>
  <si>
    <t xml:space="preserve">Annual fuel consumption (gal) per acre </t>
  </si>
  <si>
    <t xml:space="preserve">Annual CO2 emissions (lbs) per acre </t>
  </si>
  <si>
    <t>Fuel Costs (per gal)</t>
  </si>
  <si>
    <t>Fuel consumption (gal) per hour</t>
  </si>
  <si>
    <t>Electricity consumption (kW) per hour</t>
  </si>
  <si>
    <t>CO2 lbs/kWh (VT average 2019)</t>
  </si>
  <si>
    <t xml:space="preserve">CO2 emissions for gas or diesel fuel (lbs/gal)  </t>
  </si>
  <si>
    <t>Fuel consumption (gal) per ACRE per MOW</t>
  </si>
  <si>
    <t>Electricity use (kWh) per ACRE per Mow</t>
  </si>
  <si>
    <t>Electricity costs (per kWh)</t>
  </si>
  <si>
    <t xml:space="preserve">Annual fuel vs electricity cost savings using battery-electric mower </t>
  </si>
  <si>
    <t>Enter Mower Use Data for Gas-Powered RIDING Mower</t>
  </si>
  <si>
    <t>Gas/Diesel RIDING Mower</t>
  </si>
  <si>
    <t>Battery-Electric RIDING Mower</t>
  </si>
  <si>
    <t xml:space="preserve">CO2 Emissions and Fuel Costs Comparison Calculator† </t>
  </si>
  <si>
    <t>LBS CO2</t>
  </si>
  <si>
    <t>Annual operating HOURS</t>
  </si>
  <si>
    <t>Annual electricity use (kWh)</t>
  </si>
  <si>
    <t>Enter data to calculature. Click on "NOTES" tab at the bottom of the page to see assumptions and explanation of default values</t>
  </si>
  <si>
    <r>
      <t>Calculations</t>
    </r>
    <r>
      <rPr>
        <vertAlign val="superscript"/>
        <sz val="20"/>
        <color rgb="FF00B050"/>
        <rFont val="Arial Rounded MT Bold"/>
        <family val="2"/>
      </rPr>
      <t>†</t>
    </r>
  </si>
  <si>
    <r>
      <t>Related calculations and data points</t>
    </r>
    <r>
      <rPr>
        <vertAlign val="superscript"/>
        <sz val="20"/>
        <color rgb="FF00B050"/>
        <rFont val="Arial Rounded MT Bold"/>
        <family val="2"/>
      </rPr>
      <t>†</t>
    </r>
  </si>
  <si>
    <r>
      <rPr>
        <b/>
        <sz val="11"/>
        <color theme="1"/>
        <rFont val="Calibri"/>
        <family val="2"/>
        <scheme val="minor"/>
      </rPr>
      <t xml:space="preserve">Electricity Use for Battery-Electric Riding Mowers: </t>
    </r>
    <r>
      <rPr>
        <sz val="11"/>
        <color theme="1"/>
        <rFont val="Calibri"/>
        <family val="2"/>
        <scheme val="minor"/>
      </rPr>
      <t xml:space="preserve">The amount of electricity consumed by electric riding mowers will vary by make, model, and operating conditions. However, this calculator assumes battery-electric riding mowers will use approximately 2.8 kW per operating hour. </t>
    </r>
  </si>
  <si>
    <r>
      <rPr>
        <b/>
        <sz val="11"/>
        <color theme="1"/>
        <rFont val="Calibri"/>
        <family val="2"/>
        <scheme val="minor"/>
      </rPr>
      <t>Electricity Costs:</t>
    </r>
    <r>
      <rPr>
        <sz val="11"/>
        <color theme="1"/>
        <rFont val="Calibri"/>
        <family val="2"/>
        <scheme val="minor"/>
      </rPr>
      <t xml:space="preserve"> Electricity costs vary by utility and region.  Utilities also offer variable rates for different types of end-users (e.g. commercial, institutional, residential, etc.), as well as peak and off-peak hours. This calculator uses a typical rate for Vermont in 2021. </t>
    </r>
  </si>
  <si>
    <r>
      <rPr>
        <b/>
        <i/>
        <sz val="14"/>
        <color rgb="FF000000"/>
        <rFont val="Calibri"/>
        <family val="2"/>
      </rPr>
      <t>Notes/Assumptions</t>
    </r>
    <r>
      <rPr>
        <b/>
        <sz val="14"/>
        <color rgb="FF000000"/>
        <rFont val="Calibri"/>
        <family val="2"/>
      </rPr>
      <t>:</t>
    </r>
    <r>
      <rPr>
        <b/>
        <sz val="11"/>
        <color indexed="8"/>
        <rFont val="Calibri"/>
        <family val="2"/>
      </rPr>
      <t xml:space="preserve"> </t>
    </r>
  </si>
  <si>
    <r>
      <rPr>
        <b/>
        <sz val="11"/>
        <color theme="1"/>
        <rFont val="Calibri"/>
        <family val="2"/>
        <scheme val="minor"/>
      </rPr>
      <t>Applies to BOTH Residential and Commercial RIDING Mowers:</t>
    </r>
    <r>
      <rPr>
        <sz val="11"/>
        <color theme="1"/>
        <rFont val="Calibri"/>
        <family val="2"/>
        <scheme val="minor"/>
      </rPr>
      <t xml:space="preserve"> This calculator has been designed to compare both </t>
    </r>
    <r>
      <rPr>
        <b/>
        <sz val="11"/>
        <color theme="1"/>
        <rFont val="Calibri"/>
        <family val="2"/>
        <scheme val="minor"/>
      </rPr>
      <t>RESIDENTIAL</t>
    </r>
    <r>
      <rPr>
        <sz val="11"/>
        <color theme="1"/>
        <rFont val="Calibri"/>
        <family val="2"/>
        <scheme val="minor"/>
      </rPr>
      <t xml:space="preserve"> as well as </t>
    </r>
    <r>
      <rPr>
        <b/>
        <sz val="11"/>
        <color theme="1"/>
        <rFont val="Calibri"/>
        <family val="2"/>
        <scheme val="minor"/>
      </rPr>
      <t>COMMERCIAL</t>
    </r>
    <r>
      <rPr>
        <sz val="11"/>
        <color theme="1"/>
        <rFont val="Calibri"/>
        <family val="2"/>
        <scheme val="minor"/>
      </rPr>
      <t xml:space="preserve"> (aka "professional") </t>
    </r>
    <r>
      <rPr>
        <b/>
        <sz val="11"/>
        <color theme="1"/>
        <rFont val="Calibri"/>
        <family val="2"/>
        <scheme val="minor"/>
      </rPr>
      <t>RIDING</t>
    </r>
    <r>
      <rPr>
        <sz val="11"/>
        <color theme="1"/>
        <rFont val="Calibri"/>
        <family val="2"/>
        <scheme val="minor"/>
      </rPr>
      <t xml:space="preserve"> mowers.  Although gas-powered residential riding mowers have smaller engines (ie. lower horsepower) with lower fuel consumption rates compared to commercial riding mowers, they take longer to mow an area because of thier slower speed and narrower mowing decks.  Therefore, this calculator assumes the fuel consumption </t>
    </r>
    <r>
      <rPr>
        <b/>
        <sz val="11"/>
        <color theme="1"/>
        <rFont val="Calibri"/>
        <family val="2"/>
        <scheme val="minor"/>
      </rPr>
      <t>"per ACRE"</t>
    </r>
    <r>
      <rPr>
        <sz val="11"/>
        <color theme="1"/>
        <rFont val="Calibri"/>
        <family val="2"/>
        <scheme val="minor"/>
      </rPr>
      <t xml:space="preserve"> will be about the same for both residential mowers and commercial mowers.  </t>
    </r>
  </si>
  <si>
    <r>
      <rPr>
        <b/>
        <sz val="11"/>
        <color theme="1"/>
        <rFont val="Calibri"/>
        <family val="2"/>
        <scheme val="minor"/>
      </rPr>
      <t>Fuel Consumption Rates:</t>
    </r>
    <r>
      <rPr>
        <sz val="11"/>
        <color theme="1"/>
        <rFont val="Calibri"/>
        <family val="2"/>
        <scheme val="minor"/>
      </rPr>
      <t xml:space="preserve"> Fuel consumption rates for gas-powered lawn mowers are typically not published by the manufacturers. However, based on anecdotal observations, this calculator assumes 1 gal/hr for gas-powered commercial RIDING mowers (e.g. 24 to 36 hp) and .60 gal/hr for gas-powered residential RIDING mowers (e.g. 10 to 20 hp)</t>
    </r>
  </si>
  <si>
    <r>
      <rPr>
        <b/>
        <sz val="11"/>
        <color theme="1"/>
        <rFont val="Calibri (Body)"/>
      </rPr>
      <t>Residential WALK-BEHIND Mowers:</t>
    </r>
    <r>
      <rPr>
        <sz val="11"/>
        <color theme="1"/>
        <rFont val="Calibri"/>
        <family val="2"/>
        <scheme val="minor"/>
      </rPr>
      <t xml:space="preserve"> Small residential electric walk-behind mowers offer significant advantages over gas mowers, including lower noise, zero-tailpipe emissions, no handling of gas, no engine servicing/repair, etc.  And while the COMBINED CO2 emissions of many walk-behind mowers operating in a particular region is significant, this calculator is </t>
    </r>
    <r>
      <rPr>
        <b/>
        <sz val="11"/>
        <color theme="1"/>
        <rFont val="Calibri"/>
        <family val="2"/>
        <scheme val="minor"/>
      </rPr>
      <t>NOT</t>
    </r>
    <r>
      <rPr>
        <sz val="11"/>
        <color theme="1"/>
        <rFont val="Calibri"/>
        <family val="2"/>
        <scheme val="minor"/>
      </rPr>
      <t xml:space="preserve"> designed to compare the emissions from residential electric and gas-powered walk-behind mowers. </t>
    </r>
  </si>
  <si>
    <t>Annual fuel consumption (gal) TOTAL per year</t>
  </si>
  <si>
    <t>Annual CO2 emissions (tons) TOTAL per year</t>
  </si>
  <si>
    <t>Tons CO2</t>
  </si>
  <si>
    <t>Electric Mower</t>
  </si>
  <si>
    <t>Savings</t>
  </si>
  <si>
    <r>
      <rPr>
        <b/>
        <sz val="11"/>
        <color theme="1"/>
        <rFont val="Calibri"/>
        <family val="2"/>
        <scheme val="minor"/>
      </rPr>
      <t>"Life-Cycle" Cost Savings:</t>
    </r>
    <r>
      <rPr>
        <sz val="11"/>
        <color theme="1"/>
        <rFont val="Calibri"/>
        <family val="2"/>
        <scheme val="minor"/>
      </rPr>
      <t xml:space="preserve"> Beyond the lower emissions and cost of electricity compared to the emissions and cost of gas or diesel, battery-electric mowers also provide significant cost savings over thier useable life due to their considerably lower maintenance and repair costs.  These "Life-Cycle" cost savings are demonstrated in the interactive "Life-Cycle Cost Savings Comparison" calculator at this link https://mowelectric.org/savings-co2-impact-calculators/.</t>
    </r>
  </si>
  <si>
    <t>Annual CO2 savings using battery-electric mower (total per year)</t>
  </si>
  <si>
    <r>
      <rPr>
        <b/>
        <sz val="11"/>
        <color theme="1"/>
        <rFont val="Calibri"/>
        <family val="2"/>
        <scheme val="minor"/>
      </rPr>
      <t>CO2 Emissions Associated with Fossil Fuel</t>
    </r>
    <r>
      <rPr>
        <sz val="11"/>
        <color theme="1"/>
        <rFont val="Calibri"/>
        <family val="2"/>
        <scheme val="minor"/>
      </rPr>
      <t xml:space="preserve">: According to EPA data, approximately </t>
    </r>
    <r>
      <rPr>
        <b/>
        <sz val="11"/>
        <color theme="1"/>
        <rFont val="Calibri"/>
        <family val="2"/>
        <scheme val="minor"/>
      </rPr>
      <t xml:space="preserve">19.64 lb </t>
    </r>
    <r>
      <rPr>
        <sz val="11"/>
        <color theme="1"/>
        <rFont val="Calibri"/>
        <family val="2"/>
        <scheme val="minor"/>
      </rPr>
      <t>of</t>
    </r>
    <r>
      <rPr>
        <b/>
        <sz val="11"/>
        <color theme="1"/>
        <rFont val="Calibri"/>
        <family val="2"/>
        <scheme val="minor"/>
      </rPr>
      <t xml:space="preserve"> CO2</t>
    </r>
    <r>
      <rPr>
        <sz val="11"/>
        <color theme="1"/>
        <rFont val="Calibri"/>
        <family val="2"/>
        <scheme val="minor"/>
      </rPr>
      <t xml:space="preserve"> is emitted </t>
    </r>
    <r>
      <rPr>
        <b/>
        <sz val="11"/>
        <color theme="1"/>
        <rFont val="Calibri"/>
        <family val="2"/>
        <scheme val="minor"/>
      </rPr>
      <t xml:space="preserve">per gallon of GASOLINE </t>
    </r>
    <r>
      <rPr>
        <sz val="11"/>
        <color theme="1"/>
        <rFont val="Calibri"/>
        <family val="2"/>
        <scheme val="minor"/>
      </rPr>
      <t xml:space="preserve">burned, and </t>
    </r>
    <r>
      <rPr>
        <b/>
        <sz val="11"/>
        <color theme="1"/>
        <rFont val="Calibri"/>
        <family val="2"/>
        <scheme val="minor"/>
      </rPr>
      <t>22.4 lb</t>
    </r>
    <r>
      <rPr>
        <sz val="11"/>
        <color theme="1"/>
        <rFont val="Calibri"/>
        <family val="2"/>
        <scheme val="minor"/>
      </rPr>
      <t xml:space="preserve"> of</t>
    </r>
    <r>
      <rPr>
        <b/>
        <sz val="11"/>
        <color theme="1"/>
        <rFont val="Calibri"/>
        <family val="2"/>
        <scheme val="minor"/>
      </rPr>
      <t xml:space="preserve"> CO2</t>
    </r>
    <r>
      <rPr>
        <sz val="11"/>
        <color theme="1"/>
        <rFont val="Calibri"/>
        <family val="2"/>
        <scheme val="minor"/>
      </rPr>
      <t xml:space="preserve"> is emitted per gallon of </t>
    </r>
    <r>
      <rPr>
        <b/>
        <sz val="11"/>
        <color theme="1"/>
        <rFont val="Calibri"/>
        <family val="2"/>
        <scheme val="minor"/>
      </rPr>
      <t>DIESEL</t>
    </r>
    <r>
      <rPr>
        <sz val="11"/>
        <color theme="1"/>
        <rFont val="Calibri"/>
        <family val="2"/>
        <scheme val="minor"/>
      </rPr>
      <t xml:space="preserve"> fuel burned. For simplicity, this calculator uses an average of 20 lb for both residential and commercial mowers with internal combustion engines. The total annual CO2 emissions for gas-powered mowers are based on the total annual operating hours.</t>
    </r>
  </si>
  <si>
    <r>
      <rPr>
        <b/>
        <sz val="11"/>
        <color theme="1"/>
        <rFont val="Calibri"/>
        <family val="2"/>
        <scheme val="minor"/>
      </rPr>
      <t>CO2 Emissions Associated with Electricity:</t>
    </r>
    <r>
      <rPr>
        <sz val="11"/>
        <color theme="1"/>
        <rFont val="Calibri"/>
        <family val="2"/>
        <scheme val="minor"/>
      </rPr>
      <t xml:space="preserve">  The CO2 emissions associated with electricity is largely determined by the source of that electricity.  For example, renewable sources such as wind, solar and hydro have minimal CO2 emissions compared to the electricity generated by burning fossil fuels.  The Vermont Agency of Natural Resources (ANR) recently estimated that each kWh of electricity consumed in Vermont is associated with the production of approximately 0.26 lb of CO2, which is one of the lowest CO2 emissions ratings in the US.  Since the </t>
    </r>
    <r>
      <rPr>
        <i/>
        <sz val="11"/>
        <color theme="1"/>
        <rFont val="Calibri"/>
        <family val="2"/>
        <scheme val="minor"/>
      </rPr>
      <t>Mow Electric!</t>
    </r>
    <r>
      <rPr>
        <sz val="11"/>
        <color theme="1"/>
        <rFont val="Calibri"/>
        <family val="2"/>
        <scheme val="minor"/>
      </rPr>
      <t xml:space="preserve"> Campaign is being rolled out in Vermont, this calculator uses the value of 0.26 lb of CO2 generated per kWh consumed. The total annual CO2 emissions for battery-electric mowers are based on the total annual operating hours.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</si>
</sst>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quot;$&quot;#,##0.00"/>
    <numFmt numFmtId="166" formatCode="0.000"/>
    <numFmt numFmtId="167" formatCode="0.0"/>
  </numFmts>
  <fonts count="17" x14ac:knownFonts="1">
    <font>
      <sz val="11"/>
      <color theme="1"/>
      <name val="Calibri"/>
      <family val="2"/>
      <scheme val="minor"/>
    </font>
    <font>
      <b/>
      <sz val="11"/>
      <color theme="1"/>
      <name val="Calibri"/>
      <family val="2"/>
      <scheme val="minor"/>
    </font>
    <font>
      <sz val="8"/>
      <name val="Calibri"/>
      <family val="2"/>
      <scheme val="minor"/>
    </font>
    <font>
      <sz val="14"/>
      <color indexed="8"/>
      <name val="Calibri"/>
      <family val="2"/>
    </font>
    <font>
      <b/>
      <i/>
      <sz val="24"/>
      <color indexed="8"/>
      <name val="Calibri"/>
      <family val="2"/>
    </font>
    <font>
      <sz val="16"/>
      <color indexed="9"/>
      <name val="Calibri"/>
      <family val="2"/>
    </font>
    <font>
      <sz val="16"/>
      <color indexed="8"/>
      <name val="Calibri"/>
      <family val="2"/>
    </font>
    <font>
      <sz val="8"/>
      <name val="Verdana"/>
      <family val="2"/>
    </font>
    <font>
      <b/>
      <sz val="11"/>
      <color indexed="8"/>
      <name val="Calibri"/>
      <family val="2"/>
    </font>
    <font>
      <i/>
      <sz val="11"/>
      <color theme="1"/>
      <name val="Calibri"/>
      <family val="2"/>
      <scheme val="minor"/>
    </font>
    <font>
      <sz val="20"/>
      <color rgb="FF00B050"/>
      <name val="Arial Rounded MT Bold"/>
      <family val="2"/>
    </font>
    <font>
      <vertAlign val="superscript"/>
      <sz val="20"/>
      <color rgb="FF00B050"/>
      <name val="Arial Rounded MT Bold"/>
      <family val="2"/>
    </font>
    <font>
      <b/>
      <sz val="11"/>
      <color theme="1"/>
      <name val="Calibri (Body)"/>
    </font>
    <font>
      <b/>
      <sz val="14"/>
      <color rgb="FF000000"/>
      <name val="Calibri"/>
      <family val="2"/>
    </font>
    <font>
      <b/>
      <i/>
      <sz val="14"/>
      <color rgb="FF000000"/>
      <name val="Calibri"/>
      <family val="2"/>
    </font>
    <font>
      <sz val="13"/>
      <color theme="1"/>
      <name val="Calibri (Body)"/>
    </font>
    <font>
      <b/>
      <i/>
      <sz val="13"/>
      <color rgb="FFFF0000"/>
      <name val="Calibri (Body)"/>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165" fontId="0" fillId="0" borderId="0" xfId="0" applyNumberFormat="1" applyFill="1" applyAlignment="1">
      <alignment horizontal="center"/>
    </xf>
    <xf numFmtId="164" fontId="0" fillId="0" borderId="0" xfId="0" applyNumberFormat="1" applyFill="1" applyAlignment="1">
      <alignment horizontal="center"/>
    </xf>
    <xf numFmtId="165" fontId="0" fillId="0" borderId="0" xfId="0" applyNumberFormat="1" applyFill="1"/>
    <xf numFmtId="0" fontId="1" fillId="0" borderId="0" xfId="0" applyFont="1" applyFill="1" applyBorder="1" applyAlignment="1">
      <alignment wrapText="1"/>
    </xf>
    <xf numFmtId="165" fontId="1" fillId="0" borderId="0" xfId="0" applyNumberFormat="1" applyFont="1" applyFill="1" applyBorder="1" applyAlignment="1">
      <alignment horizontal="center"/>
    </xf>
    <xf numFmtId="1"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2" xfId="0" applyBorder="1"/>
    <xf numFmtId="0" fontId="0" fillId="0" borderId="3" xfId="0" applyBorder="1"/>
    <xf numFmtId="0" fontId="0" fillId="0" borderId="4" xfId="0" applyBorder="1"/>
    <xf numFmtId="0" fontId="0" fillId="0" borderId="0" xfId="0" applyBorder="1"/>
    <xf numFmtId="0" fontId="0" fillId="0" borderId="6" xfId="0" applyBorder="1"/>
    <xf numFmtId="0" fontId="0" fillId="0" borderId="5" xfId="0" applyBorder="1"/>
    <xf numFmtId="0" fontId="0" fillId="0" borderId="0" xfId="0" applyBorder="1" applyAlignment="1">
      <alignment horizontal="center" vertical="center" wrapText="1"/>
    </xf>
    <xf numFmtId="0" fontId="0" fillId="0" borderId="0" xfId="0" applyBorder="1" applyAlignment="1">
      <alignment wrapText="1"/>
    </xf>
    <xf numFmtId="3" fontId="0" fillId="0" borderId="0" xfId="0" applyNumberFormat="1" applyBorder="1" applyAlignment="1">
      <alignment horizontal="center"/>
    </xf>
    <xf numFmtId="165"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166" fontId="0" fillId="0" borderId="0" xfId="0" applyNumberFormat="1" applyBorder="1" applyAlignment="1">
      <alignment horizontal="center"/>
    </xf>
    <xf numFmtId="4" fontId="0" fillId="0" borderId="0" xfId="0" applyNumberFormat="1" applyBorder="1" applyAlignment="1">
      <alignment horizontal="center"/>
    </xf>
    <xf numFmtId="167" fontId="0" fillId="0" borderId="0" xfId="0" applyNumberFormat="1" applyFill="1" applyBorder="1" applyAlignment="1">
      <alignment horizontal="center"/>
    </xf>
    <xf numFmtId="0" fontId="0" fillId="0" borderId="0" xfId="0" applyFill="1" applyBorder="1" applyAlignment="1">
      <alignment horizontal="center"/>
    </xf>
    <xf numFmtId="0" fontId="0" fillId="0" borderId="0" xfId="0" applyFill="1" applyBorder="1"/>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1" fontId="0" fillId="0" borderId="0" xfId="0" applyNumberFormat="1" applyFill="1" applyBorder="1" applyAlignment="1">
      <alignment horizontal="center"/>
    </xf>
    <xf numFmtId="4" fontId="0" fillId="0" borderId="0" xfId="0" applyNumberFormat="1" applyFill="1" applyBorder="1" applyAlignment="1">
      <alignment horizontal="center"/>
    </xf>
    <xf numFmtId="0" fontId="0" fillId="0" borderId="7" xfId="0" applyBorder="1"/>
    <xf numFmtId="0" fontId="0" fillId="0" borderId="8" xfId="0" applyBorder="1"/>
    <xf numFmtId="0" fontId="0" fillId="0" borderId="9" xfId="0" applyBorder="1"/>
    <xf numFmtId="4" fontId="0" fillId="0" borderId="1" xfId="0" applyNumberFormat="1" applyFill="1" applyBorder="1" applyAlignment="1">
      <alignment horizontal="center"/>
    </xf>
    <xf numFmtId="0" fontId="4" fillId="0" borderId="0" xfId="0" applyFont="1" applyBorder="1"/>
    <xf numFmtId="0" fontId="6" fillId="0" borderId="0" xfId="0" applyFont="1" applyAlignment="1">
      <alignment horizontal="center" vertical="center" wrapText="1"/>
    </xf>
    <xf numFmtId="0" fontId="3" fillId="3" borderId="0" xfId="0" applyFont="1" applyFill="1" applyBorder="1"/>
    <xf numFmtId="0" fontId="0" fillId="3" borderId="0" xfId="0" applyFill="1" applyBorder="1"/>
    <xf numFmtId="165" fontId="3" fillId="3" borderId="0" xfId="0" applyNumberFormat="1" applyFont="1" applyFill="1" applyBorder="1" applyAlignment="1">
      <alignment horizontal="center"/>
    </xf>
    <xf numFmtId="4" fontId="3" fillId="3" borderId="0" xfId="0" applyNumberFormat="1" applyFont="1" applyFill="1" applyBorder="1" applyAlignment="1">
      <alignment horizontal="center"/>
    </xf>
    <xf numFmtId="0" fontId="0" fillId="0" borderId="0" xfId="0" applyAlignment="1">
      <alignment vertical="top" wrapText="1"/>
    </xf>
    <xf numFmtId="0" fontId="8" fillId="0" borderId="0" xfId="0" applyFont="1" applyAlignment="1">
      <alignment vertical="top" wrapText="1"/>
    </xf>
    <xf numFmtId="4" fontId="0" fillId="0" borderId="0" xfId="0" applyNumberFormat="1" applyAlignment="1">
      <alignment horizontal="center"/>
    </xf>
    <xf numFmtId="4" fontId="0" fillId="0" borderId="0" xfId="0" applyNumberFormat="1" applyAlignment="1">
      <alignment horizontal="center"/>
    </xf>
    <xf numFmtId="0" fontId="8" fillId="0" borderId="0" xfId="0" applyFont="1" applyBorder="1"/>
    <xf numFmtId="0" fontId="0" fillId="0" borderId="0" xfId="0" applyBorder="1" applyAlignment="1">
      <alignment horizontal="center"/>
    </xf>
    <xf numFmtId="0" fontId="0" fillId="0" borderId="0" xfId="0" applyAlignment="1">
      <alignment horizontal="center"/>
    </xf>
    <xf numFmtId="2" fontId="0" fillId="0" borderId="0" xfId="0" applyNumberFormat="1"/>
    <xf numFmtId="0" fontId="0" fillId="0" borderId="0" xfId="0" applyBorder="1" applyAlignment="1">
      <alignment horizontal="center"/>
    </xf>
    <xf numFmtId="0" fontId="0" fillId="0" borderId="0" xfId="0" applyBorder="1" applyAlignment="1">
      <alignment horizontal="left" wrapText="1"/>
    </xf>
    <xf numFmtId="0" fontId="0" fillId="0" borderId="0" xfId="0" applyBorder="1" applyAlignment="1">
      <alignment horizontal="center"/>
    </xf>
    <xf numFmtId="0" fontId="5" fillId="2" borderId="0" xfId="0" applyFont="1" applyFill="1" applyAlignment="1">
      <alignment horizontal="center" vertical="center" wrapText="1"/>
    </xf>
    <xf numFmtId="0" fontId="10" fillId="0" borderId="0" xfId="0" applyFont="1" applyBorder="1" applyAlignment="1">
      <alignment horizontal="center"/>
    </xf>
    <xf numFmtId="0" fontId="15" fillId="0" borderId="5" xfId="0" applyFont="1" applyBorder="1"/>
    <xf numFmtId="0" fontId="16" fillId="0" borderId="0" xfId="0" applyFont="1" applyBorder="1"/>
    <xf numFmtId="0" fontId="15" fillId="0" borderId="0" xfId="0" applyFont="1" applyBorder="1"/>
    <xf numFmtId="0" fontId="15" fillId="0" borderId="6" xfId="0" applyFont="1" applyBorder="1"/>
    <xf numFmtId="0" fontId="15" fillId="0" borderId="0" xfId="0" applyFont="1"/>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Annual CO2 Emissions </a:t>
            </a:r>
          </a:p>
          <a:p>
            <a:pPr>
              <a:defRPr/>
            </a:pPr>
            <a:r>
              <a:rPr lang="en-US">
                <a:solidFill>
                  <a:srgbClr val="00B050"/>
                </a:solidFill>
              </a:rPr>
              <a:t>POUNDS</a:t>
            </a:r>
            <a:r>
              <a:rPr lang="en-US"/>
              <a:t> PER </a:t>
            </a:r>
            <a:r>
              <a:rPr lang="en-US">
                <a:solidFill>
                  <a:srgbClr val="00B050"/>
                </a:solidFill>
              </a:rPr>
              <a:t>ACRE</a:t>
            </a:r>
          </a:p>
        </c:rich>
      </c:tx>
      <c:overlay val="0"/>
    </c:title>
    <c:autoTitleDeleted val="0"/>
    <c:plotArea>
      <c:layout/>
      <c:barChart>
        <c:barDir val="col"/>
        <c:grouping val="clustered"/>
        <c:varyColors val="0"/>
        <c:ser>
          <c:idx val="0"/>
          <c:order val="0"/>
          <c:tx>
            <c:strRef>
              <c:f>'CO2 and Fuel Savings'!$I$10</c:f>
              <c:strCache>
                <c:ptCount val="1"/>
                <c:pt idx="0">
                  <c:v>LBS CO2</c:v>
                </c:pt>
              </c:strCache>
            </c:strRef>
          </c:tx>
          <c:spPr>
            <a:solidFill>
              <a:srgbClr val="00B050"/>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'CO2 and Fuel Savings'!$J$9:$K$9</c:f>
              <c:strCache>
                <c:ptCount val="2"/>
                <c:pt idx="0">
                  <c:v>Gas/Diesel Mower</c:v>
                </c:pt>
                <c:pt idx="1">
                  <c:v>Electric Mower</c:v>
                </c:pt>
              </c:strCache>
            </c:strRef>
          </c:cat>
          <c:val>
            <c:numRef>
              <c:f>'CO2 and Fuel Savings'!$J$10:$K$10</c:f>
              <c:numCache>
                <c:formatCode>#,##0.00</c:formatCode>
                <c:ptCount val="2"/>
                <c:pt idx="0">
                  <c:v>82.8</c:v>
                </c:pt>
                <c:pt idx="1">
                  <c:v>3.0872746666666666</c:v>
                </c:pt>
              </c:numCache>
            </c:numRef>
          </c:val>
          <c:extLst>
            <c:ext xmlns:c16="http://schemas.microsoft.com/office/drawing/2014/chart" uri="{C3380CC4-5D6E-409C-BE32-E72D297353CC}">
              <c16:uniqueId val="{00000000-86CD-C045-AB4E-B6BEF5ED57E3}"/>
            </c:ext>
          </c:extLst>
        </c:ser>
        <c:dLbls>
          <c:dLblPos val="ctr"/>
          <c:showLegendKey val="0"/>
          <c:showVal val="1"/>
          <c:showCatName val="0"/>
          <c:showSerName val="0"/>
          <c:showPercent val="0"/>
          <c:showBubbleSize val="0"/>
        </c:dLbls>
        <c:gapWidth val="150"/>
        <c:axId val="770731880"/>
        <c:axId val="621251752"/>
      </c:barChart>
      <c:catAx>
        <c:axId val="770731880"/>
        <c:scaling>
          <c:orientation val="minMax"/>
        </c:scaling>
        <c:delete val="0"/>
        <c:axPos val="b"/>
        <c:numFmt formatCode="General" sourceLinked="0"/>
        <c:majorTickMark val="out"/>
        <c:minorTickMark val="none"/>
        <c:tickLblPos val="nextTo"/>
        <c:crossAx val="621251752"/>
        <c:crosses val="autoZero"/>
        <c:auto val="1"/>
        <c:lblAlgn val="ctr"/>
        <c:lblOffset val="100"/>
        <c:noMultiLvlLbl val="0"/>
      </c:catAx>
      <c:valAx>
        <c:axId val="621251752"/>
        <c:scaling>
          <c:orientation val="minMax"/>
        </c:scaling>
        <c:delete val="0"/>
        <c:axPos val="l"/>
        <c:majorGridlines>
          <c:spPr>
            <a:ln>
              <a:solidFill>
                <a:srgbClr val="00B050"/>
              </a:solidFill>
            </a:ln>
          </c:spPr>
        </c:majorGridlines>
        <c:numFmt formatCode="#,##0.00" sourceLinked="1"/>
        <c:majorTickMark val="out"/>
        <c:minorTickMark val="none"/>
        <c:tickLblPos val="nextTo"/>
        <c:crossAx val="770731880"/>
        <c:crosses val="autoZero"/>
        <c:crossBetween val="between"/>
      </c:valAx>
    </c:plotArea>
    <c:legend>
      <c:legendPos val="r"/>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solidFill>
                  <a:schemeClr val="tx1"/>
                </a:solidFill>
              </a:rPr>
              <a:t>Annual</a:t>
            </a:r>
            <a:r>
              <a:rPr lang="en-US" sz="1800" b="1" baseline="0">
                <a:solidFill>
                  <a:schemeClr val="tx1"/>
                </a:solidFill>
              </a:rPr>
              <a:t> CO2 Emmissions </a:t>
            </a:r>
          </a:p>
          <a:p>
            <a:pPr>
              <a:defRPr/>
            </a:pPr>
            <a:r>
              <a:rPr lang="en-US" sz="1800" b="1" baseline="0">
                <a:solidFill>
                  <a:srgbClr val="00B050"/>
                </a:solidFill>
              </a:rPr>
              <a:t>TONS</a:t>
            </a:r>
            <a:r>
              <a:rPr lang="en-US" sz="1800" b="1" baseline="0">
                <a:solidFill>
                  <a:schemeClr val="tx1"/>
                </a:solidFill>
              </a:rPr>
              <a:t> PER </a:t>
            </a:r>
            <a:r>
              <a:rPr lang="en-US" sz="1800" b="1" baseline="0">
                <a:solidFill>
                  <a:srgbClr val="00B050"/>
                </a:solidFill>
              </a:rPr>
              <a:t>YEAR</a:t>
            </a:r>
            <a:endParaRPr lang="en-US" sz="1800" b="1">
              <a:solidFill>
                <a:srgbClr val="00B05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'CO2 and Fuel Savings'!$I$33</c:f>
              <c:strCache>
                <c:ptCount val="1"/>
                <c:pt idx="0">
                  <c:v>Tons CO2</c:v>
                </c:pt>
              </c:strCache>
            </c:strRef>
          </c:tx>
          <c:spPr>
            <a:solidFill>
              <a:srgbClr val="00B050"/>
            </a:solidFill>
            <a:ln>
              <a:solidFill>
                <a:srgbClr val="00B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'CO2 and Fuel Savings'!$J$32:$K$32</c:f>
              <c:strCache>
                <c:ptCount val="2"/>
                <c:pt idx="0">
                  <c:v>Gas/Diesel Mower</c:v>
                </c:pt>
                <c:pt idx="1">
                  <c:v>Electric Mower</c:v>
                </c:pt>
              </c:strCache>
            </c:strRef>
          </c:cat>
          <c:val>
            <c:numRef>
              <c:f>'CO2 and Fuel Savings'!$J$33:$K$33</c:f>
              <c:numCache>
                <c:formatCode>0.00</c:formatCode>
                <c:ptCount val="2"/>
                <c:pt idx="0" formatCode="General">
                  <c:v>6.9</c:v>
                </c:pt>
                <c:pt idx="1">
                  <c:v>0.25115999999999999</c:v>
                </c:pt>
              </c:numCache>
            </c:numRef>
          </c:val>
          <c:extLst>
            <c:ext xmlns:c16="http://schemas.microsoft.com/office/drawing/2014/chart" uri="{C3380CC4-5D6E-409C-BE32-E72D297353CC}">
              <c16:uniqueId val="{00000000-BBBF-1B4F-A31C-44F21CBA3422}"/>
            </c:ext>
          </c:extLst>
        </c:ser>
        <c:dLbls>
          <c:dLblPos val="ctr"/>
          <c:showLegendKey val="0"/>
          <c:showVal val="1"/>
          <c:showCatName val="0"/>
          <c:showSerName val="0"/>
          <c:showPercent val="0"/>
          <c:showBubbleSize val="0"/>
        </c:dLbls>
        <c:gapWidth val="219"/>
        <c:overlap val="-27"/>
        <c:axId val="341649152"/>
        <c:axId val="340960896"/>
      </c:barChart>
      <c:catAx>
        <c:axId val="34164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340960896"/>
        <c:crosses val="autoZero"/>
        <c:auto val="1"/>
        <c:lblAlgn val="ctr"/>
        <c:lblOffset val="100"/>
        <c:noMultiLvlLbl val="0"/>
      </c:catAx>
      <c:valAx>
        <c:axId val="340960896"/>
        <c:scaling>
          <c:orientation val="minMax"/>
        </c:scaling>
        <c:delete val="0"/>
        <c:axPos val="l"/>
        <c:majorGridlines>
          <c:spPr>
            <a:ln w="9525" cap="flat" cmpd="sng" algn="ctr">
              <a:solidFill>
                <a:srgbClr val="00B05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649152"/>
        <c:crosses val="autoZero"/>
        <c:crossBetween val="between"/>
      </c:valAx>
      <c:spPr>
        <a:noFill/>
        <a:ln>
          <a:solidFill>
            <a:srgbClr val="00B050"/>
          </a:solid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B05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109008</xdr:rowOff>
    </xdr:from>
    <xdr:to>
      <xdr:col>2</xdr:col>
      <xdr:colOff>508000</xdr:colOff>
      <xdr:row>0</xdr:row>
      <xdr:rowOff>1008591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rcRect/>
        <a:stretch/>
      </xdr:blipFill>
      <xdr:spPr>
        <a:xfrm>
          <a:off x="0" y="109008"/>
          <a:ext cx="3810000" cy="899583"/>
        </a:xfrm>
        <a:prstGeom prst="rect">
          <a:avLst/>
        </a:prstGeom>
      </xdr:spPr>
    </xdr:pic>
    <xdr:clientData/>
  </xdr:twoCellAnchor>
  <xdr:twoCellAnchor>
    <xdr:from>
      <xdr:col>7</xdr:col>
      <xdr:colOff>648946</xdr:colOff>
      <xdr:row>11</xdr:row>
      <xdr:rowOff>50551</xdr:rowOff>
    </xdr:from>
    <xdr:to>
      <xdr:col>15</xdr:col>
      <xdr:colOff>301813</xdr:colOff>
      <xdr:row>26</xdr:row>
      <xdr:rowOff>193240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829734</xdr:colOff>
      <xdr:row>34</xdr:row>
      <xdr:rowOff>8466</xdr:rowOff>
    </xdr:from>
    <xdr:to>
      <xdr:col>15</xdr:col>
      <xdr:colOff>389467</xdr:colOff>
      <xdr:row>46</xdr:row>
      <xdr:rowOff>169333</xdr:rowOff>
    </xdr:to>
    <xdr:graphicFrame macro="">
      <xdr:nvGraphicFramePr>
        <xdr:cNvPr id="5" name="Chart 4">
          <a:extLst>
            <a:ext uri="{FF2B5EF4-FFF2-40B4-BE49-F238E27FC236}">
              <a16:creationId xmlns:a16="http://schemas.microsoft.com/office/drawing/2014/main" id="{BAA9D6BB-035E-964F-B139-A8777C3A2D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87"/>
  <sheetViews>
    <sheetView tabSelected="1" topLeftCell="A2" zoomScale="59" zoomScaleNormal="68" workbookViewId="0">
      <selection activeCell="Q19" sqref="Q19"/>
    </sheetView>
  </sheetViews>
  <sheetFormatPr baseColWidth="10" defaultColWidth="8.83203125" defaultRowHeight="15" x14ac:dyDescent="0.2"/>
  <cols>
    <col min="1" max="1" width="4" customWidth="1"/>
    <col min="2" max="2" width="39.33203125" customWidth="1"/>
    <col min="3" max="3" width="25.1640625" customWidth="1"/>
    <col min="4" max="4" width="2.5" customWidth="1"/>
    <col min="5" max="5" width="37" customWidth="1"/>
    <col min="6" max="6" width="12.1640625" customWidth="1"/>
    <col min="7" max="7" width="4" customWidth="1"/>
    <col min="8" max="8" width="23.83203125" customWidth="1"/>
    <col min="10" max="10" width="15" bestFit="1" customWidth="1"/>
    <col min="11" max="11" width="12.5" bestFit="1" customWidth="1"/>
    <col min="12" max="12" width="6.83203125" bestFit="1" customWidth="1"/>
    <col min="15" max="15" width="3.5" customWidth="1"/>
  </cols>
  <sheetData>
    <row r="1" spans="1:12" ht="108" customHeight="1" x14ac:dyDescent="0.2">
      <c r="A1" s="11"/>
      <c r="B1" s="12"/>
      <c r="C1" s="12"/>
      <c r="D1" s="12"/>
      <c r="E1" s="12"/>
      <c r="F1" s="12"/>
      <c r="G1" s="13"/>
    </row>
    <row r="2" spans="1:12" ht="31" x14ac:dyDescent="0.35">
      <c r="A2" s="16"/>
      <c r="B2" s="36" t="s">
        <v>33</v>
      </c>
      <c r="C2" s="14"/>
      <c r="D2" s="14"/>
      <c r="E2" s="14"/>
      <c r="F2" s="14"/>
      <c r="G2" s="15"/>
    </row>
    <row r="3" spans="1:12" ht="11" customHeight="1" x14ac:dyDescent="0.35">
      <c r="A3" s="16"/>
      <c r="B3" s="36"/>
      <c r="C3" s="14"/>
      <c r="D3" s="14"/>
      <c r="E3" s="14"/>
      <c r="F3" s="14"/>
      <c r="G3" s="15"/>
    </row>
    <row r="4" spans="1:12" s="59" customFormat="1" ht="17" x14ac:dyDescent="0.2">
      <c r="A4" s="55"/>
      <c r="B4" s="56" t="s">
        <v>37</v>
      </c>
      <c r="C4" s="57"/>
      <c r="D4" s="57"/>
      <c r="E4" s="57"/>
      <c r="F4" s="57"/>
      <c r="G4" s="58"/>
    </row>
    <row r="5" spans="1:12" x14ac:dyDescent="0.2">
      <c r="A5" s="16"/>
      <c r="B5" s="52"/>
      <c r="C5" s="52"/>
      <c r="D5" s="52"/>
      <c r="E5" s="52"/>
      <c r="F5" s="52"/>
      <c r="G5" s="15"/>
    </row>
    <row r="6" spans="1:12" ht="25" x14ac:dyDescent="0.25">
      <c r="A6" s="16"/>
      <c r="B6" s="54" t="s">
        <v>30</v>
      </c>
      <c r="C6" s="54"/>
      <c r="D6" s="54"/>
      <c r="E6" s="54"/>
      <c r="F6" s="54"/>
      <c r="G6" s="15"/>
    </row>
    <row r="7" spans="1:12" ht="16" x14ac:dyDescent="0.2">
      <c r="A7" s="16"/>
      <c r="B7" s="14"/>
      <c r="C7" s="17" t="s">
        <v>15</v>
      </c>
      <c r="D7" s="14"/>
      <c r="E7" s="14"/>
      <c r="F7" s="14"/>
      <c r="G7" s="15"/>
    </row>
    <row r="8" spans="1:12" x14ac:dyDescent="0.2">
      <c r="A8" s="16"/>
      <c r="B8" s="14" t="s">
        <v>11</v>
      </c>
      <c r="C8" s="9">
        <v>5</v>
      </c>
      <c r="D8" s="14"/>
      <c r="E8" s="14"/>
      <c r="F8" s="14"/>
      <c r="G8" s="15"/>
    </row>
    <row r="9" spans="1:12" x14ac:dyDescent="0.2">
      <c r="A9" s="16"/>
      <c r="B9" s="14"/>
      <c r="C9" s="14"/>
      <c r="D9" s="14"/>
      <c r="E9" s="14"/>
      <c r="F9" s="14"/>
      <c r="G9" s="15"/>
      <c r="J9" t="s">
        <v>2</v>
      </c>
      <c r="K9" t="s">
        <v>0</v>
      </c>
      <c r="L9" t="s">
        <v>1</v>
      </c>
    </row>
    <row r="10" spans="1:12" ht="16" x14ac:dyDescent="0.2">
      <c r="A10" s="16"/>
      <c r="B10" s="18" t="s">
        <v>12</v>
      </c>
      <c r="C10" s="9">
        <v>6</v>
      </c>
      <c r="D10" s="14"/>
      <c r="E10" s="14"/>
      <c r="F10" s="14"/>
      <c r="G10" s="15"/>
      <c r="I10" t="s">
        <v>34</v>
      </c>
      <c r="J10" s="44">
        <f>C37</f>
        <v>82.8</v>
      </c>
      <c r="K10" s="44">
        <f>F37</f>
        <v>3.0872746666666666</v>
      </c>
      <c r="L10" s="45">
        <f>ROUND(J10-K10,0)</f>
        <v>80</v>
      </c>
    </row>
    <row r="11" spans="1:12" x14ac:dyDescent="0.2">
      <c r="A11" s="16"/>
      <c r="B11" s="14"/>
      <c r="C11" s="14"/>
      <c r="D11" s="14"/>
      <c r="E11" s="14"/>
      <c r="F11" s="14"/>
      <c r="G11" s="15"/>
    </row>
    <row r="12" spans="1:12" x14ac:dyDescent="0.2">
      <c r="A12" s="16"/>
      <c r="B12" s="14" t="s">
        <v>13</v>
      </c>
      <c r="C12" s="9">
        <v>23</v>
      </c>
      <c r="D12" s="14"/>
      <c r="E12" s="14"/>
      <c r="F12" s="14"/>
      <c r="G12" s="15"/>
    </row>
    <row r="13" spans="1:12" x14ac:dyDescent="0.2">
      <c r="A13" s="16"/>
      <c r="B13" s="14"/>
      <c r="C13" s="14"/>
      <c r="D13" s="14"/>
      <c r="E13" s="14"/>
      <c r="F13" s="14"/>
      <c r="G13" s="15"/>
    </row>
    <row r="14" spans="1:12" x14ac:dyDescent="0.2">
      <c r="A14" s="16"/>
      <c r="B14" s="14" t="s">
        <v>7</v>
      </c>
      <c r="C14" s="10">
        <v>2.75</v>
      </c>
      <c r="D14" s="14"/>
      <c r="E14" s="14"/>
      <c r="F14" s="14"/>
      <c r="G14" s="15"/>
    </row>
    <row r="15" spans="1:12" x14ac:dyDescent="0.2">
      <c r="A15" s="16"/>
      <c r="B15" s="14"/>
      <c r="C15" s="14"/>
      <c r="D15" s="14"/>
      <c r="E15" s="14"/>
      <c r="F15" s="14"/>
      <c r="G15" s="15"/>
    </row>
    <row r="16" spans="1:12" x14ac:dyDescent="0.2">
      <c r="A16" s="16"/>
      <c r="B16" s="14" t="s">
        <v>8</v>
      </c>
      <c r="C16" s="9">
        <v>60</v>
      </c>
      <c r="D16" s="14"/>
      <c r="E16" s="14"/>
      <c r="F16" s="14"/>
      <c r="G16" s="15"/>
    </row>
    <row r="17" spans="1:12" x14ac:dyDescent="0.2">
      <c r="A17" s="16"/>
      <c r="B17" s="14"/>
      <c r="C17" s="14"/>
      <c r="D17" s="14"/>
      <c r="E17" s="14"/>
      <c r="F17" s="14"/>
      <c r="G17" s="15"/>
    </row>
    <row r="18" spans="1:12" ht="16" x14ac:dyDescent="0.2">
      <c r="A18" s="16"/>
      <c r="B18" s="18" t="s">
        <v>9</v>
      </c>
      <c r="C18" s="35">
        <v>9</v>
      </c>
      <c r="D18" s="14"/>
      <c r="E18" s="14"/>
      <c r="F18" s="14"/>
      <c r="G18" s="15"/>
    </row>
    <row r="19" spans="1:12" x14ac:dyDescent="0.2">
      <c r="A19" s="16"/>
      <c r="B19" s="14"/>
      <c r="C19" s="14"/>
      <c r="D19" s="14"/>
      <c r="E19" s="14"/>
      <c r="F19" s="14"/>
      <c r="G19" s="15"/>
    </row>
    <row r="20" spans="1:12" x14ac:dyDescent="0.2">
      <c r="A20" s="16"/>
      <c r="B20" s="14"/>
      <c r="C20" s="14"/>
      <c r="D20" s="14"/>
      <c r="E20" s="14"/>
      <c r="F20" s="14"/>
      <c r="G20" s="15"/>
    </row>
    <row r="21" spans="1:12" ht="28" x14ac:dyDescent="0.25">
      <c r="A21" s="16"/>
      <c r="B21" s="54" t="s">
        <v>38</v>
      </c>
      <c r="C21" s="54"/>
      <c r="D21" s="54"/>
      <c r="E21" s="54"/>
      <c r="F21" s="54"/>
      <c r="G21" s="15"/>
    </row>
    <row r="22" spans="1:12" ht="31" customHeight="1" x14ac:dyDescent="0.2">
      <c r="A22" s="16"/>
      <c r="B22" s="53" t="s">
        <v>31</v>
      </c>
      <c r="C22" s="53"/>
      <c r="D22" s="37"/>
      <c r="E22" s="53" t="s">
        <v>32</v>
      </c>
      <c r="F22" s="53"/>
      <c r="G22" s="15"/>
    </row>
    <row r="23" spans="1:12" x14ac:dyDescent="0.2">
      <c r="A23" s="16"/>
      <c r="B23" s="14" t="s">
        <v>35</v>
      </c>
      <c r="C23" s="19">
        <f>C8*C10*C12</f>
        <v>690</v>
      </c>
      <c r="D23" s="14"/>
      <c r="E23" s="14" t="s">
        <v>35</v>
      </c>
      <c r="F23" s="19">
        <f>C8*C10*C12</f>
        <v>690</v>
      </c>
      <c r="G23" s="15"/>
    </row>
    <row r="24" spans="1:12" x14ac:dyDescent="0.2">
      <c r="A24" s="16"/>
      <c r="B24" s="14"/>
      <c r="C24" s="19"/>
      <c r="D24" s="14"/>
      <c r="E24" s="14"/>
      <c r="F24" s="19"/>
      <c r="G24" s="15"/>
    </row>
    <row r="25" spans="1:12" ht="16" x14ac:dyDescent="0.2">
      <c r="A25" s="16"/>
      <c r="B25" s="18" t="s">
        <v>17</v>
      </c>
      <c r="C25" s="19">
        <f>C23*C46</f>
        <v>690</v>
      </c>
      <c r="D25" s="14"/>
      <c r="E25" s="14" t="s">
        <v>36</v>
      </c>
      <c r="F25" s="19">
        <f>F23*F46</f>
        <v>1931.9999999999998</v>
      </c>
      <c r="G25" s="15"/>
    </row>
    <row r="26" spans="1:12" x14ac:dyDescent="0.2">
      <c r="A26" s="16"/>
      <c r="B26" s="14"/>
      <c r="C26" s="14"/>
      <c r="D26" s="14"/>
      <c r="E26" s="14"/>
      <c r="F26" s="14"/>
      <c r="G26" s="15"/>
    </row>
    <row r="27" spans="1:12" ht="16" x14ac:dyDescent="0.2">
      <c r="A27" s="16"/>
      <c r="B27" s="18" t="s">
        <v>5</v>
      </c>
      <c r="C27" s="20">
        <f>C25*C14</f>
        <v>1897.5</v>
      </c>
      <c r="D27" s="14"/>
      <c r="E27" s="14" t="s">
        <v>6</v>
      </c>
      <c r="F27" s="20">
        <f>F25*F48</f>
        <v>309.11999999999995</v>
      </c>
      <c r="G27" s="15"/>
    </row>
    <row r="28" spans="1:12" x14ac:dyDescent="0.2">
      <c r="A28" s="16"/>
      <c r="B28" s="14"/>
      <c r="C28" s="14"/>
      <c r="D28" s="14"/>
      <c r="E28" s="14"/>
      <c r="F28" s="14"/>
      <c r="G28" s="15"/>
    </row>
    <row r="29" spans="1:12" ht="19" x14ac:dyDescent="0.25">
      <c r="A29" s="16"/>
      <c r="B29" s="38" t="s">
        <v>29</v>
      </c>
      <c r="C29" s="39"/>
      <c r="D29" s="39"/>
      <c r="E29" s="40">
        <f>C27-F27</f>
        <v>1588.38</v>
      </c>
      <c r="F29" s="39"/>
      <c r="G29" s="15"/>
    </row>
    <row r="30" spans="1:12" x14ac:dyDescent="0.2">
      <c r="A30" s="16"/>
      <c r="B30" s="14"/>
      <c r="C30" s="14"/>
      <c r="D30" s="14"/>
      <c r="E30" s="14"/>
      <c r="F30" s="14"/>
      <c r="G30" s="15"/>
    </row>
    <row r="31" spans="1:12" x14ac:dyDescent="0.2">
      <c r="A31" s="16"/>
      <c r="B31" s="14" t="s">
        <v>16</v>
      </c>
      <c r="C31" s="21">
        <f>(C18*5250)*((C16/12)/43560)</f>
        <v>5.4235537190082646</v>
      </c>
      <c r="D31" s="14"/>
      <c r="E31" s="14" t="s">
        <v>16</v>
      </c>
      <c r="F31" s="21">
        <f>(C18*5250*((C16/12)/43560))</f>
        <v>5.4235537190082646</v>
      </c>
      <c r="G31" s="15"/>
    </row>
    <row r="32" spans="1:12" x14ac:dyDescent="0.2">
      <c r="A32" s="16"/>
      <c r="B32" s="14"/>
      <c r="C32" s="14"/>
      <c r="D32" s="14"/>
      <c r="E32" s="14"/>
      <c r="F32" s="14"/>
      <c r="G32" s="15"/>
      <c r="J32" t="s">
        <v>2</v>
      </c>
      <c r="K32" t="s">
        <v>49</v>
      </c>
      <c r="L32" t="s">
        <v>50</v>
      </c>
    </row>
    <row r="33" spans="1:12" ht="16" x14ac:dyDescent="0.2">
      <c r="A33" s="16"/>
      <c r="B33" s="18" t="s">
        <v>19</v>
      </c>
      <c r="C33" s="22">
        <f>C54*C12</f>
        <v>4.1399999999999997</v>
      </c>
      <c r="D33" s="14"/>
      <c r="E33" s="14" t="s">
        <v>18</v>
      </c>
      <c r="F33" s="24">
        <f>F54*C12</f>
        <v>11.874133333333333</v>
      </c>
      <c r="G33" s="15"/>
      <c r="I33" t="s">
        <v>48</v>
      </c>
      <c r="J33" s="48">
        <f>C39</f>
        <v>6.9</v>
      </c>
      <c r="K33" s="49">
        <f>F39</f>
        <v>0.25115999999999999</v>
      </c>
      <c r="L33" s="49">
        <f>ROUND(J33-K33, 0)</f>
        <v>7</v>
      </c>
    </row>
    <row r="34" spans="1:12" x14ac:dyDescent="0.2">
      <c r="A34" s="16"/>
      <c r="B34" s="14"/>
      <c r="C34" s="14"/>
      <c r="D34" s="14"/>
      <c r="E34" s="14"/>
      <c r="F34" s="14"/>
      <c r="G34" s="15"/>
    </row>
    <row r="35" spans="1:12" x14ac:dyDescent="0.2">
      <c r="A35" s="16"/>
      <c r="B35" s="14" t="s">
        <v>46</v>
      </c>
      <c r="C35" s="19">
        <f>C23</f>
        <v>690</v>
      </c>
      <c r="D35" s="14"/>
      <c r="E35" s="14" t="s">
        <v>46</v>
      </c>
      <c r="F35" s="50">
        <v>0</v>
      </c>
      <c r="G35" s="15"/>
    </row>
    <row r="36" spans="1:12" x14ac:dyDescent="0.2">
      <c r="A36" s="16"/>
      <c r="B36" s="14"/>
      <c r="C36" s="47"/>
      <c r="D36" s="14"/>
      <c r="E36" s="14"/>
      <c r="F36" s="14"/>
      <c r="G36" s="15"/>
    </row>
    <row r="37" spans="1:12" ht="16" x14ac:dyDescent="0.2">
      <c r="A37" s="16"/>
      <c r="B37" s="18" t="s">
        <v>20</v>
      </c>
      <c r="C37" s="22">
        <f>C52*C33</f>
        <v>82.8</v>
      </c>
      <c r="D37" s="14"/>
      <c r="E37" s="18" t="s">
        <v>20</v>
      </c>
      <c r="F37" s="23">
        <f>F52*F33</f>
        <v>3.0872746666666666</v>
      </c>
      <c r="G37" s="15"/>
    </row>
    <row r="38" spans="1:12" x14ac:dyDescent="0.2">
      <c r="A38" s="16"/>
      <c r="B38" s="18"/>
      <c r="C38" s="47"/>
      <c r="D38" s="14"/>
      <c r="E38" s="18"/>
      <c r="F38" s="23"/>
      <c r="G38" s="15"/>
    </row>
    <row r="39" spans="1:12" ht="16" x14ac:dyDescent="0.2">
      <c r="A39" s="16"/>
      <c r="B39" s="18" t="s">
        <v>47</v>
      </c>
      <c r="C39" s="47">
        <f>C25*20/2000</f>
        <v>6.9</v>
      </c>
      <c r="D39" s="14"/>
      <c r="E39" s="51" t="s">
        <v>47</v>
      </c>
      <c r="F39" s="23">
        <f>F23*2.8*0.26/2000</f>
        <v>0.25115999999999999</v>
      </c>
      <c r="G39" s="15"/>
    </row>
    <row r="40" spans="1:12" x14ac:dyDescent="0.2">
      <c r="A40" s="16"/>
      <c r="B40" s="18"/>
      <c r="C40" s="22"/>
      <c r="D40" s="14"/>
      <c r="E40" s="18"/>
      <c r="F40" s="23"/>
      <c r="G40" s="15"/>
    </row>
    <row r="41" spans="1:12" ht="19" x14ac:dyDescent="0.25">
      <c r="A41" s="16"/>
      <c r="B41" s="38" t="s">
        <v>52</v>
      </c>
      <c r="C41" s="39"/>
      <c r="D41" s="39"/>
      <c r="E41" s="41">
        <f>ROUNDUP(C39-F39,2)</f>
        <v>6.6499999999999995</v>
      </c>
      <c r="F41" s="39"/>
      <c r="G41" s="15"/>
    </row>
    <row r="42" spans="1:12" x14ac:dyDescent="0.2">
      <c r="A42" s="16"/>
      <c r="B42" s="14"/>
      <c r="C42" s="14"/>
      <c r="D42" s="14"/>
      <c r="E42" s="14"/>
      <c r="F42" s="14"/>
      <c r="G42" s="15"/>
    </row>
    <row r="43" spans="1:12" x14ac:dyDescent="0.2">
      <c r="A43" s="16"/>
      <c r="B43" s="14"/>
      <c r="C43" s="14"/>
      <c r="D43" s="14"/>
      <c r="E43" s="14"/>
      <c r="F43" s="14"/>
      <c r="G43" s="15"/>
    </row>
    <row r="44" spans="1:12" ht="28" x14ac:dyDescent="0.25">
      <c r="A44" s="16"/>
      <c r="B44" s="54" t="s">
        <v>39</v>
      </c>
      <c r="C44" s="54"/>
      <c r="D44" s="54"/>
      <c r="E44" s="54"/>
      <c r="F44" s="54"/>
      <c r="G44" s="15"/>
    </row>
    <row r="45" spans="1:12" ht="30" customHeight="1" x14ac:dyDescent="0.2">
      <c r="A45" s="16"/>
      <c r="B45" s="53" t="s">
        <v>2</v>
      </c>
      <c r="C45" s="53"/>
      <c r="D45" s="37"/>
      <c r="E45" s="53" t="s">
        <v>10</v>
      </c>
      <c r="F45" s="53"/>
      <c r="G45" s="15"/>
    </row>
    <row r="46" spans="1:12" ht="16" x14ac:dyDescent="0.2">
      <c r="A46" s="16"/>
      <c r="B46" s="18" t="s">
        <v>22</v>
      </c>
      <c r="C46" s="25">
        <v>1</v>
      </c>
      <c r="D46" s="14"/>
      <c r="E46" s="14" t="s">
        <v>23</v>
      </c>
      <c r="F46" s="26">
        <v>2.8</v>
      </c>
      <c r="G46" s="15"/>
    </row>
    <row r="47" spans="1:12" x14ac:dyDescent="0.2">
      <c r="A47" s="16"/>
      <c r="B47" s="14"/>
      <c r="C47" s="27"/>
      <c r="D47" s="14"/>
      <c r="E47" s="14"/>
      <c r="F47" s="27"/>
      <c r="G47" s="15"/>
    </row>
    <row r="48" spans="1:12" x14ac:dyDescent="0.2">
      <c r="A48" s="16"/>
      <c r="B48" s="14" t="s">
        <v>21</v>
      </c>
      <c r="C48" s="28">
        <f>C14</f>
        <v>2.75</v>
      </c>
      <c r="D48" s="14"/>
      <c r="E48" s="14" t="s">
        <v>28</v>
      </c>
      <c r="F48" s="28">
        <v>0.16</v>
      </c>
      <c r="G48" s="15"/>
    </row>
    <row r="49" spans="1:7" x14ac:dyDescent="0.2">
      <c r="A49" s="16"/>
      <c r="B49" s="14"/>
      <c r="C49" s="27"/>
      <c r="D49" s="14"/>
      <c r="E49" s="14"/>
      <c r="F49" s="29"/>
      <c r="G49" s="15"/>
    </row>
    <row r="50" spans="1:7" x14ac:dyDescent="0.2">
      <c r="A50" s="16"/>
      <c r="B50" s="14" t="s">
        <v>3</v>
      </c>
      <c r="C50" s="30">
        <f>C16</f>
        <v>60</v>
      </c>
      <c r="D50" s="14"/>
      <c r="E50" s="14" t="s">
        <v>4</v>
      </c>
      <c r="F50" s="30">
        <f>C16</f>
        <v>60</v>
      </c>
      <c r="G50" s="15"/>
    </row>
    <row r="51" spans="1:7" x14ac:dyDescent="0.2">
      <c r="A51" s="16"/>
      <c r="B51" s="14"/>
      <c r="C51" s="29"/>
      <c r="D51" s="14"/>
      <c r="E51" s="14"/>
      <c r="F51" s="29"/>
      <c r="G51" s="15"/>
    </row>
    <row r="52" spans="1:7" ht="16" x14ac:dyDescent="0.2">
      <c r="A52" s="16"/>
      <c r="B52" s="18" t="s">
        <v>25</v>
      </c>
      <c r="C52" s="30">
        <v>20</v>
      </c>
      <c r="D52" s="14"/>
      <c r="E52" s="18" t="s">
        <v>24</v>
      </c>
      <c r="F52" s="26">
        <v>0.26</v>
      </c>
      <c r="G52" s="15"/>
    </row>
    <row r="53" spans="1:7" x14ac:dyDescent="0.2">
      <c r="A53" s="16"/>
      <c r="B53" s="14"/>
      <c r="C53" s="27"/>
      <c r="D53" s="14"/>
      <c r="E53" s="14"/>
      <c r="F53" s="27"/>
      <c r="G53" s="15"/>
    </row>
    <row r="54" spans="1:7" x14ac:dyDescent="0.2">
      <c r="A54" s="16"/>
      <c r="B54" s="14" t="s">
        <v>26</v>
      </c>
      <c r="C54" s="26">
        <f>ROUND(C46/C31, 2)</f>
        <v>0.18</v>
      </c>
      <c r="D54" s="14"/>
      <c r="E54" s="14" t="s">
        <v>27</v>
      </c>
      <c r="F54" s="31">
        <f>F46/F31</f>
        <v>0.51626666666666665</v>
      </c>
      <c r="G54" s="15"/>
    </row>
    <row r="55" spans="1:7" x14ac:dyDescent="0.2">
      <c r="A55" s="16"/>
      <c r="B55" s="14"/>
      <c r="C55" s="14"/>
      <c r="D55" s="14"/>
      <c r="E55" s="14"/>
      <c r="F55" s="14"/>
      <c r="G55" s="15"/>
    </row>
    <row r="56" spans="1:7" x14ac:dyDescent="0.2">
      <c r="A56" s="16"/>
      <c r="B56" s="46" t="s">
        <v>14</v>
      </c>
      <c r="C56" s="14"/>
      <c r="D56" s="14"/>
      <c r="E56" s="14"/>
      <c r="F56" s="14"/>
      <c r="G56" s="15"/>
    </row>
    <row r="57" spans="1:7" x14ac:dyDescent="0.2">
      <c r="A57" s="32"/>
      <c r="B57" s="33"/>
      <c r="C57" s="33"/>
      <c r="D57" s="33"/>
      <c r="E57" s="33"/>
      <c r="F57" s="33"/>
      <c r="G57" s="34"/>
    </row>
    <row r="81" spans="2:5" x14ac:dyDescent="0.2">
      <c r="B81" s="3"/>
      <c r="C81" s="5"/>
      <c r="D81" s="5"/>
      <c r="E81" s="1"/>
    </row>
    <row r="82" spans="2:5" x14ac:dyDescent="0.2">
      <c r="B82" s="3"/>
      <c r="C82" s="5"/>
      <c r="D82" s="5"/>
      <c r="E82" s="1"/>
    </row>
    <row r="83" spans="2:5" x14ac:dyDescent="0.2">
      <c r="B83" s="3"/>
      <c r="C83" s="4"/>
      <c r="D83" s="4"/>
      <c r="E83" s="1"/>
    </row>
    <row r="84" spans="2:5" x14ac:dyDescent="0.2">
      <c r="B84" s="3"/>
      <c r="C84" s="6"/>
      <c r="D84" s="6"/>
      <c r="E84" s="1"/>
    </row>
    <row r="85" spans="2:5" x14ac:dyDescent="0.2">
      <c r="B85" s="3"/>
      <c r="C85" s="6"/>
      <c r="D85" s="6"/>
      <c r="E85" s="1"/>
    </row>
    <row r="86" spans="2:5" x14ac:dyDescent="0.2">
      <c r="B86" s="1"/>
      <c r="C86" s="2"/>
      <c r="D86" s="2"/>
      <c r="E86" s="1"/>
    </row>
    <row r="87" spans="2:5" x14ac:dyDescent="0.2">
      <c r="B87" s="7"/>
      <c r="C87" s="8"/>
      <c r="D87" s="2"/>
      <c r="E87" s="1"/>
    </row>
  </sheetData>
  <mergeCells count="8">
    <mergeCell ref="B5:F5"/>
    <mergeCell ref="B45:C45"/>
    <mergeCell ref="E45:F45"/>
    <mergeCell ref="B44:F44"/>
    <mergeCell ref="B6:F6"/>
    <mergeCell ref="B21:F21"/>
    <mergeCell ref="B22:C22"/>
    <mergeCell ref="E22:F22"/>
  </mergeCells>
  <phoneticPr fontId="2" type="noConversion"/>
  <pageMargins left="1" right="1" top="1" bottom="1" header="0.3" footer="0.3"/>
  <headerFooter>
    <oddHeader>&amp;LEco-Equipment Supply, LLC.</oddHeader>
    <oddFooter>&amp;L© Eco-Equipment Supply, LLC&amp;Rhttps://www.ecoequipmentsupply.com/</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8"/>
  <sheetViews>
    <sheetView view="pageLayout" topLeftCell="A7" zoomScale="141" zoomScalePageLayoutView="141" workbookViewId="0">
      <selection activeCell="A10" sqref="A10"/>
    </sheetView>
  </sheetViews>
  <sheetFormatPr baseColWidth="10" defaultRowHeight="15" x14ac:dyDescent="0.2"/>
  <cols>
    <col min="1" max="1" width="79.6640625" customWidth="1"/>
  </cols>
  <sheetData>
    <row r="1" spans="1:1" ht="20" x14ac:dyDescent="0.2">
      <c r="A1" s="43" t="s">
        <v>42</v>
      </c>
    </row>
    <row r="2" spans="1:1" x14ac:dyDescent="0.2">
      <c r="A2" s="42"/>
    </row>
    <row r="3" spans="1:1" ht="91" customHeight="1" x14ac:dyDescent="0.2">
      <c r="A3" s="42" t="s">
        <v>43</v>
      </c>
    </row>
    <row r="4" spans="1:1" ht="8" customHeight="1" x14ac:dyDescent="0.2">
      <c r="A4" s="42"/>
    </row>
    <row r="5" spans="1:1" ht="73" customHeight="1" x14ac:dyDescent="0.2">
      <c r="A5" s="42" t="s">
        <v>45</v>
      </c>
    </row>
    <row r="6" spans="1:1" ht="8" customHeight="1" x14ac:dyDescent="0.2">
      <c r="A6" s="42"/>
    </row>
    <row r="7" spans="1:1" ht="59" customHeight="1" x14ac:dyDescent="0.2">
      <c r="A7" s="42" t="s">
        <v>44</v>
      </c>
    </row>
    <row r="8" spans="1:1" ht="10" customHeight="1" x14ac:dyDescent="0.2">
      <c r="A8" s="42"/>
    </row>
    <row r="9" spans="1:1" ht="45" customHeight="1" x14ac:dyDescent="0.2">
      <c r="A9" s="42" t="s">
        <v>40</v>
      </c>
    </row>
    <row r="10" spans="1:1" ht="9" customHeight="1" x14ac:dyDescent="0.2">
      <c r="A10" s="42"/>
    </row>
    <row r="11" spans="1:1" ht="45" customHeight="1" x14ac:dyDescent="0.2">
      <c r="A11" s="42" t="s">
        <v>41</v>
      </c>
    </row>
    <row r="12" spans="1:1" ht="8" customHeight="1" x14ac:dyDescent="0.2">
      <c r="A12" s="42"/>
    </row>
    <row r="13" spans="1:1" ht="73" customHeight="1" x14ac:dyDescent="0.2">
      <c r="A13" s="42" t="s">
        <v>53</v>
      </c>
    </row>
    <row r="14" spans="1:1" ht="8" customHeight="1" x14ac:dyDescent="0.2">
      <c r="A14" s="42"/>
    </row>
    <row r="15" spans="1:1" ht="124" customHeight="1" x14ac:dyDescent="0.2">
      <c r="A15" s="42" t="s">
        <v>54</v>
      </c>
    </row>
    <row r="16" spans="1:1" ht="9" customHeight="1" x14ac:dyDescent="0.2">
      <c r="A16" s="42"/>
    </row>
    <row r="17" spans="1:1" ht="82" customHeight="1" x14ac:dyDescent="0.2">
      <c r="A17" s="42" t="s">
        <v>51</v>
      </c>
    </row>
    <row r="18" spans="1:1" ht="77" customHeight="1" x14ac:dyDescent="0.2"/>
  </sheetData>
  <phoneticPr fontId="7" type="noConversion"/>
  <pageMargins left="0.75" right="0.75" top="1" bottom="1" header="0.5" footer="0.5"/>
  <pageSetup orientation="portrait" horizontalDpi="4294967292" verticalDpi="4294967292"/>
  <headerFooter>
    <oddHeader>&amp;L&amp;"Calibri (Body),Bold Italic"&amp;16Mow Electric! Campaign&amp;18
&amp;11 04-18-2021</oddHeader>
    <oddFooter>&amp;Rhttp://mowelectric.org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CO2 and Fuel Savings</vt:lpstr>
      <vt:lpstr>Notes</vt:lpstr>
      <vt:lpstr>'CO2 and Fuel Savings'!Print_Area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forecast</dc:creator>
  <cp:lastModifiedBy>Microsoft Office User</cp:lastModifiedBy>
  <cp:lastPrinted>2018-02-16T22:53:44Z</cp:lastPrinted>
  <dcterms:created xsi:type="dcterms:W3CDTF">2017-12-04T16:59:43Z</dcterms:created>
  <dcterms:modified xsi:type="dcterms:W3CDTF">2021-04-21T14:42:25Z</dcterms:modified>
</cp:coreProperties>
</file>