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ote Generator" sheetId="1" r:id="rId4"/>
    <sheet state="visible" name="Reseller Matrix" sheetId="2" r:id="rId5"/>
  </sheets>
  <definedNames/>
  <calcPr/>
</workbook>
</file>

<file path=xl/sharedStrings.xml><?xml version="1.0" encoding="utf-8"?>
<sst xmlns="http://schemas.openxmlformats.org/spreadsheetml/2006/main" count="49" uniqueCount="45">
  <si>
    <t>Yes</t>
  </si>
  <si>
    <t>No</t>
  </si>
  <si>
    <t>Tier</t>
  </si>
  <si>
    <t>Users</t>
  </si>
  <si>
    <t>Price Per User Per Month</t>
  </si>
  <si>
    <t>Tier 1</t>
  </si>
  <si>
    <t>&lt; 250</t>
  </si>
  <si>
    <t>Tier 2</t>
  </si>
  <si>
    <t>250 - 499</t>
  </si>
  <si>
    <t>ECANVASSER - NATIONBUILDER RESELLER QUOTE GENERATOR</t>
  </si>
  <si>
    <t>Tier 3</t>
  </si>
  <si>
    <t>500 - 999</t>
  </si>
  <si>
    <t>Tier 4</t>
  </si>
  <si>
    <t>1000 +</t>
  </si>
  <si>
    <t>SELECTIONS REQUIRED</t>
  </si>
  <si>
    <t>PRICE WORKINGS</t>
  </si>
  <si>
    <t>All cells in orange should be populated</t>
  </si>
  <si>
    <t>Months in Term</t>
  </si>
  <si>
    <t>Term Start Date (DD/MM/YYYY)</t>
  </si>
  <si>
    <t>Term End Date (DD/MM/YYYY)</t>
  </si>
  <si>
    <t>Monthly Leader Price</t>
  </si>
  <si>
    <t>Leader Required (Minimum 50 Users)</t>
  </si>
  <si>
    <t>Number of Users</t>
  </si>
  <si>
    <t>Monthly Per User Price</t>
  </si>
  <si>
    <t>Total Monthly User Price</t>
  </si>
  <si>
    <t>Is Geocoding Required on Database?</t>
  </si>
  <si>
    <t>Database Size for Geocoding</t>
  </si>
  <si>
    <t>Monthly Geocoding Price</t>
  </si>
  <si>
    <t>Total Monthly Price</t>
  </si>
  <si>
    <t>TOTAL RESELLER QUOTE</t>
  </si>
  <si>
    <t>ECANVASSER - NATIONBUILDER RESELLER MATRIX</t>
  </si>
  <si>
    <t>Plan</t>
  </si>
  <si>
    <t>Ecanvasser Price Per User</t>
  </si>
  <si>
    <t>Ecanvasser Plan Price</t>
  </si>
  <si>
    <t>Discount</t>
  </si>
  <si>
    <t>Nationbuilder Monthly (Tax Excluded) Price/Service Fee (per Resale Customer)</t>
  </si>
  <si>
    <t>Starter</t>
  </si>
  <si>
    <t>Standard</t>
  </si>
  <si>
    <t>Pro</t>
  </si>
  <si>
    <t>Enterprise - Tier 1 (50 - 249 Users)</t>
  </si>
  <si>
    <t>Enterprise - Tier 2 (250 - 499 Users)</t>
  </si>
  <si>
    <t>Enterprise - Tier 3 (500 - 999 Users)</t>
  </si>
  <si>
    <t>Enterprise - Tier 4 (1000+ Users)</t>
  </si>
  <si>
    <t>Add Leader Functionality to any Enterprise Plan</t>
  </si>
  <si>
    <t>Add Geocoding to any Enterprise Plan at $0.006 per record geocoded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</si>
</sst>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€&quot;#,##0_);[Red]\(&quot;€&quot;#,##0\)"/>
    <numFmt numFmtId="165" formatCode="0.0"/>
    <numFmt numFmtId="166" formatCode="[$$-409]#,##0.00"/>
    <numFmt numFmtId="167" formatCode="_(* #,##0_);_(* \(#,##0\);_(* &quot;-&quot;??_);_(@_)"/>
    <numFmt numFmtId="168" formatCode="_([$$-409]* #,##0_);_([$$-409]* \(#,##0\);_([$$-409]* &quot;-&quot;??_);_(@_)"/>
    <numFmt numFmtId="169" formatCode="_([$$-409]* #,##0.00_);_([$$-409]* \(#,##0.00\);_([$$-409]* &quot;-&quot;??_);_(@_)"/>
  </numFmts>
  <fonts count="14">
    <font>
      <sz val="12.0"/>
      <color theme="1"/>
      <name val="Calibri"/>
      <scheme val="minor"/>
    </font>
    <font>
      <sz val="12.0"/>
      <color theme="1"/>
      <name val="Avenir"/>
    </font>
    <font>
      <sz val="10.0"/>
      <color theme="1"/>
      <name val="Avenir"/>
    </font>
    <font>
      <b/>
      <sz val="14.0"/>
      <color theme="0"/>
      <name val="Avenir"/>
    </font>
    <font/>
    <font>
      <b/>
      <sz val="11.0"/>
      <color theme="1"/>
      <name val="Avenir"/>
    </font>
    <font>
      <sz val="11.0"/>
      <color theme="1"/>
      <name val="Avenir"/>
    </font>
    <font>
      <sz val="11.0"/>
      <color rgb="FFFF0000"/>
      <name val="Avenir"/>
    </font>
    <font>
      <sz val="12.0"/>
      <color rgb="FFFF0000"/>
      <name val="Avenir"/>
    </font>
    <font>
      <b/>
      <sz val="11.0"/>
      <color theme="0"/>
      <name val="Avenir"/>
    </font>
    <font>
      <b/>
      <sz val="14.0"/>
      <color theme="0"/>
      <name val="Calibri"/>
    </font>
    <font>
      <sz val="12.0"/>
      <color theme="1"/>
      <name val="Calibri"/>
    </font>
    <font>
      <b/>
      <sz val="12.0"/>
      <color theme="0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C599C"/>
        <bgColor rgb="FF5C599C"/>
      </patternFill>
    </fill>
    <fill>
      <patternFill patternType="solid">
        <fgColor rgb="FFFEA656"/>
        <bgColor rgb="FFFEA656"/>
      </patternFill>
    </fill>
    <fill>
      <patternFill patternType="solid">
        <fgColor rgb="FF407AAA"/>
        <bgColor rgb="FF407AAA"/>
      </patternFill>
    </fill>
  </fills>
  <borders count="15">
    <border/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/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164" xfId="0" applyFont="1" applyNumberForma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2" fillId="0" fontId="5" numFmtId="0" xfId="0" applyAlignment="1" applyBorder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7" numFmtId="0" xfId="0" applyFont="1"/>
    <xf borderId="2" fillId="0" fontId="6" numFmtId="0" xfId="0" applyBorder="1" applyFont="1"/>
    <xf borderId="2" fillId="0" fontId="6" numFmtId="165" xfId="0" applyAlignment="1" applyBorder="1" applyFont="1" applyNumberFormat="1">
      <alignment horizontal="center"/>
    </xf>
    <xf borderId="4" fillId="0" fontId="6" numFmtId="0" xfId="0" applyBorder="1" applyFont="1"/>
    <xf borderId="5" fillId="3" fontId="6" numFmtId="14" xfId="0" applyAlignment="1" applyBorder="1" applyFill="1" applyFont="1" applyNumberFormat="1">
      <alignment horizontal="center"/>
    </xf>
    <xf borderId="6" fillId="0" fontId="6" numFmtId="0" xfId="0" applyBorder="1" applyFont="1"/>
    <xf borderId="7" fillId="3" fontId="6" numFmtId="14" xfId="0" applyAlignment="1" applyBorder="1" applyFont="1" applyNumberFormat="1">
      <alignment horizontal="center"/>
    </xf>
    <xf borderId="2" fillId="0" fontId="6" numFmtId="166" xfId="0" applyAlignment="1" applyBorder="1" applyFont="1" applyNumberFormat="1">
      <alignment horizontal="center"/>
    </xf>
    <xf borderId="0" fillId="0" fontId="8" numFmtId="0" xfId="0" applyFont="1"/>
    <xf borderId="5" fillId="3" fontId="6" numFmtId="167" xfId="0" applyAlignment="1" applyBorder="1" applyFont="1" applyNumberFormat="1">
      <alignment horizontal="center"/>
    </xf>
    <xf borderId="4" fillId="0" fontId="6" numFmtId="3" xfId="0" applyAlignment="1" applyBorder="1" applyFont="1" applyNumberFormat="1">
      <alignment horizontal="center"/>
    </xf>
    <xf borderId="7" fillId="3" fontId="6" numFmtId="1" xfId="0" applyAlignment="1" applyBorder="1" applyFont="1" applyNumberFormat="1">
      <alignment horizontal="center"/>
    </xf>
    <xf borderId="0" fillId="0" fontId="6" numFmtId="166" xfId="0" applyAlignment="1" applyFont="1" applyNumberFormat="1">
      <alignment horizontal="center"/>
    </xf>
    <xf borderId="6" fillId="0" fontId="6" numFmtId="166" xfId="0" applyAlignment="1" applyBorder="1" applyFont="1" applyNumberFormat="1">
      <alignment horizontal="center"/>
    </xf>
    <xf borderId="4" fillId="0" fontId="6" numFmtId="166" xfId="0" applyAlignment="1" applyBorder="1" applyFont="1" applyNumberFormat="1">
      <alignment horizontal="center"/>
    </xf>
    <xf borderId="8" fillId="2" fontId="9" numFmtId="0" xfId="0" applyBorder="1" applyFont="1"/>
    <xf borderId="9" fillId="2" fontId="10" numFmtId="0" xfId="0" applyAlignment="1" applyBorder="1" applyFont="1">
      <alignment horizontal="center"/>
    </xf>
    <xf borderId="10" fillId="0" fontId="4" numFmtId="0" xfId="0" applyBorder="1" applyFont="1"/>
    <xf borderId="11" fillId="0" fontId="4" numFmtId="0" xfId="0" applyBorder="1" applyFont="1"/>
    <xf borderId="0" fillId="0" fontId="11" numFmtId="0" xfId="0" applyAlignment="1" applyFont="1">
      <alignment horizontal="center" shrinkToFit="0" vertical="center" wrapText="1"/>
    </xf>
    <xf borderId="12" fillId="4" fontId="12" numFmtId="0" xfId="0" applyAlignment="1" applyBorder="1" applyFill="1" applyFont="1">
      <alignment horizontal="center" shrinkToFit="0" vertical="center" wrapText="1"/>
    </xf>
    <xf borderId="12" fillId="0" fontId="13" numFmtId="0" xfId="0" applyBorder="1" applyFont="1"/>
    <xf borderId="12" fillId="0" fontId="11" numFmtId="0" xfId="0" applyAlignment="1" applyBorder="1" applyFont="1">
      <alignment horizontal="center"/>
    </xf>
    <xf borderId="12" fillId="0" fontId="11" numFmtId="168" xfId="0" applyAlignment="1" applyBorder="1" applyFont="1" applyNumberFormat="1">
      <alignment horizontal="center"/>
    </xf>
    <xf borderId="12" fillId="0" fontId="11" numFmtId="9" xfId="0" applyAlignment="1" applyBorder="1" applyFont="1" applyNumberFormat="1">
      <alignment horizontal="center"/>
    </xf>
    <xf borderId="0" fillId="0" fontId="11" numFmtId="169" xfId="0" applyFont="1" applyNumberFormat="1"/>
    <xf borderId="13" fillId="0" fontId="13" numFmtId="0" xfId="0" applyAlignment="1" applyBorder="1" applyFont="1">
      <alignment horizontal="left"/>
    </xf>
    <xf borderId="14" fillId="0" fontId="4" numFmtId="0" xfId="0" applyBorder="1" applyFont="1"/>
    <xf borderId="14" fillId="0" fontId="11" numFmtId="168" xfId="0" applyBorder="1" applyFont="1" applyNumberFormat="1"/>
    <xf borderId="12" fillId="0" fontId="11" numFmtId="168" xfId="0" applyBorder="1" applyFont="1" applyNumberFormat="1"/>
    <xf borderId="13" fillId="0" fontId="13" numFmtId="0" xfId="0" applyBorder="1" applyFont="1"/>
    <xf borderId="2" fillId="0" fontId="11" numFmtId="0" xfId="0" applyBorder="1" applyFont="1"/>
    <xf borderId="14" fillId="0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4419600" cy="628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431482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2" width="35.0"/>
    <col customWidth="1" min="3" max="3" width="14.78"/>
    <col customWidth="1" min="4" max="4" width="10.78"/>
    <col customWidth="1" min="5" max="5" width="29.11"/>
    <col customWidth="1" min="6" max="24" width="10.78"/>
    <col customWidth="1" hidden="1" min="25" max="30" width="10.56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>
        <v>5.0</v>
      </c>
    </row>
    <row r="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</v>
      </c>
      <c r="Z2" s="1"/>
      <c r="AA2" s="1"/>
      <c r="AB2" s="1"/>
      <c r="AC2" s="1"/>
      <c r="AD2" s="1">
        <v>10.0</v>
      </c>
    </row>
    <row r="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>
        <v>20.0</v>
      </c>
    </row>
    <row r="4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>
        <v>50.0</v>
      </c>
    </row>
    <row r="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 t="s">
        <v>2</v>
      </c>
      <c r="Z5" s="2" t="s">
        <v>3</v>
      </c>
      <c r="AA5" s="2" t="s">
        <v>4</v>
      </c>
      <c r="AB5" s="1"/>
      <c r="AC5" s="1"/>
      <c r="AD5" s="1">
        <f t="shared" ref="AD5:AD23" si="1">AD4+50</f>
        <v>100</v>
      </c>
    </row>
    <row r="6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 t="s">
        <v>5</v>
      </c>
      <c r="Z6" s="2" t="s">
        <v>6</v>
      </c>
      <c r="AA6" s="3">
        <v>20.0</v>
      </c>
      <c r="AB6" s="1"/>
      <c r="AC6" s="1"/>
      <c r="AD6" s="1">
        <f t="shared" si="1"/>
        <v>150</v>
      </c>
    </row>
    <row r="7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 t="s">
        <v>7</v>
      </c>
      <c r="Z7" s="2" t="s">
        <v>8</v>
      </c>
      <c r="AA7" s="3">
        <v>18.0</v>
      </c>
      <c r="AB7" s="1"/>
      <c r="AC7" s="1"/>
      <c r="AD7" s="1">
        <f t="shared" si="1"/>
        <v>200</v>
      </c>
    </row>
    <row r="8" ht="16.5" customHeight="1">
      <c r="A8" s="1"/>
      <c r="B8" s="4" t="s">
        <v>9</v>
      </c>
      <c r="C8" s="5"/>
      <c r="D8" s="5"/>
      <c r="E8" s="5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 t="s">
        <v>10</v>
      </c>
      <c r="Z8" s="2" t="s">
        <v>11</v>
      </c>
      <c r="AA8" s="3">
        <v>16.0</v>
      </c>
      <c r="AB8" s="1"/>
      <c r="AC8" s="1"/>
      <c r="AD8" s="1">
        <f t="shared" si="1"/>
        <v>250</v>
      </c>
    </row>
    <row r="9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 t="s">
        <v>12</v>
      </c>
      <c r="Z9" s="2" t="s">
        <v>13</v>
      </c>
      <c r="AA9" s="3">
        <v>14.0</v>
      </c>
      <c r="AB9" s="1"/>
      <c r="AC9" s="1"/>
      <c r="AD9" s="1">
        <f t="shared" si="1"/>
        <v>300</v>
      </c>
    </row>
    <row r="10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>
        <f t="shared" si="1"/>
        <v>350</v>
      </c>
    </row>
    <row r="11" ht="16.5" customHeight="1">
      <c r="A11" s="1"/>
      <c r="B11" s="7" t="s">
        <v>14</v>
      </c>
      <c r="C11" s="5"/>
      <c r="D11" s="1"/>
      <c r="E11" s="7" t="s">
        <v>15</v>
      </c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f t="shared" si="1"/>
        <v>400</v>
      </c>
    </row>
    <row r="12" ht="16.5" customHeight="1">
      <c r="A12" s="1"/>
      <c r="B12" s="8"/>
      <c r="C12" s="8"/>
      <c r="D12" s="1"/>
      <c r="E12" s="8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f t="shared" si="1"/>
        <v>450</v>
      </c>
    </row>
    <row r="13" ht="16.5" customHeight="1">
      <c r="A13" s="1"/>
      <c r="B13" s="10" t="s">
        <v>16</v>
      </c>
      <c r="C13" s="8"/>
      <c r="D13" s="1"/>
      <c r="E13" s="11" t="s">
        <v>17</v>
      </c>
      <c r="F13" s="12">
        <f>YEARFRAC(C14,C15)*12</f>
        <v>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f t="shared" si="1"/>
        <v>500</v>
      </c>
    </row>
    <row r="14" ht="16.5" customHeight="1">
      <c r="A14" s="1"/>
      <c r="B14" s="13" t="s">
        <v>18</v>
      </c>
      <c r="C14" s="14">
        <v>44562.0</v>
      </c>
      <c r="D14" s="1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f t="shared" si="1"/>
        <v>550</v>
      </c>
    </row>
    <row r="15" ht="16.5" customHeight="1">
      <c r="A15" s="1"/>
      <c r="B15" s="15" t="s">
        <v>19</v>
      </c>
      <c r="C15" s="16">
        <v>44927.0</v>
      </c>
      <c r="D15" s="1"/>
      <c r="E15" s="11" t="s">
        <v>20</v>
      </c>
      <c r="F15" s="17">
        <f>IF(C17="Yes",375,0)</f>
        <v>375</v>
      </c>
      <c r="G15" s="18" t="str">
        <f>IF(AND(C17="Yes",C18&lt;50),"Error - Leader selected with less than 50 users","")</f>
        <v/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f t="shared" si="1"/>
        <v>600</v>
      </c>
    </row>
    <row r="16" ht="16.5" customHeight="1">
      <c r="A16" s="1"/>
      <c r="B16" s="8"/>
      <c r="C16" s="8"/>
      <c r="D16" s="1"/>
      <c r="E16" s="8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f t="shared" si="1"/>
        <v>650</v>
      </c>
    </row>
    <row r="17" ht="16.5" customHeight="1">
      <c r="A17" s="1"/>
      <c r="B17" s="13" t="s">
        <v>21</v>
      </c>
      <c r="C17" s="19" t="s">
        <v>0</v>
      </c>
      <c r="D17" s="1"/>
      <c r="E17" s="13" t="s">
        <v>22</v>
      </c>
      <c r="F17" s="20">
        <f>C18</f>
        <v>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f t="shared" si="1"/>
        <v>700</v>
      </c>
    </row>
    <row r="18" ht="16.5" customHeight="1">
      <c r="A18" s="1"/>
      <c r="B18" s="15" t="s">
        <v>22</v>
      </c>
      <c r="C18" s="21">
        <v>50.0</v>
      </c>
      <c r="D18" s="1"/>
      <c r="E18" s="8" t="s">
        <v>23</v>
      </c>
      <c r="F18" s="22">
        <f>VLOOKUP(F17,'Reseller Matrix'!$C$12:$G$18,2,TRUE)*(0.75)</f>
        <v>22.5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f t="shared" si="1"/>
        <v>750</v>
      </c>
    </row>
    <row r="19" ht="16.5" customHeight="1">
      <c r="A19" s="1"/>
      <c r="B19" s="1"/>
      <c r="C19" s="1"/>
      <c r="D19" s="1"/>
      <c r="E19" s="15" t="s">
        <v>24</v>
      </c>
      <c r="F19" s="23">
        <f>F17*F18</f>
        <v>1125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f t="shared" si="1"/>
        <v>800</v>
      </c>
    </row>
    <row r="20" ht="16.5" customHeight="1">
      <c r="A20" s="1"/>
      <c r="B20" s="13" t="s">
        <v>25</v>
      </c>
      <c r="C20" s="19" t="s">
        <v>1</v>
      </c>
      <c r="D20" s="1"/>
      <c r="E20" s="8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f t="shared" si="1"/>
        <v>850</v>
      </c>
    </row>
    <row r="21" ht="16.5" customHeight="1">
      <c r="A21" s="1"/>
      <c r="B21" s="15" t="s">
        <v>26</v>
      </c>
      <c r="C21" s="21">
        <v>0.0</v>
      </c>
      <c r="D21" s="1"/>
      <c r="E21" s="11" t="s">
        <v>27</v>
      </c>
      <c r="F21" s="17">
        <f>IF(C20="No",0,C21*0.006)/F13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f t="shared" si="1"/>
        <v>900</v>
      </c>
    </row>
    <row r="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f t="shared" si="1"/>
        <v>950</v>
      </c>
    </row>
    <row r="23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>
        <f t="shared" si="1"/>
        <v>1000</v>
      </c>
    </row>
    <row r="24" ht="16.5" customHeight="1">
      <c r="A24" s="1"/>
      <c r="B24" s="1"/>
      <c r="C24" s="1"/>
      <c r="D24" s="1"/>
      <c r="E24" s="13" t="s">
        <v>28</v>
      </c>
      <c r="F24" s="24">
        <f>F19+F15+F21</f>
        <v>1500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6.5" customHeight="1">
      <c r="A25" s="1"/>
      <c r="B25" s="1"/>
      <c r="C25" s="1"/>
      <c r="D25" s="1"/>
      <c r="E25" s="11"/>
      <c r="F25" s="1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6.5" customHeight="1">
      <c r="A26" s="1"/>
      <c r="B26" s="1"/>
      <c r="C26" s="1"/>
      <c r="D26" s="1"/>
      <c r="E26" s="25" t="s">
        <v>29</v>
      </c>
      <c r="F26" s="17">
        <f>F24*F13</f>
        <v>18000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3">
    <mergeCell ref="B8:F8"/>
    <mergeCell ref="B11:C11"/>
    <mergeCell ref="E11:F11"/>
  </mergeCells>
  <dataValidations>
    <dataValidation type="list" allowBlank="1" showErrorMessage="1" sqref="C18">
      <formula1>$AD$1:$AD$23</formula1>
    </dataValidation>
    <dataValidation type="list" allowBlank="1" showErrorMessage="1" sqref="C17 C20">
      <formula1>$Y$1:$Y$2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2" width="38.11"/>
    <col customWidth="1" min="3" max="3" width="14.0"/>
    <col customWidth="1" min="4" max="4" width="12.67"/>
    <col customWidth="1" min="5" max="5" width="14.11"/>
    <col customWidth="1" min="6" max="6" width="12.33"/>
    <col customWidth="1" min="7" max="7" width="23.0"/>
    <col customWidth="1" min="8" max="26" width="10.56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>
      <c r="B8" s="26" t="s">
        <v>30</v>
      </c>
      <c r="C8" s="27"/>
      <c r="D8" s="27"/>
      <c r="E8" s="27"/>
      <c r="F8" s="27"/>
      <c r="G8" s="28"/>
    </row>
    <row r="9" ht="15.75" customHeight="1"/>
    <row r="10" ht="15.75" customHeight="1"/>
    <row r="11" ht="15.75" customHeight="1">
      <c r="A11" s="29"/>
      <c r="B11" s="30" t="s">
        <v>31</v>
      </c>
      <c r="C11" s="30" t="s">
        <v>22</v>
      </c>
      <c r="D11" s="30" t="s">
        <v>32</v>
      </c>
      <c r="E11" s="30" t="s">
        <v>33</v>
      </c>
      <c r="F11" s="30" t="s">
        <v>34</v>
      </c>
      <c r="G11" s="30" t="s">
        <v>35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5.75" customHeight="1">
      <c r="B12" s="31" t="s">
        <v>36</v>
      </c>
      <c r="C12" s="32">
        <v>5.0</v>
      </c>
      <c r="D12" s="33">
        <v>30.0</v>
      </c>
      <c r="E12" s="33">
        <v>149.0</v>
      </c>
      <c r="F12" s="34">
        <v>-0.25</v>
      </c>
      <c r="G12" s="33">
        <f t="shared" ref="G12:G18" si="1">E12*(1+F12)</f>
        <v>111.75</v>
      </c>
    </row>
    <row r="13" ht="15.75" customHeight="1">
      <c r="B13" s="31" t="s">
        <v>37</v>
      </c>
      <c r="C13" s="32">
        <v>10.0</v>
      </c>
      <c r="D13" s="33">
        <v>30.0</v>
      </c>
      <c r="E13" s="33">
        <v>299.0</v>
      </c>
      <c r="F13" s="34">
        <v>-0.25</v>
      </c>
      <c r="G13" s="33">
        <f t="shared" si="1"/>
        <v>224.25</v>
      </c>
    </row>
    <row r="14" ht="15.75" customHeight="1">
      <c r="B14" s="31" t="s">
        <v>38</v>
      </c>
      <c r="C14" s="32">
        <v>20.0</v>
      </c>
      <c r="D14" s="33">
        <v>30.0</v>
      </c>
      <c r="E14" s="33">
        <v>599.0</v>
      </c>
      <c r="F14" s="34">
        <v>-0.25</v>
      </c>
      <c r="G14" s="33">
        <f t="shared" si="1"/>
        <v>449.25</v>
      </c>
      <c r="I14" s="35"/>
    </row>
    <row r="15" ht="15.75" customHeight="1">
      <c r="B15" s="31" t="s">
        <v>39</v>
      </c>
      <c r="C15" s="32">
        <v>50.0</v>
      </c>
      <c r="D15" s="33">
        <v>30.0</v>
      </c>
      <c r="E15" s="33">
        <f t="shared" ref="E15:E18" si="2">C15*D15</f>
        <v>1500</v>
      </c>
      <c r="F15" s="34">
        <v>-0.25</v>
      </c>
      <c r="G15" s="33">
        <f t="shared" si="1"/>
        <v>1125</v>
      </c>
    </row>
    <row r="16" ht="15.75" customHeight="1">
      <c r="B16" s="31" t="s">
        <v>40</v>
      </c>
      <c r="C16" s="32">
        <v>250.0</v>
      </c>
      <c r="D16" s="33">
        <v>27.0</v>
      </c>
      <c r="E16" s="33">
        <f t="shared" si="2"/>
        <v>6750</v>
      </c>
      <c r="F16" s="34">
        <v>-0.25</v>
      </c>
      <c r="G16" s="33">
        <f t="shared" si="1"/>
        <v>5062.5</v>
      </c>
    </row>
    <row r="17" ht="15.75" customHeight="1">
      <c r="B17" s="31" t="s">
        <v>41</v>
      </c>
      <c r="C17" s="32">
        <v>500.0</v>
      </c>
      <c r="D17" s="33">
        <v>24.0</v>
      </c>
      <c r="E17" s="33">
        <f t="shared" si="2"/>
        <v>12000</v>
      </c>
      <c r="F17" s="34">
        <v>-0.25</v>
      </c>
      <c r="G17" s="33">
        <f t="shared" si="1"/>
        <v>9000</v>
      </c>
      <c r="I17" s="35"/>
      <c r="J17" s="35"/>
    </row>
    <row r="18" ht="15.75" customHeight="1">
      <c r="B18" s="31" t="s">
        <v>42</v>
      </c>
      <c r="C18" s="32">
        <v>1000.0</v>
      </c>
      <c r="D18" s="33">
        <v>21.0</v>
      </c>
      <c r="E18" s="33">
        <f t="shared" si="2"/>
        <v>21000</v>
      </c>
      <c r="F18" s="34">
        <v>-0.25</v>
      </c>
      <c r="G18" s="33">
        <f t="shared" si="1"/>
        <v>15750</v>
      </c>
    </row>
    <row r="19" ht="15.75" customHeight="1"/>
    <row r="20" ht="15.75" customHeight="1">
      <c r="B20" s="36" t="s">
        <v>43</v>
      </c>
      <c r="C20" s="5"/>
      <c r="D20" s="37"/>
      <c r="E20" s="38">
        <v>500.0</v>
      </c>
      <c r="F20" s="34">
        <v>-0.25</v>
      </c>
      <c r="G20" s="39">
        <f>E20*(1+F20)</f>
        <v>375</v>
      </c>
    </row>
    <row r="21" ht="15.75" customHeight="1">
      <c r="B21" s="40" t="s">
        <v>44</v>
      </c>
      <c r="C21" s="41"/>
      <c r="D21" s="41"/>
      <c r="E21" s="41"/>
      <c r="F21" s="41"/>
      <c r="G21" s="4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8:G8"/>
    <mergeCell ref="B20:D20"/>
  </mergeCells>
  <printOptions/>
  <pageMargins bottom="0.75" footer="0.0" header="0.0" left="0.7" right="0.7" top="0.75"/>
  <pageSetup paperSize="9" orientation="portrait"/>
  <drawing r:id="rId1"/>
</worksheet>
</file>