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guillaumemonges/Greenbull Dropbox/Greenbull_Confidential High/Greenbull Group/Trading : Investments/"/>
    </mc:Choice>
  </mc:AlternateContent>
  <xr:revisionPtr revIDLastSave="0" documentId="13_ncr:1_{F5335D8A-E93E-2841-985C-E82A4CFF90A5}" xr6:coauthVersionLast="45" xr6:coauthVersionMax="45" xr10:uidLastSave="{00000000-0000-0000-0000-000000000000}"/>
  <bookViews>
    <workbookView xWindow="0" yWindow="460" windowWidth="33600" windowHeight="20300" xr2:uid="{B1F635D4-05B0-204C-B637-D8914F24EA2A}"/>
  </bookViews>
  <sheets>
    <sheet name="INPUT" sheetId="1" r:id="rId1"/>
    <sheet name="DASHBOARD" sheetId="8" r:id="rId2"/>
    <sheet name="DEFINITION" sheetId="9" r:id="rId3"/>
    <sheet name="LIST INPUT" sheetId="7" state="hidden" r:id="rId4"/>
  </sheets>
  <calcPr calcId="191029"/>
  <pivotCaches>
    <pivotCache cacheId="13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0" i="1" l="1"/>
  <c r="R10" i="1"/>
  <c r="H2" i="8"/>
  <c r="R3" i="1"/>
  <c r="R4" i="1"/>
  <c r="R5" i="1"/>
  <c r="R6" i="1"/>
  <c r="R7" i="1"/>
  <c r="R8" i="1"/>
  <c r="R9" i="1"/>
  <c r="G2" i="8"/>
  <c r="R2" i="1"/>
  <c r="S2" i="1" s="1"/>
  <c r="C2" i="8" l="1"/>
  <c r="J2" i="8" s="1"/>
  <c r="S3" i="1"/>
  <c r="S4" i="1" s="1"/>
  <c r="S5" i="1" s="1"/>
  <c r="S6" i="1" s="1"/>
  <c r="S7" i="1" s="1"/>
  <c r="S8" i="1" s="1"/>
  <c r="S9" i="1" s="1"/>
  <c r="D2" i="8" l="1"/>
</calcChain>
</file>

<file path=xl/sharedStrings.xml><?xml version="1.0" encoding="utf-8"?>
<sst xmlns="http://schemas.openxmlformats.org/spreadsheetml/2006/main" count="282" uniqueCount="125">
  <si>
    <t>DOW</t>
  </si>
  <si>
    <t>TRAILING</t>
  </si>
  <si>
    <t>DAX</t>
  </si>
  <si>
    <t>TECHNO</t>
  </si>
  <si>
    <t>ARYA PRO</t>
  </si>
  <si>
    <t>H4</t>
  </si>
  <si>
    <t>NA</t>
  </si>
  <si>
    <t>DIRECTION</t>
  </si>
  <si>
    <t>INSTRUMENT</t>
  </si>
  <si>
    <t>GAIN</t>
  </si>
  <si>
    <t>RISK / TRADE</t>
  </si>
  <si>
    <t xml:space="preserve">EXIT </t>
  </si>
  <si>
    <t>DATE</t>
  </si>
  <si>
    <t>TRAILING TIMEFRAME</t>
  </si>
  <si>
    <t>SOURCE SIGNAL</t>
  </si>
  <si>
    <t>CONFIDENCE</t>
  </si>
  <si>
    <t>NOTE</t>
  </si>
  <si>
    <t>EXIT</t>
  </si>
  <si>
    <t>M5</t>
  </si>
  <si>
    <t>EURUSD</t>
  </si>
  <si>
    <t>U</t>
  </si>
  <si>
    <t>H1</t>
  </si>
  <si>
    <t>M15</t>
  </si>
  <si>
    <t>STARTING</t>
  </si>
  <si>
    <t>TARGET CHALLENGE</t>
  </si>
  <si>
    <t>CURRENT PL</t>
  </si>
  <si>
    <t>START DATE</t>
  </si>
  <si>
    <t>RATIO WIN/LOSS</t>
  </si>
  <si>
    <t>WIN RATIO</t>
  </si>
  <si>
    <t>% TO GOAL</t>
  </si>
  <si>
    <t>TIME INVESTED</t>
  </si>
  <si>
    <t>TESLA</t>
  </si>
  <si>
    <t>Lazy</t>
  </si>
  <si>
    <t>Impatience</t>
  </si>
  <si>
    <t>Love</t>
  </si>
  <si>
    <t>Casino</t>
  </si>
  <si>
    <t>Fomo</t>
  </si>
  <si>
    <t>Fear</t>
  </si>
  <si>
    <t>Ego</t>
  </si>
  <si>
    <t>Revenge</t>
  </si>
  <si>
    <t>Je fais du trading casino</t>
  </si>
  <si>
    <t xml:space="preserve">Je suis emotionnelement attaché a un stock ou un sens </t>
  </si>
  <si>
    <t>je suis feneant dans mon apprentissage</t>
  </si>
  <si>
    <t>J'en veux toujours plus</t>
  </si>
  <si>
    <t>Je suis impatient, je rentre trop vite, grille trop rapidement mes cartouches</t>
  </si>
  <si>
    <t xml:space="preserve">J'ai loupé un trade dans ma watch list, je veux absolument acheté </t>
  </si>
  <si>
    <t xml:space="preserve">J'ai peur de perdre de l'argent </t>
  </si>
  <si>
    <t xml:space="preserve">J'ai eu une mauvaise journée de trading je veux me refaire </t>
  </si>
  <si>
    <t xml:space="preserve">Je veux gagner 100% du temps </t>
  </si>
  <si>
    <t>DayHighLow</t>
  </si>
  <si>
    <t>Fixe</t>
  </si>
  <si>
    <t>Price</t>
  </si>
  <si>
    <t>Volatility</t>
  </si>
  <si>
    <t>SmartTP</t>
  </si>
  <si>
    <t>ProfitFactor</t>
  </si>
  <si>
    <t xml:space="preserve">Buy </t>
  </si>
  <si>
    <t>Sell</t>
  </si>
  <si>
    <t>Low</t>
  </si>
  <si>
    <t>High</t>
  </si>
  <si>
    <t>ARYA TRADE MANAGER</t>
  </si>
  <si>
    <t>ARYA ESSENTIAL</t>
  </si>
  <si>
    <t>Pips</t>
  </si>
  <si>
    <t>ComboPips</t>
  </si>
  <si>
    <t>MA207</t>
  </si>
  <si>
    <t>Fractal</t>
  </si>
  <si>
    <t>Breakeven</t>
  </si>
  <si>
    <t>HighLow</t>
  </si>
  <si>
    <t>ComboFractal+</t>
  </si>
  <si>
    <t>Fractal+</t>
  </si>
  <si>
    <t>None</t>
  </si>
  <si>
    <t>Perso</t>
  </si>
  <si>
    <t>ARYA Signals</t>
  </si>
  <si>
    <t>Manually</t>
  </si>
  <si>
    <t>Trailing</t>
  </si>
  <si>
    <t>TAKE PROFIT</t>
  </si>
  <si>
    <t>Medium</t>
  </si>
  <si>
    <t>Small</t>
  </si>
  <si>
    <t>M1</t>
  </si>
  <si>
    <t>M30</t>
  </si>
  <si>
    <t>DAILY</t>
  </si>
  <si>
    <t xml:space="preserve">1+ </t>
  </si>
  <si>
    <t>1.5+</t>
  </si>
  <si>
    <t>2+</t>
  </si>
  <si>
    <t>2.5+</t>
  </si>
  <si>
    <t>3+</t>
  </si>
  <si>
    <t>4+</t>
  </si>
  <si>
    <t>5+</t>
  </si>
  <si>
    <t>10+</t>
  </si>
  <si>
    <t>RISK REWARD</t>
  </si>
  <si>
    <t>STOP LOSS</t>
  </si>
  <si>
    <t xml:space="preserve">STOP LOSS DISTANCE </t>
  </si>
  <si>
    <t>Big</t>
  </si>
  <si>
    <t>Take Profit</t>
  </si>
  <si>
    <t>Stop Loss</t>
  </si>
  <si>
    <t>DEFINITION</t>
  </si>
  <si>
    <t xml:space="preserve">NATURE OF THE TRADE </t>
  </si>
  <si>
    <t xml:space="preserve">Smart </t>
  </si>
  <si>
    <t>Smart</t>
  </si>
  <si>
    <t>Je suis un trader 2.0 inteligent</t>
  </si>
  <si>
    <t>Micro Management</t>
  </si>
  <si>
    <t>Je fais de l'ingérence avec mon assistante</t>
  </si>
  <si>
    <t>Je suis en forme, j'ai bien fais mon analyse je me suis fait confiance</t>
  </si>
  <si>
    <t>alalal a toujours en vouloir plus voila le resultat trade gagnat devenu perdant</t>
  </si>
  <si>
    <t>j'aurais mieux fait de me mettre en UT plus elevée</t>
  </si>
  <si>
    <t>la gourmandise un vilain defaut</t>
  </si>
  <si>
    <t>je devrai speut etre reduire mon risque par trade</t>
  </si>
  <si>
    <t>touche a ton Q et fait l'avion, si j'avais fait confiance a mon analayse j'aurais fait TP au lieu de ca BE</t>
  </si>
  <si>
    <t>je cherche a me rassurer a securiiser rapidement au lieu de laisser respirer le trade</t>
  </si>
  <si>
    <t xml:space="preserve">Je retire mes gains a chaque journée positive au dessus de i0 ; Je reinvesti mes gains en bourse avec une approche value investing </t>
  </si>
  <si>
    <t xml:space="preserve">Je traite mon trading comme un business, je me concentre a devenir un trader augmenté </t>
  </si>
  <si>
    <t>Row Labels</t>
  </si>
  <si>
    <t>Grand Total</t>
  </si>
  <si>
    <t>Sum of GAIN</t>
  </si>
  <si>
    <t>PL</t>
  </si>
  <si>
    <t>Sum of PL</t>
  </si>
  <si>
    <t>CUM</t>
  </si>
  <si>
    <t>Sum of CUM</t>
  </si>
  <si>
    <t>HOURLY RATE</t>
  </si>
  <si>
    <t>ANALYSIS</t>
  </si>
  <si>
    <t>TAKE AWAY</t>
  </si>
  <si>
    <t>Je travaille mes defauts, je cherche la regularité, j'arrete d'etre trop gourmand</t>
  </si>
  <si>
    <t>15/03/2020</t>
  </si>
  <si>
    <t>TAke Profit</t>
  </si>
  <si>
    <t>J'aime les ascenceur</t>
  </si>
  <si>
    <t>Greed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</si>
</sst>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AED&quot;* #,##0.00_);_(&quot;AED&quot;* \(#,##0.00\);_(&quot;AED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0.000%"/>
    <numFmt numFmtId="166" formatCode="d/mm/yyyy;@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10" fontId="0" fillId="0" borderId="0" xfId="3" applyNumberFormat="1" applyFont="1" applyAlignment="1">
      <alignment horizontal="center"/>
    </xf>
    <xf numFmtId="15" fontId="0" fillId="0" borderId="0" xfId="0" applyNumberFormat="1" applyAlignment="1">
      <alignment horizontal="center"/>
    </xf>
    <xf numFmtId="43" fontId="0" fillId="0" borderId="0" xfId="1" applyFont="1"/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/>
    </xf>
    <xf numFmtId="43" fontId="0" fillId="3" borderId="0" xfId="1" applyFont="1" applyFill="1" applyAlignment="1">
      <alignment horizontal="left"/>
    </xf>
    <xf numFmtId="9" fontId="0" fillId="0" borderId="0" xfId="3" applyFont="1" applyFill="1" applyAlignment="1">
      <alignment horizontal="center"/>
    </xf>
    <xf numFmtId="164" fontId="0" fillId="3" borderId="0" xfId="2" applyNumberFormat="1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43" fontId="4" fillId="4" borderId="0" xfId="1" applyFont="1" applyFill="1" applyAlignment="1">
      <alignment horizontal="left"/>
    </xf>
    <xf numFmtId="0" fontId="4" fillId="4" borderId="0" xfId="0" applyFont="1" applyFill="1"/>
    <xf numFmtId="0" fontId="0" fillId="4" borderId="0" xfId="0" applyFill="1"/>
    <xf numFmtId="0" fontId="0" fillId="3" borderId="0" xfId="0" applyFill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4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10" fontId="0" fillId="0" borderId="0" xfId="3" applyNumberFormat="1" applyFont="1" applyAlignment="1">
      <alignment horizontal="center" vertical="center"/>
    </xf>
    <xf numFmtId="0" fontId="3" fillId="4" borderId="0" xfId="0" applyFont="1" applyFill="1" applyAlignment="1">
      <alignment horizontal="center" wrapText="1"/>
    </xf>
    <xf numFmtId="0" fontId="0" fillId="0" borderId="0" xfId="1" applyNumberFormat="1" applyFont="1" applyAlignment="1">
      <alignment horizontal="center" vertical="center"/>
    </xf>
    <xf numFmtId="0" fontId="0" fillId="4" borderId="0" xfId="0" applyFill="1" applyAlignment="1">
      <alignment wrapText="1"/>
    </xf>
    <xf numFmtId="166" fontId="0" fillId="0" borderId="0" xfId="0" applyNumberFormat="1" applyAlignment="1">
      <alignment horizontal="center" vertical="center"/>
    </xf>
    <xf numFmtId="0" fontId="3" fillId="4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3" fontId="0" fillId="2" borderId="0" xfId="1" applyFont="1" applyFill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164" fontId="0" fillId="0" borderId="0" xfId="2" applyNumberFormat="1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6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6" formatCode="d/mm/yyyy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66" formatCode="d/mm/yyyy;@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[Trading Journal .xlsx]DASHBOARD!PivotTable1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Nature</a:t>
            </a:r>
            <a:r>
              <a:rPr lang="en-US" baseline="0"/>
              <a:t> of the trade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AE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A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DASHBOARD!$Q$1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DASHBOARD!$P$2:$P$7</c:f>
              <c:strCache>
                <c:ptCount val="5"/>
                <c:pt idx="0">
                  <c:v>Fear</c:v>
                </c:pt>
                <c:pt idx="1">
                  <c:v>Impatience</c:v>
                </c:pt>
                <c:pt idx="2">
                  <c:v>Micro Management</c:v>
                </c:pt>
                <c:pt idx="3">
                  <c:v>Smart </c:v>
                </c:pt>
                <c:pt idx="4">
                  <c:v>Greed</c:v>
                </c:pt>
              </c:strCache>
            </c:strRef>
          </c:cat>
          <c:val>
            <c:numRef>
              <c:f>DASHBOARD!$Q$2:$Q$7</c:f>
              <c:numCache>
                <c:formatCode>General</c:formatCode>
                <c:ptCount val="5"/>
                <c:pt idx="0">
                  <c:v>-1.15E-2</c:v>
                </c:pt>
                <c:pt idx="1">
                  <c:v>-0.01</c:v>
                </c:pt>
                <c:pt idx="2">
                  <c:v>2.5000000000000001E-3</c:v>
                </c:pt>
                <c:pt idx="3">
                  <c:v>0.18</c:v>
                </c:pt>
                <c:pt idx="4">
                  <c:v>-3.2500000000000001E-2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A5-CD4B-BAB1-91CC54170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8537808"/>
        <c:axId val="1258534736"/>
      </c:barChart>
      <c:valAx>
        <c:axId val="125853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A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AE"/>
          </a:p>
        </c:txPr>
        <c:crossAx val="1258537808"/>
        <c:crosses val="autoZero"/>
        <c:crossBetween val="between"/>
      </c:valAx>
      <c:catAx>
        <c:axId val="1258537808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A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AE"/>
          </a:p>
        </c:txPr>
        <c:crossAx val="12585347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A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A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[Trading Journal .xlsx]DASHBOARD!PivotTable2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Cumulative Performance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AE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AE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DASHBOARD!$T$2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A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DASHBOARD!$S$3:$S$12</c:f>
              <c:strCache>
                <c:ptCount val="9"/>
                <c:pt idx="0">
                  <c:v>3/4/20</c:v>
                </c:pt>
                <c:pt idx="1">
                  <c:v>3/5/20</c:v>
                </c:pt>
                <c:pt idx="2">
                  <c:v>3/6/20</c:v>
                </c:pt>
                <c:pt idx="3">
                  <c:v>3/7/20</c:v>
                </c:pt>
                <c:pt idx="4">
                  <c:v>3/8/20</c:v>
                </c:pt>
                <c:pt idx="5">
                  <c:v>3/9/20</c:v>
                </c:pt>
                <c:pt idx="6">
                  <c:v>3/10/20</c:v>
                </c:pt>
                <c:pt idx="7">
                  <c:v>3/11/20</c:v>
                </c:pt>
                <c:pt idx="8">
                  <c:v>3/14/20</c:v>
                </c:pt>
              </c:strCache>
            </c:strRef>
          </c:cat>
          <c:val>
            <c:numRef>
              <c:f>DASHBOARD!$T$3:$T$12</c:f>
              <c:numCache>
                <c:formatCode>General</c:formatCode>
                <c:ptCount val="9"/>
                <c:pt idx="0">
                  <c:v>5000</c:v>
                </c:pt>
                <c:pt idx="1">
                  <c:v>10000</c:v>
                </c:pt>
                <c:pt idx="2">
                  <c:v>8750</c:v>
                </c:pt>
                <c:pt idx="3">
                  <c:v>7750</c:v>
                </c:pt>
                <c:pt idx="4">
                  <c:v>5750</c:v>
                </c:pt>
                <c:pt idx="5">
                  <c:v>4550</c:v>
                </c:pt>
                <c:pt idx="6">
                  <c:v>4800</c:v>
                </c:pt>
                <c:pt idx="7">
                  <c:v>4850</c:v>
                </c:pt>
                <c:pt idx="8">
                  <c:v>12850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3E-4848-89BB-FA6B94541C6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60587984"/>
        <c:axId val="1260589616"/>
      </c:lineChart>
      <c:catAx>
        <c:axId val="126058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AE"/>
          </a:p>
        </c:txPr>
        <c:crossAx val="1260589616"/>
        <c:crosses val="autoZero"/>
        <c:auto val="1"/>
        <c:lblAlgn val="ctr"/>
        <c:lblOffset val="100"/>
        <c:noMultiLvlLbl val="0"/>
      </c:catAx>
      <c:valAx>
        <c:axId val="12605896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6058798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A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A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[Trading Journal .xlsx]DASHBOARD!PivotTable3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Distance</a:t>
            </a:r>
            <a:r>
              <a:rPr lang="en-US" baseline="0"/>
              <a:t> SL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AE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A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DASHBOARD!$W$1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A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DASHBOARD!$V$2:$V$5</c:f>
              <c:strCache>
                <c:ptCount val="3"/>
                <c:pt idx="0">
                  <c:v>Big</c:v>
                </c:pt>
                <c:pt idx="1">
                  <c:v>Medium</c:v>
                </c:pt>
                <c:pt idx="2">
                  <c:v>Small</c:v>
                </c:pt>
              </c:strCache>
            </c:strRef>
          </c:cat>
          <c:val>
            <c:numRef>
              <c:f>DASHBOARD!$W$2:$W$5</c:f>
              <c:numCache>
                <c:formatCode>General</c:formatCode>
                <c:ptCount val="3"/>
                <c:pt idx="0">
                  <c:v>0.15050000000000002</c:v>
                </c:pt>
                <c:pt idx="1">
                  <c:v>-1.2500000000000001E-2</c:v>
                </c:pt>
                <c:pt idx="2">
                  <c:v>-9.4999999999999998E-3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06-FD49-BD23-88A613C0C5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254078096"/>
        <c:axId val="1254079728"/>
      </c:barChart>
      <c:catAx>
        <c:axId val="125407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AE"/>
          </a:p>
        </c:txPr>
        <c:crossAx val="1254079728"/>
        <c:crosses val="autoZero"/>
        <c:auto val="1"/>
        <c:lblAlgn val="ctr"/>
        <c:lblOffset val="100"/>
        <c:noMultiLvlLbl val="0"/>
      </c:catAx>
      <c:valAx>
        <c:axId val="125407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AE"/>
          </a:p>
        </c:txPr>
        <c:crossAx val="1254078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A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[Trading Journal .xlsx]DASHBOARD!PivotTable4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Profit</a:t>
            </a:r>
            <a:r>
              <a:rPr lang="en-US" baseline="0"/>
              <a:t> Factor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AE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A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DASHBOARD!$Z$1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A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DASHBOARD!$Y$2:$Y$5</c:f>
              <c:strCache>
                <c:ptCount val="3"/>
                <c:pt idx="0">
                  <c:v>1.5+</c:v>
                </c:pt>
                <c:pt idx="1">
                  <c:v>2.5+</c:v>
                </c:pt>
                <c:pt idx="2">
                  <c:v>4+</c:v>
                </c:pt>
              </c:strCache>
            </c:strRef>
          </c:cat>
          <c:val>
            <c:numRef>
              <c:f>DASHBOARD!$Z$2:$Z$5</c:f>
              <c:numCache>
                <c:formatCode>General</c:formatCode>
                <c:ptCount val="3"/>
                <c:pt idx="0">
                  <c:v>3.1E-2</c:v>
                </c:pt>
                <c:pt idx="1">
                  <c:v>0.13</c:v>
                </c:pt>
                <c:pt idx="2">
                  <c:v>-3.2500000000000001E-2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D5-654D-99A3-3D8129B145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67162848"/>
        <c:axId val="1267164480"/>
      </c:barChart>
      <c:catAx>
        <c:axId val="126716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AE"/>
          </a:p>
        </c:txPr>
        <c:crossAx val="1267164480"/>
        <c:crosses val="autoZero"/>
        <c:auto val="1"/>
        <c:lblAlgn val="ctr"/>
        <c:lblOffset val="100"/>
        <c:noMultiLvlLbl val="0"/>
      </c:catAx>
      <c:valAx>
        <c:axId val="12671644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67162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A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A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[Trading Journal .xlsx]DASHBOARD!PivotTable6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Source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AE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A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DASHBOARD!$AG$1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A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DASHBOARD!$AF$2:$AF$4</c:f>
              <c:strCache>
                <c:ptCount val="2"/>
                <c:pt idx="0">
                  <c:v>ARYA Signals</c:v>
                </c:pt>
                <c:pt idx="1">
                  <c:v>Perso</c:v>
                </c:pt>
              </c:strCache>
            </c:strRef>
          </c:cat>
          <c:val>
            <c:numRef>
              <c:f>DASHBOARD!$AG$2:$AG$4</c:f>
              <c:numCache>
                <c:formatCode>General</c:formatCode>
                <c:ptCount val="2"/>
                <c:pt idx="0">
                  <c:v>5.850000000000001E-2</c:v>
                </c:pt>
                <c:pt idx="1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DA-754D-A936-3060AE5AB3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73799248"/>
        <c:axId val="1265242192"/>
      </c:barChart>
      <c:catAx>
        <c:axId val="127379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AE"/>
          </a:p>
        </c:txPr>
        <c:crossAx val="1265242192"/>
        <c:crosses val="autoZero"/>
        <c:auto val="1"/>
        <c:lblAlgn val="ctr"/>
        <c:lblOffset val="100"/>
        <c:noMultiLvlLbl val="0"/>
      </c:catAx>
      <c:valAx>
        <c:axId val="12652421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7379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A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[Trading Journal .xlsx]DASHBOARD!PivotTable7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Level of confidence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AE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A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DASHBOARD!$AJ$1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A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DASHBOARD!$AI$2:$AI$4</c:f>
              <c:strCache>
                <c:ptCount val="2"/>
                <c:pt idx="0">
                  <c:v>High</c:v>
                </c:pt>
                <c:pt idx="1">
                  <c:v>Low</c:v>
                </c:pt>
              </c:strCache>
            </c:strRef>
          </c:cat>
          <c:val>
            <c:numRef>
              <c:f>DASHBOARD!$AJ$2:$AJ$4</c:f>
              <c:numCache>
                <c:formatCode>General</c:formatCode>
                <c:ptCount val="2"/>
                <c:pt idx="0">
                  <c:v>0.18049999999999999</c:v>
                </c:pt>
                <c:pt idx="1">
                  <c:v>-5.1999999999999991E-2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2-FA47-AB14-6DDFE13F41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85728224"/>
        <c:axId val="1285728608"/>
      </c:barChart>
      <c:catAx>
        <c:axId val="128572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AE"/>
          </a:p>
        </c:txPr>
        <c:crossAx val="1285728608"/>
        <c:crosses val="autoZero"/>
        <c:auto val="1"/>
        <c:lblAlgn val="ctr"/>
        <c:lblOffset val="100"/>
        <c:noMultiLvlLbl val="0"/>
      </c:catAx>
      <c:valAx>
        <c:axId val="12857286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85728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A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82550</xdr:colOff>
      <xdr:row>9</xdr:row>
      <xdr:rowOff>139700</xdr:rowOff>
    </xdr:from>
    <xdr:to>
      <xdr:col>5</xdr:col>
      <xdr:colOff>1485900</xdr:colOff>
      <xdr:row>25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F59558-02BE-5749-A22F-3AFE879FB3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1555750</xdr:colOff>
      <xdr:row>9</xdr:row>
      <xdr:rowOff>127000</xdr:rowOff>
    </xdr:from>
    <xdr:to>
      <xdr:col>13</xdr:col>
      <xdr:colOff>723900</xdr:colOff>
      <xdr:row>25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02F08AD-6DDB-7442-B311-6019613FF3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69850</xdr:colOff>
      <xdr:row>25</xdr:row>
      <xdr:rowOff>196850</xdr:rowOff>
    </xdr:from>
    <xdr:to>
      <xdr:col>5</xdr:col>
      <xdr:colOff>1473200</xdr:colOff>
      <xdr:row>42</xdr:row>
      <xdr:rowOff>50800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0EC6E18-B33D-A24D-A414-9D60CAC633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1543050</xdr:colOff>
      <xdr:row>25</xdr:row>
      <xdr:rowOff>171450</xdr:rowOff>
    </xdr:from>
    <xdr:to>
      <xdr:col>13</xdr:col>
      <xdr:colOff>698500</xdr:colOff>
      <xdr:row>42</xdr:row>
      <xdr:rowOff>88900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A58328D-1B27-3848-93CE-3C63EDB043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101600</xdr:colOff>
      <xdr:row>42</xdr:row>
      <xdr:rowOff>133350</xdr:rowOff>
    </xdr:from>
    <xdr:to>
      <xdr:col>5</xdr:col>
      <xdr:colOff>1485900</xdr:colOff>
      <xdr:row>59</xdr:row>
      <xdr:rowOff>152400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BC7D203-9D9D-EA42-B6E0-11B59C927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1555750</xdr:colOff>
      <xdr:row>42</xdr:row>
      <xdr:rowOff>158750</xdr:rowOff>
    </xdr:from>
    <xdr:to>
      <xdr:col>13</xdr:col>
      <xdr:colOff>723900</xdr:colOff>
      <xdr:row>59</xdr:row>
      <xdr:rowOff>177800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14378C1-6886-8441-9EE9-614E444D2E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uillaume Monges" refreshedDate="43973.514919328707" createdVersion="6" refreshedVersion="6" minRefreshableVersion="3" recordCount="9" xr:uid="{4F0842BF-752A-BF4C-8556-2DF979BF837C}">
  <cacheSource type="worksheet">
    <worksheetSource name="Table1"/>
  </cacheSource>
  <cacheFields count="22">
    <cacheField name="DATE" numFmtId="166">
      <sharedItems containsSemiMixedTypes="0" containsNonDate="0" containsDate="1" containsString="0" minDate="2020-03-04T00:00:00" maxDate="2020-03-15T00:00:00" count="9">
        <d v="2020-03-04T00:00:00"/>
        <d v="2020-03-05T00:00:00"/>
        <d v="2020-03-06T00:00:00"/>
        <d v="2020-03-07T00:00:00"/>
        <d v="2020-03-08T00:00:00"/>
        <d v="2020-03-09T00:00:00"/>
        <d v="2020-03-10T00:00:00"/>
        <d v="2020-03-11T00:00:00"/>
        <d v="2020-03-14T00:00:00"/>
      </sharedItems>
    </cacheField>
    <cacheField name="RATIO WIN/LOSS" numFmtId="0">
      <sharedItems containsSemiMixedTypes="0" containsString="0" containsNumber="1" containsInteger="1" minValue="0" maxValue="1"/>
    </cacheField>
    <cacheField name="TIME INVESTED" numFmtId="0">
      <sharedItems containsSemiMixedTypes="0" containsString="0" containsNumber="1" containsInteger="1" minValue="5" maxValue="65"/>
    </cacheField>
    <cacheField name="EXIT" numFmtId="166">
      <sharedItems containsDate="1" containsMixedTypes="1" minDate="2020-07-04T00:00:00" maxDate="2020-07-12T00:00:00"/>
    </cacheField>
    <cacheField name="DIRECTION" numFmtId="0">
      <sharedItems/>
    </cacheField>
    <cacheField name="CONFIDENCE" numFmtId="0">
      <sharedItems count="2">
        <s v="High"/>
        <s v="Low"/>
      </sharedItems>
    </cacheField>
    <cacheField name="INSTRUMENT" numFmtId="0">
      <sharedItems/>
    </cacheField>
    <cacheField name="RISK / TRADE" numFmtId="10">
      <sharedItems containsSemiMixedTypes="0" containsString="0" containsNumber="1" minValue="1.25E-3" maxValue="7.0012499999999998" count="15">
        <n v="7.4999999999999997E-3"/>
        <n v="0.01"/>
        <n v="1.2500000000000001E-2"/>
        <n v="0.02"/>
        <n v="2.5000000000000001E-3"/>
        <n v="7.0012499999999998" u="1"/>
        <n v="1.25E-3" u="1"/>
        <n v="1.4999999999999999E-2" u="1"/>
        <n v="1.7500000000000002E-2" u="1"/>
        <n v="2.0012500000000002" u="1"/>
        <n v="4.0012499999999998" u="1"/>
        <n v="5.0012499999999998" u="1"/>
        <n v="3.0012500000000002" u="1"/>
        <n v="6.0012499999999998" u="1"/>
        <n v="1.00125" u="1"/>
      </sharedItems>
    </cacheField>
    <cacheField name="TECHNO" numFmtId="0">
      <sharedItems/>
    </cacheField>
    <cacheField name="STOP LOSS" numFmtId="0">
      <sharedItems/>
    </cacheField>
    <cacheField name="STOP LOSS DISTANCE " numFmtId="0">
      <sharedItems count="3">
        <s v="Big"/>
        <s v="Medium"/>
        <s v="Small"/>
      </sharedItems>
    </cacheField>
    <cacheField name="TAKE PROFIT" numFmtId="0">
      <sharedItems/>
    </cacheField>
    <cacheField name="RISK REWARD" numFmtId="0">
      <sharedItems count="4">
        <s v="1.5+"/>
        <s v="2.5+"/>
        <s v="4+"/>
        <s v="3+" u="1"/>
      </sharedItems>
    </cacheField>
    <cacheField name="TRAILING" numFmtId="0">
      <sharedItems/>
    </cacheField>
    <cacheField name="TRAILING TIMEFRAME" numFmtId="0">
      <sharedItems/>
    </cacheField>
    <cacheField name="SOURCE SIGNAL" numFmtId="0">
      <sharedItems count="2">
        <s v="ARYA Signals"/>
        <s v="Perso"/>
      </sharedItems>
    </cacheField>
    <cacheField name="GAIN" numFmtId="10">
      <sharedItems containsSemiMixedTypes="0" containsString="0" containsNumber="1" minValue="-0.02" maxValue="0.08"/>
    </cacheField>
    <cacheField name="PL" numFmtId="43">
      <sharedItems containsSemiMixedTypes="0" containsString="0" containsNumber="1" containsInteger="1" minValue="-2000" maxValue="8000"/>
    </cacheField>
    <cacheField name="CUM" numFmtId="43">
      <sharedItems containsSemiMixedTypes="0" containsString="0" containsNumber="1" containsInteger="1" minValue="4550" maxValue="12850"/>
    </cacheField>
    <cacheField name="EXIT " numFmtId="0">
      <sharedItems/>
    </cacheField>
    <cacheField name="NATURE OF THE TRADE " numFmtId="0">
      <sharedItems count="6">
        <s v="Smart "/>
        <s v="Greed"/>
        <s v="Impatience"/>
        <s v="Fear"/>
        <s v="Micro Management"/>
        <s v="Grid" u="1"/>
      </sharedItems>
    </cacheField>
    <cacheField name="NOT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x v="0"/>
    <n v="1"/>
    <n v="20"/>
    <d v="2020-07-04T00:00:00"/>
    <s v="Buy "/>
    <x v="0"/>
    <s v="DOW"/>
    <x v="0"/>
    <s v="ARYA PRO"/>
    <s v="Fixe"/>
    <x v="0"/>
    <s v="SmartTP"/>
    <x v="0"/>
    <s v="ComboFractal+"/>
    <s v="H1"/>
    <x v="0"/>
    <n v="0.05"/>
    <n v="5000"/>
    <n v="5000"/>
    <s v="Trailing"/>
    <x v="0"/>
    <s v="Je suis en forme, j'ai bien fais mon analyse je me suis fait confiance"/>
  </r>
  <r>
    <x v="1"/>
    <n v="1"/>
    <n v="25"/>
    <d v="2020-07-05T00:00:00"/>
    <s v="Buy "/>
    <x v="0"/>
    <s v="DOW"/>
    <x v="1"/>
    <s v="ARYA PRO"/>
    <s v="U"/>
    <x v="0"/>
    <s v="ProfitFactor"/>
    <x v="1"/>
    <s v="None"/>
    <s v="NA"/>
    <x v="0"/>
    <n v="0.05"/>
    <n v="5000"/>
    <n v="10000"/>
    <s v="Take Profit"/>
    <x v="0"/>
    <s v="NA"/>
  </r>
  <r>
    <x v="2"/>
    <n v="0"/>
    <n v="20"/>
    <d v="2020-07-06T00:00:00"/>
    <s v="Buy "/>
    <x v="1"/>
    <s v="DAX"/>
    <x v="2"/>
    <s v="ARYA TRADE MANAGER"/>
    <s v="Price"/>
    <x v="1"/>
    <s v="ProfitFactor"/>
    <x v="2"/>
    <s v="Fractal+"/>
    <s v="M15"/>
    <x v="0"/>
    <n v="-1.2500000000000001E-2"/>
    <n v="-1250"/>
    <n v="8750"/>
    <s v="Trailing"/>
    <x v="1"/>
    <s v="alalal a toujours en vouloir plus voila le resultat trade gagnat devenu perdant"/>
  </r>
  <r>
    <x v="3"/>
    <n v="0"/>
    <n v="10"/>
    <d v="2020-07-07T00:00:00"/>
    <s v="Buy "/>
    <x v="1"/>
    <s v="DAX"/>
    <x v="3"/>
    <s v="ARYA PRO"/>
    <s v="Volatility"/>
    <x v="0"/>
    <s v="Price"/>
    <x v="0"/>
    <s v="Fractal"/>
    <s v="H4"/>
    <x v="1"/>
    <n v="-0.01"/>
    <n v="-1000"/>
    <n v="7750"/>
    <s v="Take Profit"/>
    <x v="2"/>
    <s v="j'aurais mieux fait de me mettre en UT plus elevée"/>
  </r>
  <r>
    <x v="4"/>
    <n v="0"/>
    <n v="20"/>
    <d v="2020-07-08T00:00:00"/>
    <s v="Buy "/>
    <x v="1"/>
    <s v="EURUSD"/>
    <x v="3"/>
    <s v="ARYA PRO"/>
    <s v="Fixe"/>
    <x v="0"/>
    <s v="ProfitFactor"/>
    <x v="2"/>
    <s v="Breakeven"/>
    <s v="NA"/>
    <x v="0"/>
    <n v="-0.02"/>
    <n v="-2000"/>
    <n v="5750"/>
    <s v="Take Profit"/>
    <x v="1"/>
    <s v="la gourmandise un vilain defaut"/>
  </r>
  <r>
    <x v="5"/>
    <n v="0"/>
    <n v="5"/>
    <d v="2020-07-09T00:00:00"/>
    <s v="Buy "/>
    <x v="1"/>
    <s v="EURUSD"/>
    <x v="4"/>
    <s v="ARYA ESSENTIAL"/>
    <s v="DayHighLow"/>
    <x v="2"/>
    <s v="ProfitFactor"/>
    <x v="0"/>
    <s v="MA207"/>
    <s v="DAILY"/>
    <x v="0"/>
    <n v="-1.2E-2"/>
    <n v="-1200"/>
    <n v="4550"/>
    <s v="Take Profit"/>
    <x v="3"/>
    <s v="je devrai speut etre reduire mon risque par trade"/>
  </r>
  <r>
    <x v="6"/>
    <n v="1"/>
    <n v="15"/>
    <d v="2020-07-10T00:00:00"/>
    <s v="Buy "/>
    <x v="1"/>
    <s v="TESLA"/>
    <x v="1"/>
    <s v="ARYA PRO"/>
    <s v="U"/>
    <x v="2"/>
    <s v="ProfitFactor"/>
    <x v="0"/>
    <s v="HighLow"/>
    <s v="NA"/>
    <x v="0"/>
    <n v="2.5000000000000001E-3"/>
    <n v="250"/>
    <n v="4800"/>
    <s v="Take Profit"/>
    <x v="4"/>
    <s v="touche a ton Q et fait l'avion, si j'avais fait confiance a mon analayse j'aurais fait TP au lieu de ca BE"/>
  </r>
  <r>
    <x v="7"/>
    <n v="1"/>
    <n v="65"/>
    <d v="2020-07-11T00:00:00"/>
    <s v="Buy "/>
    <x v="0"/>
    <s v="DOW"/>
    <x v="1"/>
    <s v="ARYA PRO"/>
    <s v="Fixe"/>
    <x v="0"/>
    <s v="ProfitFactor"/>
    <x v="0"/>
    <s v="Pips"/>
    <s v="NA"/>
    <x v="0"/>
    <n v="5.0000000000000001E-4"/>
    <n v="50"/>
    <n v="4850"/>
    <s v="Take Profit"/>
    <x v="3"/>
    <s v="je cherche a me rassurer a securiiser rapidement au lieu de laisser respirer le trade"/>
  </r>
  <r>
    <x v="8"/>
    <n v="1"/>
    <n v="10"/>
    <s v="15/03/2020"/>
    <s v="Sell"/>
    <x v="0"/>
    <s v="DOW"/>
    <x v="3"/>
    <s v="ARYA PRO"/>
    <s v="U"/>
    <x v="0"/>
    <s v="ProfitFactor"/>
    <x v="1"/>
    <s v="None"/>
    <s v="NA"/>
    <x v="1"/>
    <n v="0.08"/>
    <n v="8000"/>
    <n v="12850"/>
    <s v="Take Profit"/>
    <x v="0"/>
    <s v="J'aime les ascenceur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0393E0-E56A-C042-BB91-76BB3A0E606D}" name="PivotTable7" cacheId="13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I1:AJ4" firstHeaderRow="1" firstDataRow="1" firstDataCol="1"/>
  <pivotFields count="22">
    <pivotField numFmtId="14" showAll="0"/>
    <pivotField showAll="0"/>
    <pivotField showAll="0"/>
    <pivotField numFmtId="14" showAll="0"/>
    <pivotField showAll="0"/>
    <pivotField axis="axisRow" showAll="0">
      <items count="3">
        <item x="0"/>
        <item x="1"/>
        <item t="default"/>
      </items>
    </pivotField>
    <pivotField showAll="0"/>
    <pivotField numFmtId="10"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0" showAll="0"/>
    <pivotField numFmtId="43" showAll="0"/>
    <pivotField numFmtId="43" showAll="0"/>
    <pivotField showAll="0"/>
    <pivotField showAll="0"/>
    <pivotField showAll="0"/>
  </pivotFields>
  <rowFields count="1">
    <field x="5"/>
  </rowFields>
  <rowItems count="3">
    <i>
      <x/>
    </i>
    <i>
      <x v="1"/>
    </i>
    <i t="grand">
      <x/>
    </i>
  </rowItems>
  <colItems count="1">
    <i/>
  </colItems>
  <dataFields count="1">
    <dataField name="Sum of GAIN" fld="16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E92F7E-64A9-F541-954E-F72CAA7C375D}" name="PivotTable6" cacheId="13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>
  <location ref="AF1:AG4" firstHeaderRow="1" firstDataRow="1" firstDataCol="1"/>
  <pivotFields count="22">
    <pivotField numFmtId="14" showAll="0"/>
    <pivotField showAll="0"/>
    <pivotField showAll="0"/>
    <pivotField numFmtId="14" showAll="0"/>
    <pivotField showAll="0"/>
    <pivotField showAll="0"/>
    <pivotField showAll="0"/>
    <pivotField numFmtId="10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dataField="1" numFmtId="10" showAll="0"/>
    <pivotField numFmtId="43" showAll="0"/>
    <pivotField numFmtId="43" showAll="0"/>
    <pivotField showAll="0"/>
    <pivotField showAll="0"/>
    <pivotField showAll="0"/>
  </pivotFields>
  <rowFields count="1">
    <field x="15"/>
  </rowFields>
  <rowItems count="3">
    <i>
      <x/>
    </i>
    <i>
      <x v="1"/>
    </i>
    <i t="grand">
      <x/>
    </i>
  </rowItems>
  <colItems count="1">
    <i/>
  </colItems>
  <dataFields count="1">
    <dataField name="Sum of GAIN" fld="16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2A4247E-6373-BC43-BB10-5FBFBDE4E0F9}" name="PivotTable1" cacheId="13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P1:Q7" firstHeaderRow="1" firstDataRow="1" firstDataCol="1"/>
  <pivotFields count="22">
    <pivotField numFmtId="14" showAll="0"/>
    <pivotField showAll="0"/>
    <pivotField showAll="0"/>
    <pivotField numFmtId="14" showAll="0"/>
    <pivotField showAll="0"/>
    <pivotField showAll="0"/>
    <pivotField showAll="0"/>
    <pivotField numFmtId="9"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0" showAll="0"/>
    <pivotField numFmtId="43" showAll="0"/>
    <pivotField numFmtId="43" showAll="0"/>
    <pivotField showAll="0"/>
    <pivotField axis="axisRow" showAll="0">
      <items count="7">
        <item x="3"/>
        <item m="1" x="5"/>
        <item x="2"/>
        <item x="4"/>
        <item x="0"/>
        <item x="1"/>
        <item t="default"/>
      </items>
    </pivotField>
    <pivotField showAll="0"/>
  </pivotFields>
  <rowFields count="1">
    <field x="20"/>
  </rowFields>
  <rowItems count="6">
    <i>
      <x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GAIN" fld="16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4C3D235-EFD8-6747-87FD-7D980A496C24}" name="PivotTable3" cacheId="13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V1:W5" firstHeaderRow="1" firstDataRow="1" firstDataCol="1"/>
  <pivotFields count="22">
    <pivotField numFmtId="14" showAll="0"/>
    <pivotField showAll="0"/>
    <pivotField showAll="0"/>
    <pivotField numFmtId="14" showAll="0"/>
    <pivotField showAll="0"/>
    <pivotField showAll="0"/>
    <pivotField showAll="0"/>
    <pivotField numFmtId="9"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dataField="1" numFmtId="10" showAll="0"/>
    <pivotField numFmtId="43" showAll="0"/>
    <pivotField numFmtId="43" showAll="0"/>
    <pivotField showAll="0"/>
    <pivotField showAll="0"/>
    <pivotField showAll="0"/>
  </pivotFields>
  <rowFields count="1">
    <field x="1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GAIN" fld="16" baseField="0" baseItem="0"/>
  </dataFields>
  <chartFormats count="1"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88CE893-C188-3D47-A722-088BCFA48133}" name="PivotTable5" cacheId="13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B1:AC7" firstHeaderRow="1" firstDataRow="1" firstDataCol="1"/>
  <pivotFields count="22">
    <pivotField numFmtId="14" showAll="0"/>
    <pivotField showAll="0"/>
    <pivotField showAll="0"/>
    <pivotField numFmtId="14" showAll="0"/>
    <pivotField showAll="0"/>
    <pivotField showAll="0"/>
    <pivotField showAll="0"/>
    <pivotField axis="axisRow" numFmtId="9" showAll="0">
      <items count="16">
        <item m="1" x="6"/>
        <item m="1" x="14"/>
        <item m="1" x="9"/>
        <item m="1" x="12"/>
        <item m="1" x="10"/>
        <item m="1" x="11"/>
        <item m="1" x="13"/>
        <item m="1" x="5"/>
        <item x="0"/>
        <item m="1" x="8"/>
        <item x="2"/>
        <item x="4"/>
        <item x="3"/>
        <item x="1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0" showAll="0"/>
    <pivotField dataField="1" numFmtId="43" showAll="0"/>
    <pivotField numFmtId="43" showAll="0"/>
    <pivotField showAll="0"/>
    <pivotField showAll="0"/>
    <pivotField showAll="0"/>
  </pivotFields>
  <rowFields count="1">
    <field x="7"/>
  </rowFields>
  <rowItems count="6">
    <i>
      <x v="8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Sum of PL" fld="1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A5CEF80-CFB4-C74B-B6B1-CF8766C50D56}" name="PivotTable4" cacheId="13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Y1:Z5" firstHeaderRow="1" firstDataRow="1" firstDataCol="1"/>
  <pivotFields count="22">
    <pivotField numFmtId="14" showAll="0"/>
    <pivotField showAll="0"/>
    <pivotField showAll="0"/>
    <pivotField numFmtId="14" showAll="0"/>
    <pivotField showAll="0"/>
    <pivotField showAll="0"/>
    <pivotField showAll="0"/>
    <pivotField numFmtId="9" showAll="0"/>
    <pivotField showAll="0"/>
    <pivotField showAll="0"/>
    <pivotField showAll="0"/>
    <pivotField showAll="0"/>
    <pivotField axis="axisRow"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/>
    <pivotField dataField="1" numFmtId="10" showAll="0"/>
    <pivotField numFmtId="43" showAll="0"/>
    <pivotField numFmtId="43" showAll="0"/>
    <pivotField showAll="0"/>
    <pivotField showAll="0"/>
    <pivotField showAll="0"/>
  </pivotFields>
  <rowFields count="1">
    <field x="1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GAIN" fld="16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860EDE-CFE3-F048-9F0D-FCE6D91E2D20}" name="PivotTable2" cacheId="13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S2:T12" firstHeaderRow="1" firstDataRow="1" firstDataCol="1"/>
  <pivotFields count="22">
    <pivotField axis="axisRow" numFmtId="14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showAll="0"/>
    <pivotField numFmtId="14" showAll="0"/>
    <pivotField showAll="0"/>
    <pivotField showAll="0"/>
    <pivotField showAll="0"/>
    <pivotField numFmtId="9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0" showAll="0"/>
    <pivotField numFmtId="43" showAll="0"/>
    <pivotField dataField="1" numFmtId="43" showAll="0"/>
    <pivotField showAll="0"/>
    <pivotField showAll="0"/>
    <pivotField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 of CUM" fld="18" baseField="0" baseItem="0"/>
  </dataField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EF098C-BF44-2D42-A36D-3541E2480F78}" name="Table1" displayName="Table1" ref="A1:V10" totalsRowShown="0" headerRowDxfId="23" dataDxfId="22">
  <autoFilter ref="A1:V10" xr:uid="{033861AA-0DCA-2342-9B3B-029822D4847C}"/>
  <tableColumns count="22">
    <tableColumn id="1" xr3:uid="{8A96D94F-1292-9A41-919A-683997595AE5}" name="DATE" dataDxfId="21"/>
    <tableColumn id="19" xr3:uid="{B723E7ED-3278-4B4D-8929-D50998D80785}" name="RATIO WIN/LOSS" dataDxfId="20" dataCellStyle="Comma"/>
    <tableColumn id="20" xr3:uid="{ED5711D8-194C-6943-8E55-B44E369B4E6D}" name="TIME INVESTED" dataDxfId="19" dataCellStyle="Comma"/>
    <tableColumn id="15" xr3:uid="{1C2D8989-4E04-FE4E-9BAB-2173355BEBA7}" name="EXIT" dataDxfId="18"/>
    <tableColumn id="2" xr3:uid="{A9EC9DE2-F3FB-D14F-87D4-66A33A9AF824}" name="DIRECTION" dataDxfId="17" dataCellStyle="Comma"/>
    <tableColumn id="13" xr3:uid="{2F12F369-F7D0-4347-A908-7CFE028639A0}" name="CONFIDENCE" dataDxfId="16"/>
    <tableColumn id="3" xr3:uid="{86F6F271-A10C-BA4A-B200-4BE332E40FCB}" name="INSTRUMENT" dataDxfId="15"/>
    <tableColumn id="4" xr3:uid="{8647C10F-A755-A841-A540-28AB757E6E23}" name="RISK / TRADE" dataDxfId="14" dataCellStyle="Percent"/>
    <tableColumn id="5" xr3:uid="{C8781F2D-14CE-4F43-9F0D-CAC7229CE555}" name="TECHNO" dataDxfId="13"/>
    <tableColumn id="6" xr3:uid="{F3F538E6-BA33-3E4A-B0C8-1DD95553B98C}" name="STOP LOSS" dataDxfId="12"/>
    <tableColumn id="22" xr3:uid="{44C2BB68-84B1-9045-8A0B-BF9E243CB19B}" name="STOP LOSS DISTANCE " dataDxfId="11"/>
    <tableColumn id="7" xr3:uid="{1BF71DA1-0181-3640-B63A-43420062A154}" name="TAKE PROFIT" dataDxfId="10"/>
    <tableColumn id="21" xr3:uid="{0921F8DC-7F93-2F4E-B9B2-609C0964B6B1}" name="RISK REWARD" dataDxfId="9"/>
    <tableColumn id="8" xr3:uid="{EDDD6684-01BF-0840-980E-24FF8FE804BC}" name="TRAILING" dataDxfId="8"/>
    <tableColumn id="9" xr3:uid="{D2F7129E-2AEF-4F44-B1C5-809B08BFD1AB}" name="TRAILING TIMEFRAME" dataDxfId="7"/>
    <tableColumn id="10" xr3:uid="{CDF31D33-1A03-FD49-B343-BD2D35589C1D}" name="SOURCE SIGNAL" dataDxfId="6"/>
    <tableColumn id="11" xr3:uid="{282587F5-B215-5742-A62D-3EB216919C8C}" name="GAIN" dataDxfId="5"/>
    <tableColumn id="16" xr3:uid="{FC2C6A41-8049-F74C-9E05-A832E5198D2B}" name="PL" dataDxfId="4" dataCellStyle="Comma">
      <calculatedColumnFormula>+Table1[[#This Row],[GAIN]]*DASHBOARD!$E$2</calculatedColumnFormula>
    </tableColumn>
    <tableColumn id="23" xr3:uid="{463EFAF5-5A3B-FE4D-BA4B-478B49AC8AEA}" name="CUM" dataDxfId="3" dataCellStyle="Comma"/>
    <tableColumn id="12" xr3:uid="{F0DCAC11-B622-F947-BBBB-F2C258DBF435}" name="EXIT " dataDxfId="2"/>
    <tableColumn id="17" xr3:uid="{4A75AEFB-B9F9-AD46-9E37-439D8B8AEC5A}" name="NATURE OF THE TRADE " dataDxfId="1"/>
    <tableColumn id="14" xr3:uid="{8B2F295C-4147-2E4E-8902-82A4E73DFA48}" name="NOTE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F34DE-97CB-814E-8866-A86654567967}">
  <sheetPr>
    <tabColor rgb="FF92D050"/>
  </sheetPr>
  <dimension ref="A1:V10"/>
  <sheetViews>
    <sheetView tabSelected="1" zoomScale="80" zoomScaleNormal="80" workbookViewId="0">
      <selection activeCell="U12" sqref="U12"/>
    </sheetView>
  </sheetViews>
  <sheetFormatPr baseColWidth="10" defaultRowHeight="16" x14ac:dyDescent="0.2"/>
  <cols>
    <col min="1" max="1" width="18.33203125" style="7" customWidth="1"/>
    <col min="2" max="3" width="13.6640625" style="7" customWidth="1"/>
    <col min="4" max="5" width="18.33203125" style="7" customWidth="1"/>
    <col min="6" max="6" width="19.33203125" style="7" customWidth="1"/>
    <col min="7" max="7" width="20.33203125" style="7" customWidth="1"/>
    <col min="8" max="11" width="14.83203125" style="7" customWidth="1"/>
    <col min="12" max="12" width="16.6640625" style="7" customWidth="1"/>
    <col min="13" max="13" width="12" style="7" customWidth="1"/>
    <col min="14" max="21" width="14.83203125" style="7" customWidth="1"/>
    <col min="22" max="22" width="74.1640625" style="7" bestFit="1" customWidth="1"/>
  </cols>
  <sheetData>
    <row r="1" spans="1:22" s="12" customFormat="1" ht="59" customHeight="1" x14ac:dyDescent="0.2">
      <c r="A1" s="18" t="s">
        <v>12</v>
      </c>
      <c r="B1" s="18" t="s">
        <v>27</v>
      </c>
      <c r="C1" s="18" t="s">
        <v>30</v>
      </c>
      <c r="D1" s="18" t="s">
        <v>17</v>
      </c>
      <c r="E1" s="18" t="s">
        <v>7</v>
      </c>
      <c r="F1" s="18" t="s">
        <v>15</v>
      </c>
      <c r="G1" s="18" t="s">
        <v>8</v>
      </c>
      <c r="H1" s="18" t="s">
        <v>10</v>
      </c>
      <c r="I1" s="18" t="s">
        <v>3</v>
      </c>
      <c r="J1" s="18" t="s">
        <v>89</v>
      </c>
      <c r="K1" s="18" t="s">
        <v>90</v>
      </c>
      <c r="L1" s="18" t="s">
        <v>74</v>
      </c>
      <c r="M1" s="18" t="s">
        <v>88</v>
      </c>
      <c r="N1" s="18" t="s">
        <v>1</v>
      </c>
      <c r="O1" s="18" t="s">
        <v>13</v>
      </c>
      <c r="P1" s="18" t="s">
        <v>14</v>
      </c>
      <c r="Q1" s="18" t="s">
        <v>9</v>
      </c>
      <c r="R1" s="18" t="s">
        <v>113</v>
      </c>
      <c r="S1" s="18" t="s">
        <v>115</v>
      </c>
      <c r="T1" s="18" t="s">
        <v>11</v>
      </c>
      <c r="U1" s="18" t="s">
        <v>95</v>
      </c>
      <c r="V1" s="18" t="s">
        <v>16</v>
      </c>
    </row>
    <row r="2" spans="1:22" x14ac:dyDescent="0.2">
      <c r="A2" s="34">
        <v>43894</v>
      </c>
      <c r="B2" s="32">
        <v>1</v>
      </c>
      <c r="C2" s="32">
        <v>20</v>
      </c>
      <c r="D2" s="34">
        <v>44016</v>
      </c>
      <c r="E2" s="32" t="s">
        <v>55</v>
      </c>
      <c r="F2" s="32" t="s">
        <v>58</v>
      </c>
      <c r="G2" s="7" t="s">
        <v>0</v>
      </c>
      <c r="H2" s="30">
        <v>7.4999999999999997E-3</v>
      </c>
      <c r="I2" s="32" t="s">
        <v>4</v>
      </c>
      <c r="J2" s="32" t="s">
        <v>50</v>
      </c>
      <c r="K2" s="32" t="s">
        <v>91</v>
      </c>
      <c r="L2" s="32" t="s">
        <v>53</v>
      </c>
      <c r="M2" s="32" t="s">
        <v>81</v>
      </c>
      <c r="N2" s="32" t="s">
        <v>67</v>
      </c>
      <c r="O2" s="32" t="s">
        <v>21</v>
      </c>
      <c r="P2" s="32" t="s">
        <v>71</v>
      </c>
      <c r="Q2" s="14">
        <v>0.05</v>
      </c>
      <c r="R2" s="17">
        <f>+Table1[[#This Row],[GAIN]]*DASHBOARD!$E$2</f>
        <v>5000</v>
      </c>
      <c r="S2" s="17">
        <f>+Table1[[#This Row],[PL]]</f>
        <v>5000</v>
      </c>
      <c r="T2" s="32" t="s">
        <v>73</v>
      </c>
      <c r="U2" s="32" t="s">
        <v>96</v>
      </c>
      <c r="V2" s="7" t="s">
        <v>101</v>
      </c>
    </row>
    <row r="3" spans="1:22" x14ac:dyDescent="0.2">
      <c r="A3" s="34">
        <v>43895</v>
      </c>
      <c r="B3" s="32">
        <v>1</v>
      </c>
      <c r="C3" s="32">
        <v>25</v>
      </c>
      <c r="D3" s="34">
        <v>44017</v>
      </c>
      <c r="E3" s="32" t="s">
        <v>55</v>
      </c>
      <c r="F3" s="32" t="s">
        <v>58</v>
      </c>
      <c r="G3" s="7" t="s">
        <v>0</v>
      </c>
      <c r="H3" s="30">
        <v>0.01</v>
      </c>
      <c r="I3" s="32" t="s">
        <v>4</v>
      </c>
      <c r="J3" s="32" t="s">
        <v>20</v>
      </c>
      <c r="K3" s="32" t="s">
        <v>91</v>
      </c>
      <c r="L3" s="32" t="s">
        <v>54</v>
      </c>
      <c r="M3" s="32" t="s">
        <v>83</v>
      </c>
      <c r="N3" s="32" t="s">
        <v>69</v>
      </c>
      <c r="O3" s="32" t="s">
        <v>6</v>
      </c>
      <c r="P3" s="32" t="s">
        <v>71</v>
      </c>
      <c r="Q3" s="14">
        <v>0.05</v>
      </c>
      <c r="R3" s="17">
        <f>+Table1[[#This Row],[GAIN]]*DASHBOARD!$E$2</f>
        <v>5000</v>
      </c>
      <c r="S3" s="17">
        <f>+Table1[[#This Row],[PL]]+S2</f>
        <v>10000</v>
      </c>
      <c r="T3" s="32" t="s">
        <v>92</v>
      </c>
      <c r="U3" s="32" t="s">
        <v>96</v>
      </c>
      <c r="V3" s="7" t="s">
        <v>6</v>
      </c>
    </row>
    <row r="4" spans="1:22" x14ac:dyDescent="0.2">
      <c r="A4" s="34">
        <v>43896</v>
      </c>
      <c r="B4" s="32">
        <v>0</v>
      </c>
      <c r="C4" s="32">
        <v>20</v>
      </c>
      <c r="D4" s="34">
        <v>44018</v>
      </c>
      <c r="E4" s="32" t="s">
        <v>55</v>
      </c>
      <c r="F4" s="32" t="s">
        <v>57</v>
      </c>
      <c r="G4" s="7" t="s">
        <v>2</v>
      </c>
      <c r="H4" s="30">
        <v>1.2500000000000001E-2</v>
      </c>
      <c r="I4" s="32" t="s">
        <v>59</v>
      </c>
      <c r="J4" s="32" t="s">
        <v>51</v>
      </c>
      <c r="K4" s="32" t="s">
        <v>75</v>
      </c>
      <c r="L4" s="32" t="s">
        <v>54</v>
      </c>
      <c r="M4" s="32" t="s">
        <v>85</v>
      </c>
      <c r="N4" s="32" t="s">
        <v>68</v>
      </c>
      <c r="O4" s="32" t="s">
        <v>22</v>
      </c>
      <c r="P4" s="32" t="s">
        <v>71</v>
      </c>
      <c r="Q4" s="14">
        <v>-1.2500000000000001E-2</v>
      </c>
      <c r="R4" s="17">
        <f>+Table1[[#This Row],[GAIN]]*DASHBOARD!$E$2</f>
        <v>-1250</v>
      </c>
      <c r="S4" s="17">
        <f>+Table1[[#This Row],[PL]]+S3</f>
        <v>8750</v>
      </c>
      <c r="T4" s="32" t="s">
        <v>73</v>
      </c>
      <c r="U4" s="32" t="s">
        <v>124</v>
      </c>
      <c r="V4" s="7" t="s">
        <v>102</v>
      </c>
    </row>
    <row r="5" spans="1:22" x14ac:dyDescent="0.2">
      <c r="A5" s="34">
        <v>43897</v>
      </c>
      <c r="B5" s="32">
        <v>0</v>
      </c>
      <c r="C5" s="32">
        <v>10</v>
      </c>
      <c r="D5" s="34">
        <v>44019</v>
      </c>
      <c r="E5" s="32" t="s">
        <v>55</v>
      </c>
      <c r="F5" s="32" t="s">
        <v>57</v>
      </c>
      <c r="G5" s="7" t="s">
        <v>2</v>
      </c>
      <c r="H5" s="30">
        <v>0.02</v>
      </c>
      <c r="I5" s="32" t="s">
        <v>4</v>
      </c>
      <c r="J5" s="32" t="s">
        <v>52</v>
      </c>
      <c r="K5" s="32" t="s">
        <v>91</v>
      </c>
      <c r="L5" s="32" t="s">
        <v>51</v>
      </c>
      <c r="M5" s="32" t="s">
        <v>81</v>
      </c>
      <c r="N5" s="32" t="s">
        <v>64</v>
      </c>
      <c r="O5" s="32" t="s">
        <v>5</v>
      </c>
      <c r="P5" s="32" t="s">
        <v>70</v>
      </c>
      <c r="Q5" s="14">
        <v>-0.01</v>
      </c>
      <c r="R5" s="17">
        <f>+Table1[[#This Row],[GAIN]]*DASHBOARD!$E$2</f>
        <v>-1000</v>
      </c>
      <c r="S5" s="17">
        <f>+Table1[[#This Row],[PL]]+S4</f>
        <v>7750</v>
      </c>
      <c r="T5" s="32" t="s">
        <v>92</v>
      </c>
      <c r="U5" s="32" t="s">
        <v>33</v>
      </c>
      <c r="V5" s="7" t="s">
        <v>103</v>
      </c>
    </row>
    <row r="6" spans="1:22" x14ac:dyDescent="0.2">
      <c r="A6" s="34">
        <v>43898</v>
      </c>
      <c r="B6" s="32">
        <v>0</v>
      </c>
      <c r="C6" s="32">
        <v>20</v>
      </c>
      <c r="D6" s="34">
        <v>44020</v>
      </c>
      <c r="E6" s="32" t="s">
        <v>55</v>
      </c>
      <c r="F6" s="32" t="s">
        <v>57</v>
      </c>
      <c r="G6" s="7" t="s">
        <v>19</v>
      </c>
      <c r="H6" s="30">
        <v>0.02</v>
      </c>
      <c r="I6" s="32" t="s">
        <v>4</v>
      </c>
      <c r="J6" s="32" t="s">
        <v>50</v>
      </c>
      <c r="K6" s="32" t="s">
        <v>91</v>
      </c>
      <c r="L6" s="32" t="s">
        <v>54</v>
      </c>
      <c r="M6" s="32" t="s">
        <v>85</v>
      </c>
      <c r="N6" s="32" t="s">
        <v>65</v>
      </c>
      <c r="O6" s="32" t="s">
        <v>6</v>
      </c>
      <c r="P6" s="32" t="s">
        <v>71</v>
      </c>
      <c r="Q6" s="14">
        <v>-0.02</v>
      </c>
      <c r="R6" s="17">
        <f>+Table1[[#This Row],[GAIN]]*DASHBOARD!$E$2</f>
        <v>-2000</v>
      </c>
      <c r="S6" s="17">
        <f>+Table1[[#This Row],[PL]]+S5</f>
        <v>5750</v>
      </c>
      <c r="T6" s="32" t="s">
        <v>92</v>
      </c>
      <c r="U6" s="32" t="s">
        <v>124</v>
      </c>
      <c r="V6" s="7" t="s">
        <v>104</v>
      </c>
    </row>
    <row r="7" spans="1:22" x14ac:dyDescent="0.2">
      <c r="A7" s="34">
        <v>43899</v>
      </c>
      <c r="B7" s="32">
        <v>0</v>
      </c>
      <c r="C7" s="32">
        <v>5</v>
      </c>
      <c r="D7" s="34">
        <v>44021</v>
      </c>
      <c r="E7" s="32" t="s">
        <v>55</v>
      </c>
      <c r="F7" s="32" t="s">
        <v>57</v>
      </c>
      <c r="G7" s="7" t="s">
        <v>19</v>
      </c>
      <c r="H7" s="30">
        <v>2.5000000000000001E-3</v>
      </c>
      <c r="I7" s="32" t="s">
        <v>60</v>
      </c>
      <c r="J7" s="32" t="s">
        <v>49</v>
      </c>
      <c r="K7" s="32" t="s">
        <v>76</v>
      </c>
      <c r="L7" s="32" t="s">
        <v>54</v>
      </c>
      <c r="M7" s="32" t="s">
        <v>81</v>
      </c>
      <c r="N7" s="32" t="s">
        <v>63</v>
      </c>
      <c r="O7" s="32" t="s">
        <v>79</v>
      </c>
      <c r="P7" s="32" t="s">
        <v>71</v>
      </c>
      <c r="Q7" s="14">
        <v>-1.2E-2</v>
      </c>
      <c r="R7" s="17">
        <f>+Table1[[#This Row],[GAIN]]*DASHBOARD!$E$2</f>
        <v>-1200</v>
      </c>
      <c r="S7" s="17">
        <f>+Table1[[#This Row],[PL]]+S6</f>
        <v>4550</v>
      </c>
      <c r="T7" s="32" t="s">
        <v>92</v>
      </c>
      <c r="U7" s="32" t="s">
        <v>37</v>
      </c>
      <c r="V7" s="7" t="s">
        <v>105</v>
      </c>
    </row>
    <row r="8" spans="1:22" x14ac:dyDescent="0.2">
      <c r="A8" s="34">
        <v>43900</v>
      </c>
      <c r="B8" s="32">
        <v>1</v>
      </c>
      <c r="C8" s="32">
        <v>15</v>
      </c>
      <c r="D8" s="34">
        <v>44022</v>
      </c>
      <c r="E8" s="32" t="s">
        <v>55</v>
      </c>
      <c r="F8" s="32" t="s">
        <v>57</v>
      </c>
      <c r="G8" s="7" t="s">
        <v>31</v>
      </c>
      <c r="H8" s="30">
        <v>0.01</v>
      </c>
      <c r="I8" s="32" t="s">
        <v>4</v>
      </c>
      <c r="J8" s="32" t="s">
        <v>20</v>
      </c>
      <c r="K8" s="32" t="s">
        <v>76</v>
      </c>
      <c r="L8" s="32" t="s">
        <v>54</v>
      </c>
      <c r="M8" s="32" t="s">
        <v>81</v>
      </c>
      <c r="N8" s="32" t="s">
        <v>66</v>
      </c>
      <c r="O8" s="32" t="s">
        <v>6</v>
      </c>
      <c r="P8" s="32" t="s">
        <v>71</v>
      </c>
      <c r="Q8" s="14">
        <v>2.5000000000000001E-3</v>
      </c>
      <c r="R8" s="17">
        <f>+Table1[[#This Row],[GAIN]]*DASHBOARD!$E$2</f>
        <v>250</v>
      </c>
      <c r="S8" s="17">
        <f>+Table1[[#This Row],[PL]]+S7</f>
        <v>4800</v>
      </c>
      <c r="T8" s="32" t="s">
        <v>92</v>
      </c>
      <c r="U8" s="32" t="s">
        <v>99</v>
      </c>
      <c r="V8" s="7" t="s">
        <v>106</v>
      </c>
    </row>
    <row r="9" spans="1:22" x14ac:dyDescent="0.2">
      <c r="A9" s="34">
        <v>43901</v>
      </c>
      <c r="B9" s="32">
        <v>1</v>
      </c>
      <c r="C9" s="32">
        <v>65</v>
      </c>
      <c r="D9" s="34">
        <v>44023</v>
      </c>
      <c r="E9" s="32" t="s">
        <v>55</v>
      </c>
      <c r="F9" s="32" t="s">
        <v>58</v>
      </c>
      <c r="G9" s="7" t="s">
        <v>0</v>
      </c>
      <c r="H9" s="30">
        <v>0.01</v>
      </c>
      <c r="I9" s="32" t="s">
        <v>4</v>
      </c>
      <c r="J9" s="32" t="s">
        <v>50</v>
      </c>
      <c r="K9" s="32" t="s">
        <v>91</v>
      </c>
      <c r="L9" s="32" t="s">
        <v>54</v>
      </c>
      <c r="M9" s="32" t="s">
        <v>81</v>
      </c>
      <c r="N9" s="32" t="s">
        <v>61</v>
      </c>
      <c r="O9" s="32" t="s">
        <v>6</v>
      </c>
      <c r="P9" s="32" t="s">
        <v>71</v>
      </c>
      <c r="Q9" s="14">
        <v>5.0000000000000001E-4</v>
      </c>
      <c r="R9" s="17">
        <f>+Table1[[#This Row],[GAIN]]*DASHBOARD!$E$2</f>
        <v>50</v>
      </c>
      <c r="S9" s="17">
        <f>+Table1[[#This Row],[PL]]+S8</f>
        <v>4850</v>
      </c>
      <c r="T9" s="32" t="s">
        <v>122</v>
      </c>
      <c r="U9" s="32" t="s">
        <v>37</v>
      </c>
      <c r="V9" s="7" t="s">
        <v>107</v>
      </c>
    </row>
    <row r="10" spans="1:22" x14ac:dyDescent="0.2">
      <c r="A10" s="34">
        <v>43904</v>
      </c>
      <c r="B10" s="32">
        <v>1</v>
      </c>
      <c r="C10" s="32">
        <v>10</v>
      </c>
      <c r="D10" s="34" t="s">
        <v>121</v>
      </c>
      <c r="E10" s="17" t="s">
        <v>56</v>
      </c>
      <c r="F10" s="7" t="s">
        <v>58</v>
      </c>
      <c r="G10" s="7" t="s">
        <v>0</v>
      </c>
      <c r="H10" s="30">
        <v>0.02</v>
      </c>
      <c r="I10" s="7" t="s">
        <v>4</v>
      </c>
      <c r="J10" s="7" t="s">
        <v>20</v>
      </c>
      <c r="K10" s="7" t="s">
        <v>91</v>
      </c>
      <c r="L10" s="7" t="s">
        <v>54</v>
      </c>
      <c r="M10" s="7" t="s">
        <v>83</v>
      </c>
      <c r="N10" s="7" t="s">
        <v>69</v>
      </c>
      <c r="O10" s="7" t="s">
        <v>6</v>
      </c>
      <c r="P10" s="7" t="s">
        <v>70</v>
      </c>
      <c r="Q10" s="14">
        <v>0.08</v>
      </c>
      <c r="R10" s="17">
        <f>+Table1[[#This Row],[GAIN]]*DASHBOARD!$E$2</f>
        <v>8000</v>
      </c>
      <c r="S10" s="17">
        <f>+Table1[[#This Row],[PL]]+S9</f>
        <v>12850</v>
      </c>
      <c r="T10" s="7" t="s">
        <v>92</v>
      </c>
      <c r="U10" s="7" t="s">
        <v>96</v>
      </c>
      <c r="V10" s="7" t="s">
        <v>123</v>
      </c>
    </row>
  </sheetData>
  <phoneticPr fontId="5" type="noConversion"/>
  <conditionalFormatting sqref="R2:S10">
    <cfRule type="cellIs" dxfId="25" priority="1" operator="lessThan">
      <formula>0</formula>
    </cfRule>
    <cfRule type="cellIs" dxfId="24" priority="2" operator="greaterThan">
      <formula>0</formula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C21C1B87-DE86-9246-9B57-F68FB50E71D1}">
          <x14:formula1>
            <xm:f>'LIST INPUT'!$B$2:$B$3</xm:f>
          </x14:formula1>
          <xm:sqref>B2:B10</xm:sqref>
        </x14:dataValidation>
        <x14:dataValidation type="list" allowBlank="1" showInputMessage="1" showErrorMessage="1" xr:uid="{DC494B8C-9582-7F42-A59A-8479A49A3FC7}">
          <x14:formula1>
            <xm:f>'LIST INPUT'!$E$2:$E$3</xm:f>
          </x14:formula1>
          <xm:sqref>E2:E10</xm:sqref>
        </x14:dataValidation>
        <x14:dataValidation type="list" allowBlank="1" showInputMessage="1" showErrorMessage="1" xr:uid="{895769A6-45D4-3D4A-A2C3-EAA6C73B9565}">
          <x14:formula1>
            <xm:f>'LIST INPUT'!$F$2:$F$4</xm:f>
          </x14:formula1>
          <xm:sqref>F2:F10</xm:sqref>
        </x14:dataValidation>
        <x14:dataValidation type="list" allowBlank="1" showInputMessage="1" showErrorMessage="1" xr:uid="{BCA7FB3A-10B6-5843-BF80-935E7DC935BC}">
          <x14:formula1>
            <xm:f>'LIST INPUT'!$G$2:$G$10</xm:f>
          </x14:formula1>
          <xm:sqref>H2:H10</xm:sqref>
        </x14:dataValidation>
        <x14:dataValidation type="list" allowBlank="1" showInputMessage="1" showErrorMessage="1" xr:uid="{947E975D-91D3-FE4C-9D45-296EE1005E9E}">
          <x14:formula1>
            <xm:f>'LIST INPUT'!$H$2:$H$4</xm:f>
          </x14:formula1>
          <xm:sqref>I2:I10</xm:sqref>
        </x14:dataValidation>
        <x14:dataValidation type="list" allowBlank="1" showInputMessage="1" showErrorMessage="1" xr:uid="{ED2A7BFF-E760-734A-8069-26D53275EB84}">
          <x14:formula1>
            <xm:f>'LIST INPUT'!$C$2:$C$6</xm:f>
          </x14:formula1>
          <xm:sqref>J2:J10</xm:sqref>
        </x14:dataValidation>
        <x14:dataValidation type="list" allowBlank="1" showInputMessage="1" showErrorMessage="1" xr:uid="{9C46EAA8-7509-6240-ABEF-22C229A56BE8}">
          <x14:formula1>
            <xm:f>'LIST INPUT'!$A$19:$A$21</xm:f>
          </x14:formula1>
          <xm:sqref>K2:K10</xm:sqref>
        </x14:dataValidation>
        <x14:dataValidation type="list" allowBlank="1" showInputMessage="1" showErrorMessage="1" xr:uid="{0032DE14-47F6-BF43-8243-851382AC7936}">
          <x14:formula1>
            <xm:f>'LIST INPUT'!$D$2:$D$4</xm:f>
          </x14:formula1>
          <xm:sqref>L2:L10</xm:sqref>
        </x14:dataValidation>
        <x14:dataValidation type="list" allowBlank="1" showInputMessage="1" showErrorMessage="1" xr:uid="{C9D91CBB-22CD-A548-8B4B-31A9B369FC08}">
          <x14:formula1>
            <xm:f>'LIST INPUT'!$C$19:$C$26</xm:f>
          </x14:formula1>
          <xm:sqref>M2:M10</xm:sqref>
        </x14:dataValidation>
        <x14:dataValidation type="list" allowBlank="1" showInputMessage="1" showErrorMessage="1" xr:uid="{69A377B7-A098-2647-A9C1-F0001322E168}">
          <x14:formula1>
            <xm:f>'LIST INPUT'!$I$2:$I$10</xm:f>
          </x14:formula1>
          <xm:sqref>N2:N10</xm:sqref>
        </x14:dataValidation>
        <x14:dataValidation type="list" allowBlank="1" showInputMessage="1" showErrorMessage="1" xr:uid="{4B2734B6-8F72-DE45-9342-419369B6D328}">
          <x14:formula1>
            <xm:f>'LIST INPUT'!$B$19:$B$26</xm:f>
          </x14:formula1>
          <xm:sqref>O2:O10</xm:sqref>
        </x14:dataValidation>
        <x14:dataValidation type="list" allowBlank="1" showInputMessage="1" showErrorMessage="1" xr:uid="{27ECB561-D953-7843-A182-9B4C417D6D53}">
          <x14:formula1>
            <xm:f>'LIST INPUT'!$J$2:$J$3</xm:f>
          </x14:formula1>
          <xm:sqref>P2:P10</xm:sqref>
        </x14:dataValidation>
        <x14:dataValidation type="list" allowBlank="1" showInputMessage="1" showErrorMessage="1" xr:uid="{12A6D64C-8FFE-494A-BF19-FDBAB5DE1BCD}">
          <x14:formula1>
            <xm:f>'LIST INPUT'!$K$2:$K$5</xm:f>
          </x14:formula1>
          <xm:sqref>T2:T10</xm:sqref>
        </x14:dataValidation>
        <x14:dataValidation type="list" allowBlank="1" showInputMessage="1" showErrorMessage="1" xr:uid="{DB10E138-4DB8-5D4A-9D8F-CE251C19DE7A}">
          <x14:formula1>
            <xm:f>'LIST INPUT'!$A$2:$A$12</xm:f>
          </x14:formula1>
          <xm:sqref>U2:U10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AA919-FD34-D142-8D7B-31BA9B620AC3}">
  <sheetPr>
    <tabColor rgb="FF00B050"/>
  </sheetPr>
  <dimension ref="A1:AL20"/>
  <sheetViews>
    <sheetView showGridLines="0" workbookViewId="0">
      <selection activeCell="D3" sqref="D3"/>
    </sheetView>
  </sheetViews>
  <sheetFormatPr baseColWidth="10" defaultRowHeight="16" outlineLevelCol="1" x14ac:dyDescent="0.2"/>
  <cols>
    <col min="1" max="1" width="13" bestFit="1" customWidth="1"/>
    <col min="2" max="2" width="9.33203125" bestFit="1" customWidth="1"/>
    <col min="3" max="3" width="16.1640625" customWidth="1"/>
    <col min="4" max="7" width="22.5" customWidth="1"/>
    <col min="8" max="8" width="9.5" bestFit="1" customWidth="1"/>
    <col min="9" max="9" width="10.5" bestFit="1" customWidth="1"/>
    <col min="14" max="14" width="10.83203125" customWidth="1"/>
    <col min="15" max="15" width="10.83203125" hidden="1" customWidth="1" outlineLevel="1"/>
    <col min="16" max="16" width="17.5" hidden="1" customWidth="1" outlineLevel="1"/>
    <col min="17" max="17" width="11.83203125" hidden="1" customWidth="1" outlineLevel="1"/>
    <col min="18" max="18" width="10.83203125" hidden="1" customWidth="1" outlineLevel="1"/>
    <col min="19" max="19" width="13" hidden="1" customWidth="1" outlineLevel="1"/>
    <col min="20" max="21" width="11.5" hidden="1" customWidth="1" outlineLevel="1"/>
    <col min="22" max="22" width="13" hidden="1" customWidth="1" outlineLevel="1"/>
    <col min="23" max="23" width="11.83203125" hidden="1" customWidth="1" outlineLevel="1"/>
    <col min="24" max="24" width="19" hidden="1" customWidth="1" outlineLevel="1"/>
    <col min="25" max="25" width="13" hidden="1" customWidth="1" outlineLevel="1"/>
    <col min="26" max="27" width="11.83203125" hidden="1" customWidth="1" outlineLevel="1"/>
    <col min="28" max="28" width="13" hidden="1" customWidth="1" outlineLevel="1"/>
    <col min="29" max="30" width="9.33203125" hidden="1" customWidth="1" outlineLevel="1"/>
    <col min="31" max="31" width="0" hidden="1" customWidth="1" outlineLevel="1"/>
    <col min="32" max="32" width="13" hidden="1" customWidth="1" outlineLevel="1"/>
    <col min="33" max="33" width="11.83203125" hidden="1" customWidth="1" outlineLevel="1"/>
    <col min="34" max="34" width="0" hidden="1" customWidth="1" outlineLevel="1"/>
    <col min="35" max="35" width="13" hidden="1" customWidth="1" outlineLevel="1"/>
    <col min="36" max="36" width="11.83203125" hidden="1" customWidth="1" outlineLevel="1"/>
    <col min="37" max="37" width="0" hidden="1" customWidth="1" outlineLevel="1"/>
    <col min="38" max="38" width="10.83203125" collapsed="1"/>
  </cols>
  <sheetData>
    <row r="1" spans="1:36" ht="17" x14ac:dyDescent="0.2">
      <c r="A1" s="35" t="s">
        <v>24</v>
      </c>
      <c r="B1" s="36"/>
      <c r="C1" s="31" t="s">
        <v>25</v>
      </c>
      <c r="D1" s="31" t="s">
        <v>29</v>
      </c>
      <c r="E1" s="31" t="s">
        <v>23</v>
      </c>
      <c r="F1" s="31" t="s">
        <v>26</v>
      </c>
      <c r="G1" s="31" t="s">
        <v>28</v>
      </c>
      <c r="H1" s="35" t="s">
        <v>30</v>
      </c>
      <c r="I1" s="38"/>
      <c r="J1" s="35" t="s">
        <v>117</v>
      </c>
      <c r="K1" s="36"/>
      <c r="L1" s="33"/>
      <c r="M1" s="33"/>
      <c r="N1" s="33"/>
      <c r="P1" s="25" t="s">
        <v>110</v>
      </c>
      <c r="Q1" t="s">
        <v>112</v>
      </c>
      <c r="V1" s="25" t="s">
        <v>110</v>
      </c>
      <c r="W1" t="s">
        <v>112</v>
      </c>
      <c r="Y1" s="25" t="s">
        <v>110</v>
      </c>
      <c r="Z1" t="s">
        <v>112</v>
      </c>
      <c r="AB1" s="25" t="s">
        <v>110</v>
      </c>
      <c r="AC1" t="s">
        <v>114</v>
      </c>
      <c r="AF1" s="25" t="s">
        <v>110</v>
      </c>
      <c r="AG1" t="s">
        <v>112</v>
      </c>
      <c r="AI1" s="25" t="s">
        <v>110</v>
      </c>
      <c r="AJ1" t="s">
        <v>112</v>
      </c>
    </row>
    <row r="2" spans="1:36" x14ac:dyDescent="0.2">
      <c r="A2" s="37">
        <v>50000</v>
      </c>
      <c r="B2" s="38"/>
      <c r="C2" s="3">
        <f>+SUM(Table1[PL])</f>
        <v>12850</v>
      </c>
      <c r="D2" s="4">
        <f>+C2/A2</f>
        <v>0.25700000000000001</v>
      </c>
      <c r="E2" s="11">
        <v>100000</v>
      </c>
      <c r="F2" s="5">
        <v>43925</v>
      </c>
      <c r="G2" s="10">
        <f>+SUM(Table1[RATIO WIN/LOSS])/COUNT(Table1[RATIO WIN/LOSS])</f>
        <v>0.55555555555555558</v>
      </c>
      <c r="H2" s="39">
        <f>+SUM(Table1[TIME INVESTED])</f>
        <v>190</v>
      </c>
      <c r="I2" s="38"/>
      <c r="J2" s="40">
        <f>+C2/H2*60</f>
        <v>4057.8947368421054</v>
      </c>
      <c r="K2" s="38"/>
      <c r="P2" s="26" t="s">
        <v>37</v>
      </c>
      <c r="Q2" s="27">
        <v>-1.15E-2</v>
      </c>
      <c r="S2" s="25" t="s">
        <v>110</v>
      </c>
      <c r="T2" t="s">
        <v>116</v>
      </c>
      <c r="V2" s="26" t="s">
        <v>91</v>
      </c>
      <c r="W2" s="27">
        <v>0.15050000000000002</v>
      </c>
      <c r="Y2" s="26" t="s">
        <v>81</v>
      </c>
      <c r="Z2" s="27">
        <v>3.1E-2</v>
      </c>
      <c r="AB2" s="29">
        <v>7.4999999999999997E-3</v>
      </c>
      <c r="AC2" s="27">
        <v>5000</v>
      </c>
      <c r="AF2" s="26" t="s">
        <v>71</v>
      </c>
      <c r="AG2" s="27">
        <v>5.850000000000001E-2</v>
      </c>
      <c r="AI2" s="26" t="s">
        <v>58</v>
      </c>
      <c r="AJ2" s="27">
        <v>0.18049999999999999</v>
      </c>
    </row>
    <row r="3" spans="1:36" x14ac:dyDescent="0.2">
      <c r="A3" s="1"/>
      <c r="B3" s="1"/>
      <c r="C3" s="1"/>
      <c r="D3" s="1"/>
      <c r="E3" s="1"/>
      <c r="F3" s="1"/>
      <c r="G3" s="1"/>
      <c r="H3" s="1"/>
      <c r="P3" s="26" t="s">
        <v>33</v>
      </c>
      <c r="Q3" s="27">
        <v>-0.01</v>
      </c>
      <c r="S3" s="28">
        <v>43894</v>
      </c>
      <c r="T3" s="27">
        <v>5000</v>
      </c>
      <c r="V3" s="26" t="s">
        <v>75</v>
      </c>
      <c r="W3" s="27">
        <v>-1.2500000000000001E-2</v>
      </c>
      <c r="Y3" s="26" t="s">
        <v>83</v>
      </c>
      <c r="Z3" s="27">
        <v>0.13</v>
      </c>
      <c r="AB3" s="29">
        <v>1.2500000000000001E-2</v>
      </c>
      <c r="AC3" s="27">
        <v>-1250</v>
      </c>
      <c r="AF3" s="26" t="s">
        <v>70</v>
      </c>
      <c r="AG3" s="27">
        <v>7.0000000000000007E-2</v>
      </c>
      <c r="AI3" s="26" t="s">
        <v>57</v>
      </c>
      <c r="AJ3" s="27">
        <v>-5.1999999999999991E-2</v>
      </c>
    </row>
    <row r="4" spans="1:36" x14ac:dyDescent="0.2">
      <c r="A4" s="19" t="s">
        <v>119</v>
      </c>
      <c r="B4" s="20"/>
      <c r="C4" s="21"/>
      <c r="D4" s="20"/>
      <c r="E4" s="20"/>
      <c r="F4" s="20"/>
      <c r="G4" s="20"/>
      <c r="H4" s="20"/>
      <c r="I4" s="23"/>
      <c r="J4" s="23"/>
      <c r="K4" s="23"/>
      <c r="L4" s="23"/>
      <c r="M4" s="23"/>
      <c r="N4" s="23"/>
      <c r="P4" s="26" t="s">
        <v>99</v>
      </c>
      <c r="Q4" s="27">
        <v>2.5000000000000001E-3</v>
      </c>
      <c r="S4" s="28">
        <v>43895</v>
      </c>
      <c r="T4" s="27">
        <v>10000</v>
      </c>
      <c r="V4" s="26" t="s">
        <v>76</v>
      </c>
      <c r="W4" s="27">
        <v>-9.4999999999999998E-3</v>
      </c>
      <c r="Y4" s="26" t="s">
        <v>85</v>
      </c>
      <c r="Z4" s="27">
        <v>-3.2500000000000001E-2</v>
      </c>
      <c r="AB4" s="29">
        <v>2.5000000000000001E-3</v>
      </c>
      <c r="AC4" s="27">
        <v>-1200</v>
      </c>
      <c r="AF4" s="26" t="s">
        <v>111</v>
      </c>
      <c r="AG4" s="27">
        <v>0.1285</v>
      </c>
      <c r="AI4" s="26" t="s">
        <v>111</v>
      </c>
      <c r="AJ4" s="27">
        <v>0.1285</v>
      </c>
    </row>
    <row r="5" spans="1:36" x14ac:dyDescent="0.2">
      <c r="A5" s="8">
        <v>1</v>
      </c>
      <c r="B5" s="24" t="s">
        <v>109</v>
      </c>
      <c r="C5" s="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P5" s="26" t="s">
        <v>96</v>
      </c>
      <c r="Q5" s="27">
        <v>0.18</v>
      </c>
      <c r="S5" s="28">
        <v>43896</v>
      </c>
      <c r="T5" s="27">
        <v>8750</v>
      </c>
      <c r="V5" s="26" t="s">
        <v>111</v>
      </c>
      <c r="W5" s="27">
        <v>0.1285</v>
      </c>
      <c r="Y5" s="26" t="s">
        <v>111</v>
      </c>
      <c r="Z5" s="27">
        <v>0.1285</v>
      </c>
      <c r="AB5" s="29">
        <v>0.02</v>
      </c>
      <c r="AC5" s="27">
        <v>5000</v>
      </c>
    </row>
    <row r="6" spans="1:36" x14ac:dyDescent="0.2">
      <c r="A6" s="8">
        <v>2</v>
      </c>
      <c r="B6" s="24" t="s">
        <v>108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P6" s="26" t="s">
        <v>124</v>
      </c>
      <c r="Q6" s="27">
        <v>-3.2500000000000001E-2</v>
      </c>
      <c r="S6" s="28">
        <v>43897</v>
      </c>
      <c r="T6" s="27">
        <v>7750</v>
      </c>
      <c r="AB6" s="29">
        <v>0.01</v>
      </c>
      <c r="AC6" s="27">
        <v>5300</v>
      </c>
    </row>
    <row r="7" spans="1:36" x14ac:dyDescent="0.2">
      <c r="A7" s="8">
        <v>3</v>
      </c>
      <c r="B7" s="24" t="s">
        <v>120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26" t="s">
        <v>111</v>
      </c>
      <c r="Q7" s="27">
        <v>0.1285</v>
      </c>
      <c r="S7" s="28">
        <v>43898</v>
      </c>
      <c r="T7" s="27">
        <v>5750</v>
      </c>
      <c r="AB7" s="29" t="s">
        <v>111</v>
      </c>
      <c r="AC7" s="27">
        <v>12850</v>
      </c>
    </row>
    <row r="8" spans="1:36" x14ac:dyDescent="0.2">
      <c r="S8" s="28">
        <v>43899</v>
      </c>
      <c r="T8" s="27">
        <v>4550</v>
      </c>
    </row>
    <row r="9" spans="1:36" x14ac:dyDescent="0.2">
      <c r="A9" s="19" t="s">
        <v>118</v>
      </c>
      <c r="B9" s="20"/>
      <c r="C9" s="21"/>
      <c r="D9" s="20"/>
      <c r="E9" s="20"/>
      <c r="F9" s="20"/>
      <c r="G9" s="20"/>
      <c r="H9" s="20"/>
      <c r="I9" s="23"/>
      <c r="J9" s="23"/>
      <c r="K9" s="23"/>
      <c r="L9" s="23"/>
      <c r="M9" s="23"/>
      <c r="N9" s="23"/>
      <c r="S9" s="28">
        <v>43900</v>
      </c>
      <c r="T9" s="27">
        <v>4800</v>
      </c>
    </row>
    <row r="10" spans="1:36" x14ac:dyDescent="0.2">
      <c r="A10" s="2"/>
      <c r="B10" s="6"/>
      <c r="S10" s="28">
        <v>43901</v>
      </c>
      <c r="T10" s="27">
        <v>4850</v>
      </c>
    </row>
    <row r="11" spans="1:36" x14ac:dyDescent="0.2">
      <c r="A11" s="2"/>
      <c r="B11" s="6"/>
      <c r="S11" s="28">
        <v>43904</v>
      </c>
      <c r="T11" s="27">
        <v>12850</v>
      </c>
    </row>
    <row r="12" spans="1:36" x14ac:dyDescent="0.2">
      <c r="A12" s="2"/>
      <c r="B12" s="6"/>
      <c r="S12" s="28" t="s">
        <v>111</v>
      </c>
      <c r="T12" s="27">
        <v>64300</v>
      </c>
    </row>
    <row r="13" spans="1:36" x14ac:dyDescent="0.2">
      <c r="A13" s="2"/>
      <c r="B13" s="6"/>
    </row>
    <row r="14" spans="1:36" x14ac:dyDescent="0.2">
      <c r="A14" s="2"/>
      <c r="B14" s="6"/>
    </row>
    <row r="15" spans="1:36" x14ac:dyDescent="0.2">
      <c r="A15" s="2"/>
      <c r="B15" s="6"/>
    </row>
    <row r="16" spans="1:36" x14ac:dyDescent="0.2">
      <c r="A16" s="2"/>
      <c r="B16" s="6"/>
    </row>
    <row r="17" spans="1:2" x14ac:dyDescent="0.2">
      <c r="A17" s="2"/>
      <c r="B17" s="6"/>
    </row>
    <row r="18" spans="1:2" x14ac:dyDescent="0.2">
      <c r="A18" s="2"/>
      <c r="B18" s="6"/>
    </row>
    <row r="19" spans="1:2" x14ac:dyDescent="0.2">
      <c r="A19" s="2"/>
      <c r="B19" s="6"/>
    </row>
    <row r="20" spans="1:2" x14ac:dyDescent="0.2">
      <c r="A20" s="2"/>
      <c r="B20" s="6"/>
    </row>
  </sheetData>
  <mergeCells count="6">
    <mergeCell ref="A1:B1"/>
    <mergeCell ref="A2:B2"/>
    <mergeCell ref="H1:I1"/>
    <mergeCell ref="J1:K1"/>
    <mergeCell ref="H2:I2"/>
    <mergeCell ref="J2:K2"/>
  </mergeCells>
  <conditionalFormatting sqref="G2 A2 C2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{C9BE4596-60C3-E845-B704-7B0B6146B607}</x14:id>
        </ext>
      </extLst>
    </cfRule>
  </conditionalFormatting>
  <pageMargins left="0.7" right="0.7" top="0.75" bottom="0.75" header="0.3" footer="0.3"/>
  <drawing r:id="rId8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9BE4596-60C3-E845-B704-7B0B6146B60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G2 A2 C2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6A22A-24BA-C045-861C-8A5A78FDBEE4}">
  <sheetPr>
    <tabColor rgb="FF00B0F0"/>
  </sheetPr>
  <dimension ref="A1:H12"/>
  <sheetViews>
    <sheetView zoomScaleNormal="100" workbookViewId="0">
      <selection activeCell="A7" sqref="A7"/>
    </sheetView>
  </sheetViews>
  <sheetFormatPr baseColWidth="10" defaultRowHeight="16" x14ac:dyDescent="0.2"/>
  <cols>
    <col min="1" max="1" width="17.5" bestFit="1" customWidth="1"/>
  </cols>
  <sheetData>
    <row r="1" spans="1:8" x14ac:dyDescent="0.2">
      <c r="A1" s="19" t="s">
        <v>94</v>
      </c>
      <c r="B1" s="22"/>
      <c r="C1" s="22"/>
      <c r="D1" s="23"/>
      <c r="E1" s="23"/>
      <c r="F1" s="23"/>
      <c r="G1" s="23"/>
      <c r="H1" s="23"/>
    </row>
    <row r="2" spans="1:8" x14ac:dyDescent="0.2">
      <c r="A2" s="2" t="s">
        <v>39</v>
      </c>
      <c r="B2" s="6" t="s">
        <v>47</v>
      </c>
    </row>
    <row r="3" spans="1:8" x14ac:dyDescent="0.2">
      <c r="A3" s="2" t="s">
        <v>35</v>
      </c>
      <c r="B3" s="6" t="s">
        <v>40</v>
      </c>
    </row>
    <row r="4" spans="1:8" x14ac:dyDescent="0.2">
      <c r="A4" s="2" t="s">
        <v>34</v>
      </c>
      <c r="B4" s="6" t="s">
        <v>41</v>
      </c>
    </row>
    <row r="5" spans="1:8" x14ac:dyDescent="0.2">
      <c r="A5" s="2" t="s">
        <v>32</v>
      </c>
      <c r="B5" s="6" t="s">
        <v>42</v>
      </c>
    </row>
    <row r="6" spans="1:8" x14ac:dyDescent="0.2">
      <c r="A6" s="2" t="s">
        <v>124</v>
      </c>
      <c r="B6" s="6" t="s">
        <v>43</v>
      </c>
    </row>
    <row r="7" spans="1:8" x14ac:dyDescent="0.2">
      <c r="A7" s="2" t="s">
        <v>33</v>
      </c>
      <c r="B7" s="6" t="s">
        <v>44</v>
      </c>
    </row>
    <row r="8" spans="1:8" x14ac:dyDescent="0.2">
      <c r="A8" s="2" t="s">
        <v>36</v>
      </c>
      <c r="B8" s="6" t="s">
        <v>45</v>
      </c>
    </row>
    <row r="9" spans="1:8" x14ac:dyDescent="0.2">
      <c r="A9" s="2" t="s">
        <v>37</v>
      </c>
      <c r="B9" s="6" t="s">
        <v>46</v>
      </c>
    </row>
    <row r="10" spans="1:8" x14ac:dyDescent="0.2">
      <c r="A10" s="2" t="s">
        <v>38</v>
      </c>
      <c r="B10" s="6" t="s">
        <v>48</v>
      </c>
    </row>
    <row r="11" spans="1:8" x14ac:dyDescent="0.2">
      <c r="A11" s="2" t="s">
        <v>97</v>
      </c>
      <c r="B11" s="6" t="s">
        <v>98</v>
      </c>
    </row>
    <row r="12" spans="1:8" x14ac:dyDescent="0.2">
      <c r="A12" s="2" t="s">
        <v>99</v>
      </c>
      <c r="B12" s="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D9836-8C07-AB4A-9A89-4F1C92851A60}">
  <dimension ref="A2:L26"/>
  <sheetViews>
    <sheetView workbookViewId="0">
      <selection activeCell="A7" sqref="A7"/>
    </sheetView>
  </sheetViews>
  <sheetFormatPr baseColWidth="10" defaultRowHeight="16" x14ac:dyDescent="0.2"/>
  <cols>
    <col min="1" max="11" width="23.1640625" style="7" customWidth="1"/>
    <col min="12" max="12" width="10.83203125" style="7"/>
  </cols>
  <sheetData>
    <row r="2" spans="1:11" x14ac:dyDescent="0.2">
      <c r="A2" s="13" t="s">
        <v>39</v>
      </c>
      <c r="B2" s="7">
        <v>1</v>
      </c>
      <c r="C2" s="7" t="s">
        <v>49</v>
      </c>
      <c r="D2" s="7" t="s">
        <v>51</v>
      </c>
      <c r="E2" s="7" t="s">
        <v>55</v>
      </c>
      <c r="F2" s="7" t="s">
        <v>58</v>
      </c>
      <c r="G2" s="16">
        <v>1.25E-3</v>
      </c>
      <c r="H2" s="7" t="s">
        <v>4</v>
      </c>
      <c r="I2" s="7" t="s">
        <v>67</v>
      </c>
      <c r="J2" s="7" t="s">
        <v>70</v>
      </c>
      <c r="K2" s="7" t="s">
        <v>72</v>
      </c>
    </row>
    <row r="3" spans="1:11" x14ac:dyDescent="0.2">
      <c r="A3" s="7" t="s">
        <v>35</v>
      </c>
      <c r="B3" s="7">
        <v>0</v>
      </c>
      <c r="C3" s="7" t="s">
        <v>20</v>
      </c>
      <c r="D3" s="7" t="s">
        <v>53</v>
      </c>
      <c r="E3" s="7" t="s">
        <v>56</v>
      </c>
      <c r="F3" s="7" t="s">
        <v>75</v>
      </c>
      <c r="G3" s="14">
        <v>2.5000000000000001E-3</v>
      </c>
      <c r="H3" s="7" t="s">
        <v>59</v>
      </c>
      <c r="I3" s="7" t="s">
        <v>68</v>
      </c>
      <c r="J3" s="7" t="s">
        <v>71</v>
      </c>
      <c r="K3" s="7" t="s">
        <v>73</v>
      </c>
    </row>
    <row r="4" spans="1:11" x14ac:dyDescent="0.2">
      <c r="A4" s="7" t="s">
        <v>34</v>
      </c>
      <c r="C4" s="7" t="s">
        <v>50</v>
      </c>
      <c r="D4" s="7" t="s">
        <v>54</v>
      </c>
      <c r="F4" s="7" t="s">
        <v>57</v>
      </c>
      <c r="G4" s="14">
        <v>5.0000000000000001E-3</v>
      </c>
      <c r="H4" s="7" t="s">
        <v>60</v>
      </c>
      <c r="I4" s="7" t="s">
        <v>61</v>
      </c>
      <c r="K4" s="7" t="s">
        <v>92</v>
      </c>
    </row>
    <row r="5" spans="1:11" x14ac:dyDescent="0.2">
      <c r="A5" s="7" t="s">
        <v>32</v>
      </c>
      <c r="C5" s="7" t="s">
        <v>51</v>
      </c>
      <c r="G5" s="14">
        <v>7.4999999999999997E-3</v>
      </c>
      <c r="I5" s="7" t="s">
        <v>62</v>
      </c>
      <c r="K5" s="7" t="s">
        <v>93</v>
      </c>
    </row>
    <row r="6" spans="1:11" x14ac:dyDescent="0.2">
      <c r="A6" s="7" t="s">
        <v>124</v>
      </c>
      <c r="C6" s="7" t="s">
        <v>52</v>
      </c>
      <c r="G6" s="15">
        <v>0.01</v>
      </c>
      <c r="I6" s="7" t="s">
        <v>63</v>
      </c>
    </row>
    <row r="7" spans="1:11" x14ac:dyDescent="0.2">
      <c r="A7" s="7" t="s">
        <v>33</v>
      </c>
      <c r="G7" s="14">
        <v>1.2500000000000001E-2</v>
      </c>
      <c r="I7" s="7" t="s">
        <v>64</v>
      </c>
    </row>
    <row r="8" spans="1:11" x14ac:dyDescent="0.2">
      <c r="A8" s="7" t="s">
        <v>36</v>
      </c>
      <c r="G8" s="14">
        <v>1.4999999999999999E-2</v>
      </c>
      <c r="I8" s="7" t="s">
        <v>65</v>
      </c>
    </row>
    <row r="9" spans="1:11" x14ac:dyDescent="0.2">
      <c r="A9" s="7" t="s">
        <v>37</v>
      </c>
      <c r="G9" s="14">
        <v>1.7500000000000002E-2</v>
      </c>
      <c r="I9" s="7" t="s">
        <v>66</v>
      </c>
    </row>
    <row r="10" spans="1:11" x14ac:dyDescent="0.2">
      <c r="A10" s="7" t="s">
        <v>38</v>
      </c>
      <c r="G10" s="15">
        <v>0.02</v>
      </c>
      <c r="I10" s="7" t="s">
        <v>69</v>
      </c>
    </row>
    <row r="11" spans="1:11" x14ac:dyDescent="0.2">
      <c r="A11" s="7" t="s">
        <v>96</v>
      </c>
    </row>
    <row r="12" spans="1:11" x14ac:dyDescent="0.2">
      <c r="A12" s="7" t="s">
        <v>99</v>
      </c>
    </row>
    <row r="19" spans="1:3" x14ac:dyDescent="0.2">
      <c r="A19" s="7" t="s">
        <v>91</v>
      </c>
      <c r="B19" s="7" t="s">
        <v>77</v>
      </c>
      <c r="C19" s="7" t="s">
        <v>80</v>
      </c>
    </row>
    <row r="20" spans="1:3" x14ac:dyDescent="0.2">
      <c r="A20" s="7" t="s">
        <v>75</v>
      </c>
      <c r="B20" s="7" t="s">
        <v>18</v>
      </c>
      <c r="C20" s="7" t="s">
        <v>81</v>
      </c>
    </row>
    <row r="21" spans="1:3" x14ac:dyDescent="0.2">
      <c r="A21" s="7" t="s">
        <v>76</v>
      </c>
      <c r="B21" s="7" t="s">
        <v>22</v>
      </c>
      <c r="C21" s="7" t="s">
        <v>82</v>
      </c>
    </row>
    <row r="22" spans="1:3" x14ac:dyDescent="0.2">
      <c r="B22" s="7" t="s">
        <v>78</v>
      </c>
      <c r="C22" s="7" t="s">
        <v>83</v>
      </c>
    </row>
    <row r="23" spans="1:3" x14ac:dyDescent="0.2">
      <c r="B23" s="7" t="s">
        <v>21</v>
      </c>
      <c r="C23" s="7" t="s">
        <v>84</v>
      </c>
    </row>
    <row r="24" spans="1:3" x14ac:dyDescent="0.2">
      <c r="B24" s="7" t="s">
        <v>5</v>
      </c>
      <c r="C24" s="7" t="s">
        <v>85</v>
      </c>
    </row>
    <row r="25" spans="1:3" x14ac:dyDescent="0.2">
      <c r="B25" s="7" t="s">
        <v>79</v>
      </c>
      <c r="C25" s="7" t="s">
        <v>86</v>
      </c>
    </row>
    <row r="26" spans="1:3" x14ac:dyDescent="0.2">
      <c r="B26" s="7" t="s">
        <v>6</v>
      </c>
      <c r="C26" s="7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INPUT</vt:lpstr>
      <vt:lpstr>DASHBOARD</vt:lpstr>
      <vt:lpstr>DEFINITION</vt:lpstr>
      <vt:lpstr>LIST INPUT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Monges</dc:creator>
  <cp:lastModifiedBy>Guillaume Monges</cp:lastModifiedBy>
  <dcterms:created xsi:type="dcterms:W3CDTF">2020-04-06T08:49:43Z</dcterms:created>
  <dcterms:modified xsi:type="dcterms:W3CDTF">2020-05-22T08:21:39Z</dcterms:modified>
</cp:coreProperties>
</file>