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olloglobal.int\bpp\Learning_Media\SME\AUTHOR SOURCE MATERIAL\Karen Wells\ICAEW\SBM 2022 update\Mock exams\July 2022 Mock exams\ME2 July 2022\"/>
    </mc:Choice>
  </mc:AlternateContent>
  <xr:revisionPtr revIDLastSave="0" documentId="13_ncr:1_{B7EBC1B8-40EB-4463-90D6-B041AEB15AC6}" xr6:coauthVersionLast="47" xr6:coauthVersionMax="47" xr10:uidLastSave="{00000000-0000-0000-0000-000000000000}"/>
  <bookViews>
    <workbookView xWindow="-110" yWindow="-110" windowWidth="19420" windowHeight="10420" firstSheet="1" activeTab="3" xr2:uid="{7BE8700A-6B57-4AD6-838B-57165B0E4965}"/>
  </bookViews>
  <sheets>
    <sheet name="Exhibit 2 - prepopulated data" sheetId="3" r:id="rId1"/>
    <sheet name="Exhibit 6 - pre-populated data" sheetId="1" r:id="rId2"/>
    <sheet name="Solution to part (a) " sheetId="4" r:id="rId3"/>
    <sheet name="Solution to part (c)  " sheetId="2" r:id="rId4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3" l="1"/>
  <c r="C53" i="3" s="1"/>
  <c r="C59" i="3" s="1"/>
  <c r="B18" i="4" s="1"/>
  <c r="C50" i="3"/>
  <c r="C7" i="4"/>
  <c r="B7" i="4"/>
  <c r="C6" i="4"/>
  <c r="B6" i="4"/>
  <c r="C5" i="4"/>
  <c r="B5" i="4"/>
  <c r="C58" i="3"/>
  <c r="C46" i="3"/>
  <c r="E37" i="3"/>
  <c r="C37" i="3"/>
  <c r="E24" i="3"/>
  <c r="C24" i="3"/>
  <c r="D31" i="3"/>
  <c r="E32" i="3" s="1"/>
  <c r="E33" i="3" s="1"/>
  <c r="B31" i="3"/>
  <c r="D28" i="3"/>
  <c r="B28" i="3"/>
  <c r="C32" i="3" s="1"/>
  <c r="C14" i="4"/>
  <c r="B14" i="4"/>
  <c r="C13" i="4"/>
  <c r="C15" i="4" s="1"/>
  <c r="B13" i="4"/>
  <c r="B15" i="4" s="1"/>
  <c r="C11" i="4"/>
  <c r="B11" i="4"/>
  <c r="B3" i="4"/>
  <c r="C8" i="3"/>
  <c r="C12" i="3" s="1"/>
  <c r="B8" i="3"/>
  <c r="B4" i="4" s="1"/>
  <c r="B16" i="2"/>
  <c r="I30" i="2"/>
  <c r="I31" i="2" s="1"/>
  <c r="H30" i="2"/>
  <c r="G30" i="2"/>
  <c r="G33" i="2" s="1"/>
  <c r="C29" i="2"/>
  <c r="D29" i="2" s="1"/>
  <c r="C28" i="2"/>
  <c r="D28" i="2" s="1"/>
  <c r="D30" i="2" s="1"/>
  <c r="D31" i="2" s="1"/>
  <c r="B30" i="2"/>
  <c r="B33" i="2" s="1"/>
  <c r="I16" i="2"/>
  <c r="I17" i="2" s="1"/>
  <c r="I18" i="2" s="1"/>
  <c r="H16" i="2"/>
  <c r="H17" i="2" s="1"/>
  <c r="G16" i="2"/>
  <c r="G17" i="2" s="1"/>
  <c r="G20" i="2" s="1"/>
  <c r="D16" i="2"/>
  <c r="D17" i="2" s="1"/>
  <c r="D18" i="2" s="1"/>
  <c r="C16" i="2"/>
  <c r="C17" i="2" s="1"/>
  <c r="B17" i="2"/>
  <c r="B20" i="2" s="1"/>
  <c r="B8" i="2"/>
  <c r="D5" i="2"/>
  <c r="D6" i="2" s="1"/>
  <c r="C5" i="2"/>
  <c r="B5" i="2"/>
  <c r="D6" i="1"/>
  <c r="D7" i="1" s="1"/>
  <c r="C9" i="1" s="1"/>
  <c r="C6" i="1"/>
  <c r="B6" i="1"/>
  <c r="B9" i="1" s="1"/>
  <c r="C14" i="3" l="1"/>
  <c r="C16" i="3" s="1"/>
  <c r="C17" i="4" s="1"/>
  <c r="C8" i="4"/>
  <c r="C4" i="4"/>
  <c r="C33" i="3"/>
  <c r="B12" i="3"/>
  <c r="B10" i="1"/>
  <c r="G34" i="2"/>
  <c r="H33" i="2"/>
  <c r="C30" i="2"/>
  <c r="C33" i="2" s="1"/>
  <c r="B34" i="2" s="1"/>
  <c r="H20" i="2"/>
  <c r="G21" i="2"/>
  <c r="C20" i="2"/>
  <c r="B21" i="2"/>
  <c r="C8" i="2"/>
  <c r="B9" i="2" s="1"/>
  <c r="B14" i="3" l="1"/>
  <c r="B16" i="3" s="1"/>
  <c r="B17" i="4" s="1"/>
  <c r="B8" i="4"/>
</calcChain>
</file>

<file path=xl/sharedStrings.xml><?xml version="1.0" encoding="utf-8"?>
<sst xmlns="http://schemas.openxmlformats.org/spreadsheetml/2006/main" count="151" uniqueCount="76">
  <si>
    <t>Year</t>
  </si>
  <si>
    <t>3 onwards</t>
  </si>
  <si>
    <t>£'000</t>
  </si>
  <si>
    <t>Revenue</t>
  </si>
  <si>
    <t>Expenditure</t>
  </si>
  <si>
    <t>Net cash inflows</t>
  </si>
  <si>
    <t>Terminal value</t>
  </si>
  <si>
    <t>Discount rate</t>
  </si>
  <si>
    <t>Cash flows to be discounted</t>
  </si>
  <si>
    <t>PV @12%</t>
  </si>
  <si>
    <t>Scanrio 1 - 5% increase in overall expenditure</t>
  </si>
  <si>
    <t>Scanrio 2 - 10% increase in overall expenditure</t>
  </si>
  <si>
    <t>Scanrio 3 - 5% growth in revenue and expenditure</t>
  </si>
  <si>
    <t>Scenario 4 - 15% discount rate</t>
  </si>
  <si>
    <t>PV @15%</t>
  </si>
  <si>
    <t> 20X8</t>
  </si>
  <si>
    <t> 20X7</t>
  </si>
  <si>
    <t> £'000</t>
  </si>
  <si>
    <t>Cost of sales</t>
  </si>
  <si>
    <t>Gross profit</t>
  </si>
  <si>
    <t>Distribution costs</t>
  </si>
  <si>
    <t>Marketing costs</t>
  </si>
  <si>
    <t>Administration costs</t>
  </si>
  <si>
    <t>Operating profit</t>
  </si>
  <si>
    <t>Interest expense</t>
  </si>
  <si>
    <t>Profit before taxation</t>
  </si>
  <si>
    <t>Taxation</t>
  </si>
  <si>
    <t>Profit for the year</t>
  </si>
  <si>
    <r>
      <t>Exhibit 2: Summary financial results and operational data for Fashbook Ltd</t>
    </r>
    <r>
      <rPr>
        <sz val="8"/>
        <color theme="1"/>
        <rFont val="Calibri"/>
        <family val="2"/>
        <scheme val="minor"/>
      </rPr>
      <t>  </t>
    </r>
  </si>
  <si>
    <r>
      <t>Extracts from the statements of profit or loss of Fashbook Ltd for the years ended 31 December</t>
    </r>
    <r>
      <rPr>
        <sz val="8"/>
        <rFont val="Calibri"/>
        <family val="2"/>
        <scheme val="minor"/>
      </rPr>
      <t> </t>
    </r>
  </si>
  <si>
    <t>Intangible assets</t>
  </si>
  <si>
    <t>Property, plant and equipment</t>
  </si>
  <si>
    <t>Inventory</t>
  </si>
  <si>
    <t>Receivables</t>
  </si>
  <si>
    <t>Cash and cash equivalents</t>
  </si>
  <si>
    <t>Trade payables</t>
  </si>
  <si>
    <t>Taxation payable</t>
  </si>
  <si>
    <t>Net current assets</t>
  </si>
  <si>
    <t>Share capital and reserves</t>
  </si>
  <si>
    <t>Long-term loans</t>
  </si>
  <si>
    <t>Summary statements of financial position as at 31 December</t>
  </si>
  <si>
    <t>Summary statement of cash flows in the year to 31 December 20X8</t>
  </si>
  <si>
    <t>Profit after taxation</t>
  </si>
  <si>
    <t>Depreciation and amortisation</t>
  </si>
  <si>
    <t>Taxation expense</t>
  </si>
  <si>
    <t>Interest cost</t>
  </si>
  <si>
    <t>Increase in inventories</t>
  </si>
  <si>
    <t>Increase in receivables</t>
  </si>
  <si>
    <t>Increase in trade payables</t>
  </si>
  <si>
    <t>Capital expenditure</t>
  </si>
  <si>
    <t>Interest paid</t>
  </si>
  <si>
    <t>Taxation paid</t>
  </si>
  <si>
    <t>New loans</t>
  </si>
  <si>
    <t>Dividends paid</t>
  </si>
  <si>
    <t>Increase in cash and cash equivalents</t>
  </si>
  <si>
    <t>Operational data</t>
  </si>
  <si>
    <t>20X8</t>
  </si>
  <si>
    <t>20X7</t>
  </si>
  <si>
    <t>Orders</t>
  </si>
  <si>
    <t>Units sold</t>
  </si>
  <si>
    <t>Total assets less current liabilities</t>
  </si>
  <si>
    <t>Cash flow estimates</t>
  </si>
  <si>
    <t>Analysis of FL performance</t>
  </si>
  <si>
    <t>Revenue growth (%)</t>
  </si>
  <si>
    <t>Gross profit (%)</t>
  </si>
  <si>
    <t>Distribution costs/Sales</t>
  </si>
  <si>
    <t>Marketing costs/Sales</t>
  </si>
  <si>
    <t>Admin costs/Sales</t>
  </si>
  <si>
    <t>Operating profit/Sales</t>
  </si>
  <si>
    <t>Inventory turnover</t>
  </si>
  <si>
    <t>Average value per order</t>
  </si>
  <si>
    <t>Average number of units per order</t>
  </si>
  <si>
    <t>Average value per unit sold</t>
  </si>
  <si>
    <t>Net cash flow</t>
  </si>
  <si>
    <t>Receivables collection period (days)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</si>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</sst>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0.0%"/>
    <numFmt numFmtId="165" formatCode="#,##0;\(#,##0\)"/>
    <numFmt numFmtId="166" formatCode="&quot;£&quot;#,##0.00"/>
    <numFmt numFmtId="167" formatCode="&quot;£&quot;#,##0"/>
    <numFmt numFmtId="168" formatCode="#,##0.00;\(#,##0.0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 val="double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/>
    <xf numFmtId="37" fontId="0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0" fillId="0" borderId="0" xfId="0" applyFont="1" applyAlignment="1">
      <alignment vertical="center" wrapText="1"/>
    </xf>
    <xf numFmtId="3" fontId="8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vertical="center" wrapText="1"/>
    </xf>
    <xf numFmtId="2" fontId="0" fillId="0" borderId="0" xfId="0" applyNumberFormat="1" applyAlignment="1">
      <alignment horizontal="center"/>
    </xf>
    <xf numFmtId="2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 wrapText="1"/>
    </xf>
    <xf numFmtId="2" fontId="0" fillId="0" borderId="0" xfId="0" applyNumberFormat="1" applyFont="1"/>
    <xf numFmtId="164" fontId="0" fillId="0" borderId="0" xfId="0" applyNumberFormat="1" applyAlignment="1">
      <alignment horizontal="center"/>
    </xf>
    <xf numFmtId="3" fontId="10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quotePrefix="1" applyFont="1" applyAlignment="1">
      <alignment horizontal="center" vertical="center" wrapText="1"/>
    </xf>
    <xf numFmtId="0" fontId="3" fillId="0" borderId="0" xfId="0" applyFont="1"/>
    <xf numFmtId="167" fontId="0" fillId="0" borderId="0" xfId="0" applyNumberFormat="1" applyAlignment="1">
      <alignment horizontal="center"/>
    </xf>
    <xf numFmtId="165" fontId="8" fillId="0" borderId="0" xfId="0" applyNumberFormat="1" applyFont="1" applyAlignment="1">
      <alignment vertical="center" wrapText="1"/>
    </xf>
    <xf numFmtId="165" fontId="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Font="1"/>
    <xf numFmtId="2" fontId="0" fillId="0" borderId="0" xfId="1" applyNumberFormat="1" applyFont="1" applyAlignment="1">
      <alignment horizontal="center"/>
    </xf>
    <xf numFmtId="164" fontId="0" fillId="0" borderId="0" xfId="1" applyNumberFormat="1" applyFont="1"/>
    <xf numFmtId="168" fontId="0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2C42-7138-4D12-8177-1B582147497A}">
  <dimension ref="A1:I64"/>
  <sheetViews>
    <sheetView topLeftCell="A61" workbookViewId="0">
      <selection activeCell="B64" sqref="B64"/>
    </sheetView>
  </sheetViews>
  <sheetFormatPr defaultRowHeight="14.5" x14ac:dyDescent="0.35"/>
  <cols>
    <col min="1" max="1" width="39.08984375" style="9" customWidth="1"/>
    <col min="2" max="2" width="11.36328125" style="6" customWidth="1"/>
    <col min="3" max="3" width="12.1796875" style="6" customWidth="1"/>
    <col min="4" max="4" width="10.6328125" style="9" customWidth="1"/>
    <col min="5" max="5" width="11.90625" style="9" customWidth="1"/>
    <col min="6" max="9" width="8.7265625" style="9"/>
  </cols>
  <sheetData>
    <row r="1" spans="1:5" ht="15.5" x14ac:dyDescent="0.35">
      <c r="A1" s="8" t="s">
        <v>28</v>
      </c>
    </row>
    <row r="2" spans="1:5" ht="15.5" x14ac:dyDescent="0.35">
      <c r="A2" s="10" t="s">
        <v>29</v>
      </c>
    </row>
    <row r="3" spans="1:5" ht="15.5" x14ac:dyDescent="0.35">
      <c r="A3" s="12"/>
    </row>
    <row r="4" spans="1:5" ht="15.5" x14ac:dyDescent="0.35">
      <c r="A4" s="12"/>
      <c r="B4" s="13" t="s">
        <v>15</v>
      </c>
      <c r="C4" s="13" t="s">
        <v>16</v>
      </c>
    </row>
    <row r="5" spans="1:5" ht="15.5" x14ac:dyDescent="0.35">
      <c r="A5" s="11"/>
      <c r="B5" s="13" t="s">
        <v>17</v>
      </c>
      <c r="C5" s="13" t="s">
        <v>17</v>
      </c>
    </row>
    <row r="6" spans="1:5" ht="15.5" x14ac:dyDescent="0.35">
      <c r="A6" s="23" t="s">
        <v>3</v>
      </c>
      <c r="B6" s="28">
        <v>75283</v>
      </c>
      <c r="C6" s="28">
        <v>47097</v>
      </c>
      <c r="E6" s="43"/>
    </row>
    <row r="7" spans="1:5" ht="15.5" x14ac:dyDescent="0.35">
      <c r="A7" s="23" t="s">
        <v>18</v>
      </c>
      <c r="B7" s="29">
        <v>-31619</v>
      </c>
      <c r="C7" s="29">
        <v>-20770</v>
      </c>
    </row>
    <row r="8" spans="1:5" ht="15.5" x14ac:dyDescent="0.35">
      <c r="A8" s="24" t="s">
        <v>19</v>
      </c>
      <c r="B8" s="28">
        <f>B6+B7</f>
        <v>43664</v>
      </c>
      <c r="C8" s="28">
        <f>C6+C7</f>
        <v>26327</v>
      </c>
    </row>
    <row r="9" spans="1:5" ht="15.5" x14ac:dyDescent="0.35">
      <c r="A9" s="14" t="s">
        <v>20</v>
      </c>
      <c r="B9" s="28">
        <v>-15710</v>
      </c>
      <c r="C9" s="28">
        <v>-9608</v>
      </c>
    </row>
    <row r="10" spans="1:5" ht="15.5" x14ac:dyDescent="0.35">
      <c r="A10" s="14" t="s">
        <v>21</v>
      </c>
      <c r="B10" s="28">
        <v>-12792</v>
      </c>
      <c r="C10" s="28">
        <v>-8008</v>
      </c>
    </row>
    <row r="11" spans="1:5" ht="15.5" x14ac:dyDescent="0.35">
      <c r="A11" s="14" t="s">
        <v>22</v>
      </c>
      <c r="B11" s="29">
        <v>-8083</v>
      </c>
      <c r="C11" s="29">
        <v>-5821</v>
      </c>
    </row>
    <row r="12" spans="1:5" ht="15.5" x14ac:dyDescent="0.35">
      <c r="A12" s="14" t="s">
        <v>23</v>
      </c>
      <c r="B12" s="28">
        <f>B8+B9+B10+B11</f>
        <v>7079</v>
      </c>
      <c r="C12" s="28">
        <f>C8+C9+C10+C11</f>
        <v>2890</v>
      </c>
    </row>
    <row r="13" spans="1:5" ht="15.5" x14ac:dyDescent="0.35">
      <c r="A13" s="14" t="s">
        <v>24</v>
      </c>
      <c r="B13" s="29">
        <v>-59</v>
      </c>
      <c r="C13" s="29">
        <v>-52</v>
      </c>
    </row>
    <row r="14" spans="1:5" ht="15.5" x14ac:dyDescent="0.35">
      <c r="A14" s="14" t="s">
        <v>25</v>
      </c>
      <c r="B14" s="28">
        <f>B12+B13</f>
        <v>7020</v>
      </c>
      <c r="C14" s="28">
        <f>C12+C13</f>
        <v>2838</v>
      </c>
    </row>
    <row r="15" spans="1:5" ht="15.5" x14ac:dyDescent="0.35">
      <c r="A15" s="14" t="s">
        <v>26</v>
      </c>
      <c r="B15" s="29">
        <v>-1405</v>
      </c>
      <c r="C15" s="29">
        <v>-558</v>
      </c>
    </row>
    <row r="16" spans="1:5" ht="15.5" x14ac:dyDescent="0.35">
      <c r="A16" s="14" t="s">
        <v>27</v>
      </c>
      <c r="B16" s="30">
        <f>B14+B15</f>
        <v>5615</v>
      </c>
      <c r="C16" s="30">
        <f>C14+C15</f>
        <v>2280</v>
      </c>
    </row>
    <row r="17" spans="1:5" ht="15.5" x14ac:dyDescent="0.35">
      <c r="A17" s="14"/>
      <c r="B17" s="27"/>
      <c r="C17" s="27"/>
    </row>
    <row r="18" spans="1:5" ht="15.5" x14ac:dyDescent="0.35">
      <c r="A18" s="10" t="s">
        <v>40</v>
      </c>
      <c r="B18" s="15"/>
      <c r="C18" s="15"/>
    </row>
    <row r="20" spans="1:5" ht="15.5" customHeight="1" x14ac:dyDescent="0.35">
      <c r="A20" s="14"/>
      <c r="B20" s="45" t="s">
        <v>15</v>
      </c>
      <c r="C20" s="45"/>
      <c r="D20" s="45" t="s">
        <v>16</v>
      </c>
      <c r="E20" s="45"/>
    </row>
    <row r="21" spans="1:5" ht="15.5" x14ac:dyDescent="0.35">
      <c r="A21" s="14"/>
      <c r="B21" s="13" t="s">
        <v>17</v>
      </c>
      <c r="C21" s="13" t="s">
        <v>17</v>
      </c>
      <c r="D21" s="13" t="s">
        <v>17</v>
      </c>
      <c r="E21" s="13" t="s">
        <v>17</v>
      </c>
    </row>
    <row r="22" spans="1:5" ht="15.5" x14ac:dyDescent="0.35">
      <c r="A22" s="14" t="s">
        <v>30</v>
      </c>
      <c r="B22" s="28"/>
      <c r="C22" s="28">
        <v>2136</v>
      </c>
      <c r="D22" s="28"/>
      <c r="E22" s="28">
        <v>441</v>
      </c>
    </row>
    <row r="23" spans="1:5" ht="15.5" x14ac:dyDescent="0.35">
      <c r="A23" s="16" t="s">
        <v>31</v>
      </c>
      <c r="B23" s="28"/>
      <c r="C23" s="29">
        <v>4362</v>
      </c>
      <c r="D23" s="28"/>
      <c r="E23" s="29">
        <v>3504</v>
      </c>
    </row>
    <row r="24" spans="1:5" ht="15.5" x14ac:dyDescent="0.35">
      <c r="A24" s="14"/>
      <c r="B24" s="28"/>
      <c r="C24" s="28">
        <f>C22+C23</f>
        <v>6498</v>
      </c>
      <c r="D24" s="28"/>
      <c r="E24" s="28">
        <f>E22+E23</f>
        <v>3945</v>
      </c>
    </row>
    <row r="25" spans="1:5" ht="15.5" x14ac:dyDescent="0.35">
      <c r="A25" s="14" t="s">
        <v>32</v>
      </c>
      <c r="B25" s="28">
        <v>4216</v>
      </c>
      <c r="C25" s="28"/>
      <c r="D25" s="28">
        <v>1644</v>
      </c>
      <c r="E25" s="28"/>
    </row>
    <row r="26" spans="1:5" ht="15.5" x14ac:dyDescent="0.35">
      <c r="A26" s="14" t="s">
        <v>33</v>
      </c>
      <c r="B26" s="28">
        <v>5631</v>
      </c>
      <c r="C26" s="28"/>
      <c r="D26" s="28">
        <v>3455</v>
      </c>
      <c r="E26" s="28"/>
    </row>
    <row r="27" spans="1:5" ht="15.5" x14ac:dyDescent="0.35">
      <c r="A27" s="14" t="s">
        <v>34</v>
      </c>
      <c r="B27" s="29">
        <v>2676</v>
      </c>
      <c r="C27" s="28"/>
      <c r="D27" s="29">
        <v>2511</v>
      </c>
      <c r="E27" s="28"/>
    </row>
    <row r="28" spans="1:5" ht="15.5" x14ac:dyDescent="0.35">
      <c r="A28" s="14"/>
      <c r="B28" s="29">
        <f>SUM(B25:B27)</f>
        <v>12523</v>
      </c>
      <c r="C28" s="28"/>
      <c r="D28" s="29">
        <f>SUM(D25:D27)</f>
        <v>7610</v>
      </c>
      <c r="E28" s="28"/>
    </row>
    <row r="29" spans="1:5" ht="15.5" x14ac:dyDescent="0.35">
      <c r="A29" s="14" t="s">
        <v>35</v>
      </c>
      <c r="B29" s="28">
        <v>-8415</v>
      </c>
      <c r="C29" s="28"/>
      <c r="D29" s="28">
        <v>-6862</v>
      </c>
      <c r="E29" s="28"/>
    </row>
    <row r="30" spans="1:5" ht="15.5" x14ac:dyDescent="0.35">
      <c r="A30" s="14" t="s">
        <v>36</v>
      </c>
      <c r="B30" s="29">
        <v>-839</v>
      </c>
      <c r="C30" s="28"/>
      <c r="D30" s="29">
        <v>-606</v>
      </c>
      <c r="E30" s="28"/>
    </row>
    <row r="31" spans="1:5" ht="15.5" x14ac:dyDescent="0.35">
      <c r="A31" s="14"/>
      <c r="B31" s="29">
        <f>SUM(B29:B30)</f>
        <v>-9254</v>
      </c>
      <c r="C31" s="28"/>
      <c r="D31" s="29">
        <f>SUM(D29:D30)</f>
        <v>-7468</v>
      </c>
      <c r="E31" s="28"/>
    </row>
    <row r="32" spans="1:5" ht="15.5" x14ac:dyDescent="0.35">
      <c r="A32" s="14" t="s">
        <v>37</v>
      </c>
      <c r="B32" s="28"/>
      <c r="C32" s="29">
        <f>B28+B31</f>
        <v>3269</v>
      </c>
      <c r="D32" s="28"/>
      <c r="E32" s="29">
        <f>D28+D31</f>
        <v>142</v>
      </c>
    </row>
    <row r="33" spans="1:7" ht="15.5" x14ac:dyDescent="0.35">
      <c r="A33" s="14" t="s">
        <v>60</v>
      </c>
      <c r="B33" s="28"/>
      <c r="C33" s="30">
        <f>C24+C32</f>
        <v>9767</v>
      </c>
      <c r="D33" s="28"/>
      <c r="E33" s="30">
        <f>E24+E32</f>
        <v>4087</v>
      </c>
    </row>
    <row r="34" spans="1:7" ht="15.5" x14ac:dyDescent="0.35">
      <c r="A34" s="14"/>
      <c r="B34" s="28"/>
      <c r="C34" s="28"/>
      <c r="D34" s="36"/>
      <c r="E34" s="36"/>
    </row>
    <row r="35" spans="1:7" ht="15.5" x14ac:dyDescent="0.35">
      <c r="A35" s="14" t="s">
        <v>38</v>
      </c>
      <c r="B35" s="28"/>
      <c r="C35" s="28">
        <v>7539</v>
      </c>
      <c r="D35" s="28"/>
      <c r="E35" s="28">
        <v>2224</v>
      </c>
    </row>
    <row r="36" spans="1:7" ht="15.5" x14ac:dyDescent="0.35">
      <c r="A36" s="14" t="s">
        <v>39</v>
      </c>
      <c r="B36" s="28"/>
      <c r="C36" s="29">
        <v>2228</v>
      </c>
      <c r="D36" s="28"/>
      <c r="E36" s="29">
        <v>1863</v>
      </c>
    </row>
    <row r="37" spans="1:7" ht="15.5" x14ac:dyDescent="0.35">
      <c r="A37" s="14"/>
      <c r="B37" s="28"/>
      <c r="C37" s="30">
        <f>C35+C36</f>
        <v>9767</v>
      </c>
      <c r="D37" s="28"/>
      <c r="E37" s="30">
        <f>E35+E36</f>
        <v>4087</v>
      </c>
    </row>
    <row r="39" spans="1:7" ht="15.5" x14ac:dyDescent="0.35">
      <c r="A39" s="8" t="s">
        <v>41</v>
      </c>
    </row>
    <row r="41" spans="1:7" ht="15.5" x14ac:dyDescent="0.35">
      <c r="A41" s="14"/>
      <c r="B41" s="13" t="s">
        <v>17</v>
      </c>
      <c r="C41" s="13" t="s">
        <v>17</v>
      </c>
    </row>
    <row r="42" spans="1:7" ht="15.5" x14ac:dyDescent="0.35">
      <c r="A42" s="14" t="s">
        <v>42</v>
      </c>
      <c r="B42" s="28"/>
      <c r="C42" s="28">
        <v>5615</v>
      </c>
    </row>
    <row r="43" spans="1:7" ht="15.5" x14ac:dyDescent="0.35">
      <c r="A43" s="14" t="s">
        <v>43</v>
      </c>
      <c r="B43" s="28"/>
      <c r="C43" s="28">
        <v>785</v>
      </c>
    </row>
    <row r="44" spans="1:7" ht="15.5" x14ac:dyDescent="0.35">
      <c r="A44" s="14" t="s">
        <v>44</v>
      </c>
      <c r="B44" s="28"/>
      <c r="C44" s="28">
        <v>1405</v>
      </c>
    </row>
    <row r="45" spans="1:7" ht="15.5" x14ac:dyDescent="0.35">
      <c r="A45" s="14" t="s">
        <v>45</v>
      </c>
      <c r="B45" s="28"/>
      <c r="C45" s="29">
        <v>59</v>
      </c>
      <c r="G45" s="41"/>
    </row>
    <row r="46" spans="1:7" ht="15.5" x14ac:dyDescent="0.35">
      <c r="A46" s="14"/>
      <c r="B46" s="28"/>
      <c r="C46" s="28">
        <f>SUM(C42:C45)</f>
        <v>7864</v>
      </c>
    </row>
    <row r="47" spans="1:7" ht="15.5" x14ac:dyDescent="0.35">
      <c r="A47" s="14" t="s">
        <v>46</v>
      </c>
      <c r="B47" s="28">
        <v>-2572</v>
      </c>
      <c r="C47" s="28"/>
      <c r="D47" s="41"/>
    </row>
    <row r="48" spans="1:7" ht="15.5" x14ac:dyDescent="0.35">
      <c r="A48" s="14" t="s">
        <v>47</v>
      </c>
      <c r="B48" s="28">
        <v>-2176</v>
      </c>
      <c r="C48" s="28"/>
      <c r="D48" s="41"/>
    </row>
    <row r="49" spans="1:5" ht="15.5" x14ac:dyDescent="0.35">
      <c r="A49" s="14" t="s">
        <v>48</v>
      </c>
      <c r="B49" s="29">
        <v>1553</v>
      </c>
      <c r="C49" s="28"/>
      <c r="D49" s="41"/>
    </row>
    <row r="50" spans="1:5" ht="15.5" x14ac:dyDescent="0.35">
      <c r="A50" s="14"/>
      <c r="B50" s="28"/>
      <c r="C50" s="29">
        <f>SUM(B47:B49)</f>
        <v>-3195</v>
      </c>
    </row>
    <row r="51" spans="1:5" ht="15.5" x14ac:dyDescent="0.35">
      <c r="A51" s="14"/>
      <c r="B51" s="28"/>
      <c r="C51" s="28">
        <f>C46+C50</f>
        <v>4669</v>
      </c>
    </row>
    <row r="52" spans="1:5" ht="15.5" x14ac:dyDescent="0.35">
      <c r="A52" s="14" t="s">
        <v>49</v>
      </c>
      <c r="B52" s="28"/>
      <c r="C52" s="29">
        <v>-3338</v>
      </c>
      <c r="E52" s="41"/>
    </row>
    <row r="53" spans="1:5" ht="15.5" x14ac:dyDescent="0.35">
      <c r="A53" s="14"/>
      <c r="B53" s="28"/>
      <c r="C53" s="28">
        <f>C51+C52</f>
        <v>1331</v>
      </c>
    </row>
    <row r="54" spans="1:5" ht="15.5" x14ac:dyDescent="0.35">
      <c r="A54" s="14" t="s">
        <v>50</v>
      </c>
      <c r="B54" s="28">
        <v>-59</v>
      </c>
      <c r="C54" s="28"/>
    </row>
    <row r="55" spans="1:5" ht="15.5" x14ac:dyDescent="0.35">
      <c r="A55" s="14" t="s">
        <v>51</v>
      </c>
      <c r="B55" s="28">
        <v>-1172</v>
      </c>
      <c r="C55" s="28"/>
    </row>
    <row r="56" spans="1:5" ht="15.5" x14ac:dyDescent="0.35">
      <c r="A56" s="14" t="s">
        <v>52</v>
      </c>
      <c r="B56" s="28">
        <v>365</v>
      </c>
      <c r="C56" s="28"/>
      <c r="E56" s="41"/>
    </row>
    <row r="57" spans="1:5" ht="15.5" x14ac:dyDescent="0.35">
      <c r="A57" s="14" t="s">
        <v>53</v>
      </c>
      <c r="B57" s="29">
        <v>-300</v>
      </c>
      <c r="C57" s="28"/>
      <c r="E57" s="41"/>
    </row>
    <row r="58" spans="1:5" ht="15.5" x14ac:dyDescent="0.35">
      <c r="A58" s="14"/>
      <c r="B58" s="28"/>
      <c r="C58" s="29">
        <f>SUM(B54:B57)</f>
        <v>-1166</v>
      </c>
    </row>
    <row r="59" spans="1:5" ht="15.5" x14ac:dyDescent="0.35">
      <c r="A59" s="14" t="s">
        <v>54</v>
      </c>
      <c r="B59" s="28"/>
      <c r="C59" s="30">
        <f>C53+C58</f>
        <v>165</v>
      </c>
      <c r="D59" s="41"/>
    </row>
    <row r="61" spans="1:5" ht="15.5" x14ac:dyDescent="0.35">
      <c r="A61" s="10" t="s">
        <v>55</v>
      </c>
      <c r="B61" s="1" t="s">
        <v>56</v>
      </c>
      <c r="C61" s="13" t="s">
        <v>57</v>
      </c>
    </row>
    <row r="62" spans="1:5" ht="15.5" x14ac:dyDescent="0.35">
      <c r="A62" s="14"/>
      <c r="B62" s="33" t="s">
        <v>75</v>
      </c>
      <c r="C62" s="33" t="s">
        <v>75</v>
      </c>
    </row>
    <row r="63" spans="1:5" ht="15.5" x14ac:dyDescent="0.35">
      <c r="A63" s="14" t="s">
        <v>58</v>
      </c>
      <c r="B63" s="18">
        <v>2012</v>
      </c>
      <c r="C63" s="18">
        <v>1144</v>
      </c>
    </row>
    <row r="64" spans="1:5" ht="15.5" x14ac:dyDescent="0.35">
      <c r="A64" s="14" t="s">
        <v>59</v>
      </c>
      <c r="B64" s="18">
        <v>5250</v>
      </c>
      <c r="C64" s="18">
        <v>2750</v>
      </c>
    </row>
  </sheetData>
  <mergeCells count="2">
    <mergeCell ref="B20:C20"/>
    <mergeCell ref="D20:E20"/>
  </mergeCells>
  <pageMargins left="0.7" right="0.7" top="0.75" bottom="0.75" header="0.3" footer="0.3"/>
  <pageSetup orientation="portrait" r:id="rId1"/>
  <ignoredErrors>
    <ignoredError sqref="B62:C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F1BDE-77CD-4FA8-837C-180BC6213F92}">
  <dimension ref="A1:D10"/>
  <sheetViews>
    <sheetView workbookViewId="0">
      <selection activeCell="D6" sqref="D6"/>
    </sheetView>
  </sheetViews>
  <sheetFormatPr defaultRowHeight="14.5" x14ac:dyDescent="0.35"/>
  <cols>
    <col min="1" max="1" width="26.08984375" customWidth="1"/>
    <col min="2" max="2" width="10" style="1" bestFit="1" customWidth="1"/>
    <col min="3" max="4" width="9.54296875" style="1" bestFit="1" customWidth="1"/>
  </cols>
  <sheetData>
    <row r="1" spans="1:4" x14ac:dyDescent="0.35">
      <c r="A1" s="3" t="s">
        <v>61</v>
      </c>
    </row>
    <row r="2" spans="1:4" x14ac:dyDescent="0.35">
      <c r="A2" s="3" t="s">
        <v>0</v>
      </c>
      <c r="B2" s="1">
        <v>1</v>
      </c>
      <c r="C2" s="1">
        <v>2</v>
      </c>
      <c r="D2" s="1" t="s">
        <v>1</v>
      </c>
    </row>
    <row r="3" spans="1:4" x14ac:dyDescent="0.35">
      <c r="B3" s="1" t="s">
        <v>2</v>
      </c>
      <c r="C3" s="1" t="s">
        <v>2</v>
      </c>
      <c r="D3" s="1" t="s">
        <v>2</v>
      </c>
    </row>
    <row r="4" spans="1:4" x14ac:dyDescent="0.35">
      <c r="A4" t="s">
        <v>3</v>
      </c>
      <c r="B4" s="37">
        <v>25000</v>
      </c>
      <c r="C4" s="37">
        <v>30000</v>
      </c>
      <c r="D4" s="37">
        <v>35000</v>
      </c>
    </row>
    <row r="5" spans="1:4" x14ac:dyDescent="0.35">
      <c r="A5" t="s">
        <v>4</v>
      </c>
      <c r="B5" s="38">
        <v>-23100</v>
      </c>
      <c r="C5" s="38">
        <v>-27700</v>
      </c>
      <c r="D5" s="38">
        <v>-32300</v>
      </c>
    </row>
    <row r="6" spans="1:4" x14ac:dyDescent="0.35">
      <c r="A6" t="s">
        <v>5</v>
      </c>
      <c r="B6" s="37">
        <f>B4+B5</f>
        <v>1900</v>
      </c>
      <c r="C6" s="37">
        <f>C4+C5</f>
        <v>2300</v>
      </c>
      <c r="D6" s="37">
        <f>D4+D5</f>
        <v>2700</v>
      </c>
    </row>
    <row r="7" spans="1:4" x14ac:dyDescent="0.35">
      <c r="A7" t="s">
        <v>6</v>
      </c>
      <c r="B7" s="37"/>
      <c r="C7" s="37"/>
      <c r="D7" s="37">
        <f>D6/B8</f>
        <v>22500</v>
      </c>
    </row>
    <row r="8" spans="1:4" x14ac:dyDescent="0.35">
      <c r="A8" t="s">
        <v>7</v>
      </c>
      <c r="B8" s="42">
        <v>0.12</v>
      </c>
      <c r="C8" s="37"/>
      <c r="D8" s="37"/>
    </row>
    <row r="9" spans="1:4" x14ac:dyDescent="0.35">
      <c r="A9" t="s">
        <v>8</v>
      </c>
      <c r="B9" s="37">
        <f>B6</f>
        <v>1900</v>
      </c>
      <c r="C9" s="37">
        <f>C6+D7</f>
        <v>24800</v>
      </c>
      <c r="D9" s="37"/>
    </row>
    <row r="10" spans="1:4" x14ac:dyDescent="0.35">
      <c r="A10" t="s">
        <v>9</v>
      </c>
      <c r="B10" s="39">
        <f>NPV(B8,B9:C9)</f>
        <v>21467</v>
      </c>
      <c r="C10" s="39"/>
      <c r="D10" s="3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2A15-F7FD-4AF4-8393-66F7D71E3840}">
  <dimension ref="A1:E36"/>
  <sheetViews>
    <sheetView workbookViewId="0">
      <selection activeCell="F7" sqref="F7"/>
    </sheetView>
  </sheetViews>
  <sheetFormatPr defaultRowHeight="14.5" x14ac:dyDescent="0.35"/>
  <cols>
    <col min="1" max="1" width="35.36328125" style="9" customWidth="1"/>
    <col min="2" max="2" width="11.36328125" style="20" customWidth="1"/>
    <col min="3" max="3" width="8.7265625" style="20"/>
  </cols>
  <sheetData>
    <row r="1" spans="1:5" x14ac:dyDescent="0.35">
      <c r="A1" s="3" t="s">
        <v>62</v>
      </c>
    </row>
    <row r="2" spans="1:5" x14ac:dyDescent="0.35">
      <c r="B2" s="1" t="s">
        <v>56</v>
      </c>
      <c r="C2" s="1" t="s">
        <v>57</v>
      </c>
    </row>
    <row r="3" spans="1:5" x14ac:dyDescent="0.35">
      <c r="A3" s="17" t="s">
        <v>63</v>
      </c>
      <c r="B3" s="26">
        <f>('Exhibit 2 - prepopulated data'!B6-'Exhibit 2 - prepopulated data'!C6)/'Exhibit 2 - prepopulated data'!C6</f>
        <v>0.59799999999999998</v>
      </c>
      <c r="C3" s="26"/>
    </row>
    <row r="4" spans="1:5" x14ac:dyDescent="0.35">
      <c r="A4" s="21" t="s">
        <v>64</v>
      </c>
      <c r="B4" s="26">
        <f>'Exhibit 2 - prepopulated data'!B8/'Exhibit 2 - prepopulated data'!B6</f>
        <v>0.57999999999999996</v>
      </c>
      <c r="C4" s="26">
        <f>'Exhibit 2 - prepopulated data'!C8/'Exhibit 2 - prepopulated data'!C6</f>
        <v>0.55900000000000005</v>
      </c>
    </row>
    <row r="5" spans="1:5" x14ac:dyDescent="0.35">
      <c r="A5" s="17" t="s">
        <v>65</v>
      </c>
      <c r="B5" s="26">
        <f>-'Exhibit 2 - prepopulated data'!B9/'Exhibit 2 - prepopulated data'!B6</f>
        <v>0.20899999999999999</v>
      </c>
      <c r="C5" s="26">
        <f>-'Exhibit 2 - prepopulated data'!C9/'Exhibit 2 - prepopulated data'!C6</f>
        <v>0.20399999999999999</v>
      </c>
      <c r="E5" s="34"/>
    </row>
    <row r="6" spans="1:5" x14ac:dyDescent="0.35">
      <c r="A6" s="17" t="s">
        <v>66</v>
      </c>
      <c r="B6" s="26">
        <f>-'Exhibit 2 - prepopulated data'!B10/'Exhibit 2 - prepopulated data'!B6</f>
        <v>0.17</v>
      </c>
      <c r="C6" s="26">
        <f>-'Exhibit 2 - prepopulated data'!C10/'Exhibit 2 - prepopulated data'!C6</f>
        <v>0.17</v>
      </c>
    </row>
    <row r="7" spans="1:5" x14ac:dyDescent="0.35">
      <c r="A7" s="17" t="s">
        <v>67</v>
      </c>
      <c r="B7" s="26">
        <f>-'Exhibit 2 - prepopulated data'!B11/'Exhibit 2 - prepopulated data'!B6</f>
        <v>0.107</v>
      </c>
      <c r="C7" s="26">
        <f>-'Exhibit 2 - prepopulated data'!C11/'Exhibit 2 - prepopulated data'!C6</f>
        <v>0.124</v>
      </c>
    </row>
    <row r="8" spans="1:5" x14ac:dyDescent="0.35">
      <c r="A8" s="17" t="s">
        <v>68</v>
      </c>
      <c r="B8" s="26">
        <f>'Exhibit 2 - prepopulated data'!B12/'Exhibit 2 - prepopulated data'!B6</f>
        <v>9.4E-2</v>
      </c>
      <c r="C8" s="26">
        <f>'Exhibit 2 - prepopulated data'!C12/'Exhibit 2 - prepopulated data'!C6</f>
        <v>6.0999999999999999E-2</v>
      </c>
    </row>
    <row r="9" spans="1:5" x14ac:dyDescent="0.35">
      <c r="A9" s="17"/>
    </row>
    <row r="10" spans="1:5" x14ac:dyDescent="0.35">
      <c r="A10" s="17" t="s">
        <v>69</v>
      </c>
    </row>
    <row r="11" spans="1:5" x14ac:dyDescent="0.35">
      <c r="A11" s="19" t="s">
        <v>74</v>
      </c>
      <c r="B11" s="31">
        <f>('Exhibit 2 - prepopulated data'!B26/'Exhibit 2 - prepopulated data'!B6)*365</f>
        <v>27</v>
      </c>
      <c r="C11" s="31">
        <f>('Exhibit 2 - prepopulated data'!D26/'Exhibit 2 - prepopulated data'!C6)*365</f>
        <v>27</v>
      </c>
    </row>
    <row r="12" spans="1:5" x14ac:dyDescent="0.35">
      <c r="A12" s="17"/>
      <c r="B12" s="31"/>
      <c r="C12" s="31"/>
    </row>
    <row r="13" spans="1:5" x14ac:dyDescent="0.35">
      <c r="A13" s="17" t="s">
        <v>70</v>
      </c>
      <c r="B13" s="32">
        <f>'Exhibit 2 - prepopulated data'!B6/'Exhibit 2 - prepopulated data'!B63</f>
        <v>37.42</v>
      </c>
      <c r="C13" s="32">
        <f>'Exhibit 2 - prepopulated data'!C6/'Exhibit 2 - prepopulated data'!C63</f>
        <v>41.17</v>
      </c>
    </row>
    <row r="14" spans="1:5" x14ac:dyDescent="0.35">
      <c r="A14" s="19" t="s">
        <v>71</v>
      </c>
      <c r="B14" s="22">
        <f>'Exhibit 2 - prepopulated data'!B64/'Exhibit 2 - prepopulated data'!B63</f>
        <v>2.61</v>
      </c>
      <c r="C14" s="22">
        <f>'Exhibit 2 - prepopulated data'!C64/'Exhibit 2 - prepopulated data'!C63</f>
        <v>2.4</v>
      </c>
    </row>
    <row r="15" spans="1:5" x14ac:dyDescent="0.35">
      <c r="A15" s="19" t="s">
        <v>72</v>
      </c>
      <c r="B15" s="32">
        <f>B13/B14</f>
        <v>14.34</v>
      </c>
      <c r="C15" s="32">
        <f>C13/C14</f>
        <v>17.149999999999999</v>
      </c>
    </row>
    <row r="16" spans="1:5" x14ac:dyDescent="0.35">
      <c r="A16" s="17"/>
      <c r="B16" s="31"/>
      <c r="C16" s="31"/>
    </row>
    <row r="17" spans="1:3" x14ac:dyDescent="0.35">
      <c r="A17" s="17" t="s">
        <v>42</v>
      </c>
      <c r="B17" s="35">
        <f>'Exhibit 2 - prepopulated data'!B16</f>
        <v>5615</v>
      </c>
      <c r="C17" s="35">
        <f>'Exhibit 2 - prepopulated data'!C16</f>
        <v>2280</v>
      </c>
    </row>
    <row r="18" spans="1:3" x14ac:dyDescent="0.35">
      <c r="A18" s="17" t="s">
        <v>73</v>
      </c>
      <c r="B18" s="35">
        <f>'Exhibit 2 - prepopulated data'!C59</f>
        <v>165</v>
      </c>
      <c r="C18" s="35"/>
    </row>
    <row r="26" spans="1:3" x14ac:dyDescent="0.35">
      <c r="A26" s="25"/>
      <c r="B26" s="22"/>
      <c r="C26" s="22"/>
    </row>
    <row r="27" spans="1:3" x14ac:dyDescent="0.35">
      <c r="A27" s="25"/>
      <c r="B27" s="22"/>
      <c r="C27" s="22"/>
    </row>
    <row r="28" spans="1:3" x14ac:dyDescent="0.35">
      <c r="A28" s="25"/>
      <c r="B28" s="22"/>
      <c r="C28" s="22"/>
    </row>
    <row r="29" spans="1:3" x14ac:dyDescent="0.35">
      <c r="A29" s="25"/>
      <c r="B29" s="22"/>
      <c r="C29" s="22"/>
    </row>
    <row r="30" spans="1:3" x14ac:dyDescent="0.35">
      <c r="A30" s="25"/>
      <c r="B30" s="22"/>
      <c r="C30" s="22"/>
    </row>
    <row r="31" spans="1:3" x14ac:dyDescent="0.35">
      <c r="A31" s="25"/>
      <c r="B31" s="22"/>
      <c r="C31" s="22"/>
    </row>
    <row r="32" spans="1:3" x14ac:dyDescent="0.35">
      <c r="A32" s="25"/>
      <c r="B32" s="22"/>
      <c r="C32" s="22"/>
    </row>
    <row r="33" spans="1:3" x14ac:dyDescent="0.35">
      <c r="A33" s="25"/>
      <c r="B33" s="22"/>
      <c r="C33" s="22"/>
    </row>
    <row r="34" spans="1:3" x14ac:dyDescent="0.35">
      <c r="A34" s="25"/>
      <c r="B34" s="22"/>
      <c r="C34" s="22"/>
    </row>
    <row r="35" spans="1:3" x14ac:dyDescent="0.35">
      <c r="A35" s="25"/>
      <c r="B35" s="22"/>
      <c r="C35" s="22"/>
    </row>
    <row r="36" spans="1:3" x14ac:dyDescent="0.35">
      <c r="A36" s="25"/>
      <c r="B36" s="22"/>
      <c r="C36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562B8-7049-4ED2-AAA2-E341F731E28A}">
  <dimension ref="A1:I34"/>
  <sheetViews>
    <sheetView tabSelected="1" topLeftCell="A43" workbookViewId="0">
      <selection activeCell="B34" sqref="B34"/>
    </sheetView>
  </sheetViews>
  <sheetFormatPr defaultRowHeight="14.5" x14ac:dyDescent="0.35"/>
  <cols>
    <col min="1" max="1" width="24.7265625" customWidth="1"/>
    <col min="4" max="4" width="10.54296875" customWidth="1"/>
    <col min="6" max="6" width="29.08984375" customWidth="1"/>
  </cols>
  <sheetData>
    <row r="1" spans="1:9" x14ac:dyDescent="0.35">
      <c r="A1" s="3" t="s">
        <v>0</v>
      </c>
      <c r="B1" s="1">
        <v>1</v>
      </c>
      <c r="C1" s="1">
        <v>2</v>
      </c>
      <c r="D1" s="1" t="s">
        <v>1</v>
      </c>
    </row>
    <row r="2" spans="1:9" x14ac:dyDescent="0.35">
      <c r="B2" s="1" t="s">
        <v>2</v>
      </c>
      <c r="C2" s="1" t="s">
        <v>2</v>
      </c>
      <c r="D2" s="1" t="s">
        <v>2</v>
      </c>
    </row>
    <row r="3" spans="1:9" x14ac:dyDescent="0.35">
      <c r="A3" t="s">
        <v>3</v>
      </c>
      <c r="B3" s="37">
        <v>25000</v>
      </c>
      <c r="C3" s="37">
        <v>30000</v>
      </c>
      <c r="D3" s="37">
        <v>35000</v>
      </c>
      <c r="E3" s="40"/>
    </row>
    <row r="4" spans="1:9" x14ac:dyDescent="0.35">
      <c r="A4" t="s">
        <v>4</v>
      </c>
      <c r="B4" s="38">
        <v>-23100</v>
      </c>
      <c r="C4" s="38">
        <v>-27700</v>
      </c>
      <c r="D4" s="38">
        <v>-32300</v>
      </c>
      <c r="E4" s="40"/>
    </row>
    <row r="5" spans="1:9" x14ac:dyDescent="0.35">
      <c r="A5" t="s">
        <v>5</v>
      </c>
      <c r="B5" s="37">
        <f>B3+B4</f>
        <v>1900</v>
      </c>
      <c r="C5" s="37">
        <f>C3+C4</f>
        <v>2300</v>
      </c>
      <c r="D5" s="37">
        <f>D3+D4</f>
        <v>2700</v>
      </c>
      <c r="E5" s="40"/>
    </row>
    <row r="6" spans="1:9" x14ac:dyDescent="0.35">
      <c r="A6" t="s">
        <v>6</v>
      </c>
      <c r="B6" s="37"/>
      <c r="C6" s="37"/>
      <c r="D6" s="37">
        <f>D5/B7</f>
        <v>22500</v>
      </c>
      <c r="E6" s="40"/>
    </row>
    <row r="7" spans="1:9" x14ac:dyDescent="0.35">
      <c r="A7" t="s">
        <v>7</v>
      </c>
      <c r="B7" s="44">
        <v>0.12</v>
      </c>
      <c r="C7" s="37"/>
      <c r="D7" s="37"/>
      <c r="E7" s="40"/>
    </row>
    <row r="8" spans="1:9" x14ac:dyDescent="0.35">
      <c r="A8" t="s">
        <v>8</v>
      </c>
      <c r="B8" s="37">
        <f>B5</f>
        <v>1900</v>
      </c>
      <c r="C8" s="37">
        <f>C5+D6</f>
        <v>24800</v>
      </c>
      <c r="D8" s="37"/>
      <c r="E8" s="40"/>
    </row>
    <row r="9" spans="1:9" x14ac:dyDescent="0.35">
      <c r="A9" t="s">
        <v>9</v>
      </c>
      <c r="B9" s="2">
        <f>NPV(B7,B8:C8)</f>
        <v>21467</v>
      </c>
      <c r="C9" s="1"/>
      <c r="D9" s="1"/>
    </row>
    <row r="11" spans="1:9" x14ac:dyDescent="0.35">
      <c r="A11" s="3" t="s">
        <v>10</v>
      </c>
      <c r="F11" s="3" t="s">
        <v>11</v>
      </c>
    </row>
    <row r="13" spans="1:9" x14ac:dyDescent="0.35">
      <c r="A13" s="3" t="s">
        <v>0</v>
      </c>
      <c r="B13" s="1">
        <v>1</v>
      </c>
      <c r="C13" s="1">
        <v>2</v>
      </c>
      <c r="D13" s="1" t="s">
        <v>1</v>
      </c>
      <c r="F13" s="3" t="s">
        <v>0</v>
      </c>
      <c r="G13" s="1">
        <v>1</v>
      </c>
      <c r="H13" s="1">
        <v>2</v>
      </c>
      <c r="I13" s="1" t="s">
        <v>1</v>
      </c>
    </row>
    <row r="14" spans="1:9" x14ac:dyDescent="0.35">
      <c r="B14" s="1" t="s">
        <v>2</v>
      </c>
      <c r="C14" s="1" t="s">
        <v>2</v>
      </c>
      <c r="D14" s="1" t="s">
        <v>2</v>
      </c>
      <c r="G14" s="1" t="s">
        <v>2</v>
      </c>
      <c r="H14" s="1" t="s">
        <v>2</v>
      </c>
      <c r="I14" s="1" t="s">
        <v>2</v>
      </c>
    </row>
    <row r="15" spans="1:9" x14ac:dyDescent="0.35">
      <c r="A15" t="s">
        <v>3</v>
      </c>
      <c r="B15" s="4">
        <v>25000</v>
      </c>
      <c r="C15" s="4">
        <v>30000</v>
      </c>
      <c r="D15" s="4">
        <v>35000</v>
      </c>
      <c r="F15" t="s">
        <v>3</v>
      </c>
      <c r="G15" s="4">
        <v>25000</v>
      </c>
      <c r="H15" s="4">
        <v>30000</v>
      </c>
      <c r="I15" s="4">
        <v>35000</v>
      </c>
    </row>
    <row r="16" spans="1:9" x14ac:dyDescent="0.35">
      <c r="A16" t="s">
        <v>4</v>
      </c>
      <c r="B16" s="5">
        <f>-23100*1.05</f>
        <v>-24255</v>
      </c>
      <c r="C16" s="5">
        <f>-27700*1.05</f>
        <v>-29085</v>
      </c>
      <c r="D16" s="5">
        <f>-32300*1.05</f>
        <v>-33915</v>
      </c>
      <c r="F16" t="s">
        <v>4</v>
      </c>
      <c r="G16" s="5">
        <f>-23100*1.1</f>
        <v>-25410</v>
      </c>
      <c r="H16" s="5">
        <f>-27700*1.1</f>
        <v>-30470</v>
      </c>
      <c r="I16" s="5">
        <f>-32300*1.1</f>
        <v>-35530</v>
      </c>
    </row>
    <row r="17" spans="1:9" x14ac:dyDescent="0.35">
      <c r="A17" t="s">
        <v>5</v>
      </c>
      <c r="B17" s="4">
        <f>B15+B16</f>
        <v>745</v>
      </c>
      <c r="C17" s="4">
        <f>C15+C16</f>
        <v>915</v>
      </c>
      <c r="D17" s="4">
        <f>D15+D16</f>
        <v>1085</v>
      </c>
      <c r="F17" t="s">
        <v>5</v>
      </c>
      <c r="G17" s="4">
        <f>G15+G16</f>
        <v>-410</v>
      </c>
      <c r="H17" s="4">
        <f>H15+H16</f>
        <v>-470</v>
      </c>
      <c r="I17" s="4">
        <f>I15+I16</f>
        <v>-530</v>
      </c>
    </row>
    <row r="18" spans="1:9" x14ac:dyDescent="0.35">
      <c r="A18" t="s">
        <v>6</v>
      </c>
      <c r="B18" s="4"/>
      <c r="C18" s="4"/>
      <c r="D18" s="4">
        <f>D17/B19</f>
        <v>9042</v>
      </c>
      <c r="F18" t="s">
        <v>6</v>
      </c>
      <c r="G18" s="4"/>
      <c r="H18" s="4"/>
      <c r="I18" s="4">
        <f>I17/G19</f>
        <v>-4417</v>
      </c>
    </row>
    <row r="19" spans="1:9" x14ac:dyDescent="0.35">
      <c r="A19" t="s">
        <v>7</v>
      </c>
      <c r="B19" s="6">
        <v>0.12</v>
      </c>
      <c r="C19" s="6"/>
      <c r="D19" s="6"/>
      <c r="F19" t="s">
        <v>7</v>
      </c>
      <c r="G19" s="6">
        <v>0.12</v>
      </c>
      <c r="H19" s="6"/>
      <c r="I19" s="6"/>
    </row>
    <row r="20" spans="1:9" x14ac:dyDescent="0.35">
      <c r="A20" t="s">
        <v>8</v>
      </c>
      <c r="B20" s="7">
        <f>B17</f>
        <v>745</v>
      </c>
      <c r="C20" s="7">
        <f>C17+D18</f>
        <v>9957</v>
      </c>
      <c r="D20" s="6"/>
      <c r="F20" t="s">
        <v>8</v>
      </c>
      <c r="G20" s="7">
        <f>G17</f>
        <v>-410</v>
      </c>
      <c r="H20" s="7">
        <f>H17+I18</f>
        <v>-4887</v>
      </c>
      <c r="I20" s="6"/>
    </row>
    <row r="21" spans="1:9" x14ac:dyDescent="0.35">
      <c r="A21" t="s">
        <v>9</v>
      </c>
      <c r="B21" s="2">
        <f>NPV(B19,B20:C20)</f>
        <v>8603</v>
      </c>
      <c r="C21" s="1"/>
      <c r="D21" s="1"/>
      <c r="F21" t="s">
        <v>9</v>
      </c>
      <c r="G21" s="2">
        <f>NPV(G19,G20:H20)</f>
        <v>-4262</v>
      </c>
      <c r="H21" s="1"/>
      <c r="I21" s="1"/>
    </row>
    <row r="24" spans="1:9" x14ac:dyDescent="0.35">
      <c r="A24" s="3" t="s">
        <v>12</v>
      </c>
      <c r="F24" s="3" t="s">
        <v>13</v>
      </c>
    </row>
    <row r="26" spans="1:9" x14ac:dyDescent="0.35">
      <c r="A26" s="3" t="s">
        <v>0</v>
      </c>
      <c r="B26" s="1">
        <v>1</v>
      </c>
      <c r="C26" s="1">
        <v>2</v>
      </c>
      <c r="D26" s="1" t="s">
        <v>1</v>
      </c>
      <c r="F26" s="3" t="s">
        <v>0</v>
      </c>
      <c r="G26" s="1">
        <v>1</v>
      </c>
      <c r="H26" s="1">
        <v>2</v>
      </c>
      <c r="I26" s="1" t="s">
        <v>1</v>
      </c>
    </row>
    <row r="27" spans="1:9" x14ac:dyDescent="0.35">
      <c r="B27" s="1" t="s">
        <v>2</v>
      </c>
      <c r="C27" s="1" t="s">
        <v>2</v>
      </c>
      <c r="D27" s="1" t="s">
        <v>2</v>
      </c>
      <c r="G27" s="1" t="s">
        <v>2</v>
      </c>
      <c r="H27" s="1" t="s">
        <v>2</v>
      </c>
      <c r="I27" s="1" t="s">
        <v>2</v>
      </c>
    </row>
    <row r="28" spans="1:9" x14ac:dyDescent="0.35">
      <c r="A28" t="s">
        <v>3</v>
      </c>
      <c r="B28" s="4">
        <v>25000</v>
      </c>
      <c r="C28" s="4">
        <f>B28*1.05</f>
        <v>26250</v>
      </c>
      <c r="D28" s="4">
        <f>C28*1.05</f>
        <v>27563</v>
      </c>
      <c r="F28" t="s">
        <v>3</v>
      </c>
      <c r="G28" s="4">
        <v>25000</v>
      </c>
      <c r="H28" s="4">
        <v>30000</v>
      </c>
      <c r="I28" s="4">
        <v>35000</v>
      </c>
    </row>
    <row r="29" spans="1:9" x14ac:dyDescent="0.35">
      <c r="A29" t="s">
        <v>4</v>
      </c>
      <c r="B29" s="5">
        <v>-23100</v>
      </c>
      <c r="C29" s="4">
        <f>B29*1.05</f>
        <v>-24255</v>
      </c>
      <c r="D29" s="4">
        <f>C29*1.05</f>
        <v>-25468</v>
      </c>
      <c r="F29" t="s">
        <v>4</v>
      </c>
      <c r="G29" s="5">
        <v>-23100</v>
      </c>
      <c r="H29" s="5">
        <v>-27700</v>
      </c>
      <c r="I29" s="5">
        <v>-32300</v>
      </c>
    </row>
    <row r="30" spans="1:9" x14ac:dyDescent="0.35">
      <c r="A30" t="s">
        <v>5</v>
      </c>
      <c r="B30" s="4">
        <f>B28+B29</f>
        <v>1900</v>
      </c>
      <c r="C30" s="4">
        <f>C28+C29</f>
        <v>1995</v>
      </c>
      <c r="D30" s="4">
        <f>D28+D29</f>
        <v>2095</v>
      </c>
      <c r="F30" t="s">
        <v>5</v>
      </c>
      <c r="G30" s="4">
        <f>G28+G29</f>
        <v>1900</v>
      </c>
      <c r="H30" s="4">
        <f>H28+H29</f>
        <v>2300</v>
      </c>
      <c r="I30" s="4">
        <f>I28+I29</f>
        <v>2700</v>
      </c>
    </row>
    <row r="31" spans="1:9" x14ac:dyDescent="0.35">
      <c r="A31" t="s">
        <v>6</v>
      </c>
      <c r="B31" s="4"/>
      <c r="C31" s="4"/>
      <c r="D31" s="4">
        <f>D30/B32</f>
        <v>17458</v>
      </c>
      <c r="F31" t="s">
        <v>6</v>
      </c>
      <c r="G31" s="4"/>
      <c r="H31" s="4"/>
      <c r="I31" s="4">
        <f>I30/G32</f>
        <v>18000</v>
      </c>
    </row>
    <row r="32" spans="1:9" x14ac:dyDescent="0.35">
      <c r="A32" t="s">
        <v>7</v>
      </c>
      <c r="B32" s="6">
        <v>0.12</v>
      </c>
      <c r="C32" s="6"/>
      <c r="D32" s="6"/>
      <c r="F32" t="s">
        <v>7</v>
      </c>
      <c r="G32" s="6">
        <v>0.15</v>
      </c>
      <c r="H32" s="6"/>
      <c r="I32" s="6"/>
    </row>
    <row r="33" spans="1:9" x14ac:dyDescent="0.35">
      <c r="A33" t="s">
        <v>8</v>
      </c>
      <c r="B33" s="7">
        <f>B30</f>
        <v>1900</v>
      </c>
      <c r="C33" s="7">
        <f>C30+D31</f>
        <v>19453</v>
      </c>
      <c r="D33" s="6"/>
      <c r="F33" t="s">
        <v>8</v>
      </c>
      <c r="G33" s="7">
        <f>G30</f>
        <v>1900</v>
      </c>
      <c r="H33" s="7">
        <f>H30+I31</f>
        <v>20300</v>
      </c>
      <c r="I33" s="6"/>
    </row>
    <row r="34" spans="1:9" x14ac:dyDescent="0.35">
      <c r="A34" t="s">
        <v>9</v>
      </c>
      <c r="B34" s="2">
        <f>NPV(B32,B33:C33)</f>
        <v>17204</v>
      </c>
      <c r="C34" s="1"/>
      <c r="D34" s="1"/>
      <c r="F34" t="s">
        <v>14</v>
      </c>
      <c r="G34" s="2">
        <f>NPV(G32,G33:H33)</f>
        <v>17002</v>
      </c>
      <c r="H34" s="1"/>
      <c r="I3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FB8DD18367343AD54E4E9A5FE4931" ma:contentTypeVersion="13" ma:contentTypeDescription="Create a new document." ma:contentTypeScope="" ma:versionID="47e2243ad3199eb2579fe85e39cb3c0e">
  <xsd:schema xmlns:xsd="http://www.w3.org/2001/XMLSchema" xmlns:xs="http://www.w3.org/2001/XMLSchema" xmlns:p="http://schemas.microsoft.com/office/2006/metadata/properties" xmlns:ns2="ab1ed6a7-d3c8-43df-926c-f667956eb5ec" xmlns:ns3="8089db85-de3a-4171-bb03-422d11b27d4c" targetNamespace="http://schemas.microsoft.com/office/2006/metadata/properties" ma:root="true" ma:fieldsID="60b23ad5c6621d80c119ee29465d3356" ns2:_="" ns3:_="">
    <xsd:import namespace="ab1ed6a7-d3c8-43df-926c-f667956eb5ec"/>
    <xsd:import namespace="8089db85-de3a-4171-bb03-422d11b27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d6a7-d3c8-43df-926c-f667956eb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cab0cfc-7fc4-4ea4-a706-02450d72dc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9db85-de3a-4171-bb03-422d11b27d4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2e3837-4f36-44e6-9506-e515f283ad2a}" ma:internalName="TaxCatchAll" ma:showField="CatchAllData" ma:web="8089db85-de3a-4171-bb03-422d11b27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8CAA78-9DAC-4E59-80D0-696AA8F925EF}"/>
</file>

<file path=customXml/itemProps2.xml><?xml version="1.0" encoding="utf-8"?>
<ds:datastoreItem xmlns:ds="http://schemas.openxmlformats.org/officeDocument/2006/customXml" ds:itemID="{2F2C6FD5-6680-4A77-BE82-E29CA057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2 - prepopulated data</vt:lpstr>
      <vt:lpstr>Exhibit 6 - pre-populated data</vt:lpstr>
      <vt:lpstr>Solution to part (a) </vt:lpstr>
      <vt:lpstr>Solution to part (c)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Wells</dc:creator>
  <cp:lastModifiedBy>Karen Wells</cp:lastModifiedBy>
  <dcterms:created xsi:type="dcterms:W3CDTF">2022-02-03T13:03:11Z</dcterms:created>
  <dcterms:modified xsi:type="dcterms:W3CDTF">2022-02-08T09:57:51Z</dcterms:modified>
</cp:coreProperties>
</file>