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mesboyd/Desktop/Business and Properties/Influential Productions/Books/How to Grow a Healthy Church/Old/Church starting budgets/"/>
    </mc:Choice>
  </mc:AlternateContent>
  <xr:revisionPtr revIDLastSave="0" documentId="13_ncr:1_{E8F5BE1E-E6D1-9B4F-9BD4-78E36EBE832A}" xr6:coauthVersionLast="47" xr6:coauthVersionMax="47" xr10:uidLastSave="{00000000-0000-0000-0000-000000000000}"/>
  <bookViews>
    <workbookView xWindow="-23800" yWindow="500" windowWidth="19580" windowHeight="159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4" i="1"/>
  <c r="B36" i="1"/>
  <c r="B37" i="1"/>
  <c r="B39" i="1"/>
  <c r="B40" i="1"/>
  <c r="B41" i="1"/>
  <c r="B43" i="1"/>
  <c r="B44" i="1"/>
  <c r="B45" i="1"/>
  <c r="B48" i="1"/>
  <c r="B49" i="1"/>
  <c r="C33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C17" i="1"/>
  <c r="B14" i="1"/>
  <c r="B9" i="1"/>
  <c r="B10" i="1"/>
  <c r="B11" i="1"/>
  <c r="B12" i="1"/>
  <c r="C51" i="1"/>
  <c r="B51" i="1"/>
  <c r="C6" i="1"/>
  <c r="B31" i="1"/>
</calcChain>
</file>

<file path=xl/sharedStrings.xml><?xml version="1.0" encoding="utf-8"?>
<sst xmlns="http://schemas.openxmlformats.org/spreadsheetml/2006/main" count="50" uniqueCount="49">
  <si>
    <t>Technical</t>
    <phoneticPr fontId="6" type="noConversion"/>
  </si>
  <si>
    <t>Electric</t>
    <phoneticPr fontId="6" type="noConversion"/>
  </si>
  <si>
    <t>Phone/Cable</t>
    <phoneticPr fontId="6" type="noConversion"/>
  </si>
  <si>
    <t>Children's Min.</t>
    <phoneticPr fontId="6" type="noConversion"/>
  </si>
  <si>
    <t>Utilities</t>
    <phoneticPr fontId="6" type="noConversion"/>
  </si>
  <si>
    <t>Supplies</t>
    <phoneticPr fontId="6" type="noConversion"/>
  </si>
  <si>
    <t>Ministries</t>
    <phoneticPr fontId="6" type="noConversion"/>
  </si>
  <si>
    <t>Rent</t>
    <phoneticPr fontId="6" type="noConversion"/>
  </si>
  <si>
    <t>Maintenance</t>
  </si>
  <si>
    <t>Office Supplies</t>
  </si>
  <si>
    <t>Hospitality</t>
  </si>
  <si>
    <t>Payroll  &amp; Tax Expense</t>
  </si>
  <si>
    <t>Administration</t>
  </si>
  <si>
    <t>Administrative Offices</t>
    <phoneticPr fontId="6" type="noConversion"/>
  </si>
  <si>
    <t>Hispanic Ministry</t>
    <phoneticPr fontId="6" type="noConversion"/>
  </si>
  <si>
    <t xml:space="preserve">Benevolence </t>
    <phoneticPr fontId="6" type="noConversion"/>
  </si>
  <si>
    <t>Church Budget</t>
  </si>
  <si>
    <t>Church Planting</t>
  </si>
  <si>
    <t>Bibles in Local Jails</t>
  </si>
  <si>
    <t>Local Pantry</t>
  </si>
  <si>
    <t>Human Trafficking Partnerships</t>
  </si>
  <si>
    <t>Marginal Tragedy Relief</t>
  </si>
  <si>
    <t>Annual Expenses</t>
  </si>
  <si>
    <t>Administrator</t>
  </si>
  <si>
    <t>Hispanic Ministry Admin</t>
  </si>
  <si>
    <t>Children Visuals</t>
  </si>
  <si>
    <t>Children's Director</t>
  </si>
  <si>
    <t>Sunday/Thurs Childcare</t>
  </si>
  <si>
    <t>Event Planning / Mobile Church Admin</t>
  </si>
  <si>
    <t>Cleaning Service Sunday</t>
  </si>
  <si>
    <t>Cleaning Service Thurs and Admin</t>
  </si>
  <si>
    <t>Worship Leader</t>
  </si>
  <si>
    <t>Hispanic Ministry Pastor</t>
  </si>
  <si>
    <t>Campus Setup Thurs/Sundays</t>
  </si>
  <si>
    <t>Family Pastors</t>
  </si>
  <si>
    <t>Goal: (35% = 63,000)</t>
  </si>
  <si>
    <t>Goal: (10% = 18,000)</t>
  </si>
  <si>
    <t>Student Facility weekly</t>
  </si>
  <si>
    <t>College 2nd Facility for classroom space</t>
  </si>
  <si>
    <t>Church Facility Sundays</t>
  </si>
  <si>
    <t>(45% = $81,000)</t>
  </si>
  <si>
    <t>Students</t>
  </si>
  <si>
    <t>Operations &amp; Bldg</t>
  </si>
  <si>
    <t>Employees &amp; Services</t>
  </si>
  <si>
    <t>Giving / Missions</t>
  </si>
  <si>
    <t>Special Events - Creative Arts</t>
  </si>
  <si>
    <t>Total Budget 180k</t>
  </si>
  <si>
    <r>
      <rPr>
        <b/>
        <sz val="14"/>
        <rFont val="Verdana"/>
        <family val="2"/>
      </rPr>
      <t xml:space="preserve">Savings </t>
    </r>
    <r>
      <rPr>
        <b/>
        <sz val="10"/>
        <rFont val="Verdana"/>
        <family val="2"/>
      </rPr>
      <t xml:space="preserve"> 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 xml:space="preserve">                             </t>
    </r>
    <r>
      <rPr>
        <sz val="10"/>
        <rFont val="Verdana"/>
        <family val="2"/>
      </rPr>
      <t>Goal: (10% = $18,000)</t>
    </r>
  </si>
  <si>
    <t>***90% of expectation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</si>
</sst>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Border="1"/>
    <xf numFmtId="164" fontId="8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4" fillId="0" borderId="0" xfId="0" applyFont="1" applyAlignment="1">
      <alignment horizontal="center" vertical="top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0" fillId="0" borderId="0" xfId="0" applyFill="1" applyBorder="1"/>
    <xf numFmtId="164" fontId="0" fillId="0" borderId="0" xfId="0" applyNumberFormat="1" applyFill="1" applyBorder="1"/>
    <xf numFmtId="1" fontId="0" fillId="0" borderId="0" xfId="0" applyNumberFormat="1" applyFill="1" applyBorder="1"/>
    <xf numFmtId="0" fontId="7" fillId="0" borderId="0" xfId="0" applyFont="1" applyFill="1" applyBorder="1"/>
    <xf numFmtId="0" fontId="10" fillId="0" borderId="0" xfId="0" applyFont="1" applyFill="1" applyBorder="1"/>
    <xf numFmtId="164" fontId="11" fillId="0" borderId="0" xfId="0" applyNumberFormat="1" applyFont="1" applyFill="1" applyBorder="1"/>
    <xf numFmtId="164" fontId="4" fillId="4" borderId="2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1" fillId="0" borderId="5" xfId="0" applyNumberFormat="1" applyFont="1" applyFill="1" applyBorder="1"/>
    <xf numFmtId="0" fontId="15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4" borderId="11" xfId="0" applyFont="1" applyFill="1" applyBorder="1"/>
    <xf numFmtId="0" fontId="0" fillId="4" borderId="12" xfId="0" applyFont="1" applyFill="1" applyBorder="1" applyAlignment="1">
      <alignment horizontal="right"/>
    </xf>
    <xf numFmtId="9" fontId="0" fillId="4" borderId="12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right"/>
    </xf>
    <xf numFmtId="9" fontId="0" fillId="4" borderId="9" xfId="0" applyNumberFormat="1" applyFont="1" applyFill="1" applyBorder="1" applyAlignment="1">
      <alignment horizontal="right"/>
    </xf>
    <xf numFmtId="0" fontId="0" fillId="0" borderId="10" xfId="0" applyFill="1" applyBorder="1"/>
    <xf numFmtId="0" fontId="13" fillId="2" borderId="11" xfId="0" applyFont="1" applyFill="1" applyBorder="1"/>
    <xf numFmtId="0" fontId="0" fillId="2" borderId="9" xfId="0" applyFill="1" applyBorder="1"/>
    <xf numFmtId="0" fontId="5" fillId="5" borderId="11" xfId="0" applyFont="1" applyFill="1" applyBorder="1"/>
    <xf numFmtId="0" fontId="0" fillId="5" borderId="12" xfId="0" applyFill="1" applyBorder="1" applyAlignment="1">
      <alignment horizontal="right"/>
    </xf>
    <xf numFmtId="0" fontId="12" fillId="5" borderId="12" xfId="0" applyFont="1" applyFill="1" applyBorder="1" applyAlignment="1">
      <alignment horizontal="right"/>
    </xf>
    <xf numFmtId="0" fontId="12" fillId="5" borderId="9" xfId="0" applyFont="1" applyFill="1" applyBorder="1" applyAlignment="1">
      <alignment horizontal="right"/>
    </xf>
    <xf numFmtId="0" fontId="5" fillId="3" borderId="11" xfId="0" applyFont="1" applyFill="1" applyBorder="1"/>
    <xf numFmtId="0" fontId="0" fillId="3" borderId="12" xfId="0" applyFill="1" applyBorder="1" applyAlignment="1">
      <alignment horizontal="right"/>
    </xf>
    <xf numFmtId="0" fontId="5" fillId="3" borderId="12" xfId="0" applyFont="1" applyFill="1" applyBorder="1"/>
    <xf numFmtId="0" fontId="9" fillId="3" borderId="12" xfId="0" applyFont="1" applyFill="1" applyBorder="1" applyAlignment="1">
      <alignment horizontal="right"/>
    </xf>
    <xf numFmtId="0" fontId="12" fillId="3" borderId="12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3" fillId="3" borderId="12" xfId="0" applyFont="1" applyFill="1" applyBorder="1"/>
    <xf numFmtId="0" fontId="0" fillId="3" borderId="9" xfId="0" applyFill="1" applyBorder="1" applyAlignment="1">
      <alignment horizontal="right"/>
    </xf>
    <xf numFmtId="0" fontId="0" fillId="0" borderId="13" xfId="0" applyFill="1" applyBorder="1"/>
    <xf numFmtId="0" fontId="0" fillId="0" borderId="14" xfId="0" applyBorder="1"/>
    <xf numFmtId="0" fontId="7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4" fontId="15" fillId="5" borderId="1" xfId="0" applyNumberFormat="1" applyFont="1" applyFill="1" applyBorder="1" applyAlignment="1">
      <alignment horizontal="center" vertical="top"/>
    </xf>
    <xf numFmtId="164" fontId="9" fillId="5" borderId="2" xfId="0" applyNumberFormat="1" applyFont="1" applyFill="1" applyBorder="1" applyAlignment="1">
      <alignment horizontal="center" vertical="top"/>
    </xf>
    <xf numFmtId="14" fontId="12" fillId="5" borderId="2" xfId="0" applyNumberFormat="1" applyFont="1" applyFill="1" applyBorder="1" applyAlignment="1">
      <alignment horizontal="center" vertical="top"/>
    </xf>
    <xf numFmtId="14" fontId="9" fillId="5" borderId="2" xfId="0" applyNumberFormat="1" applyFont="1" applyFill="1" applyBorder="1" applyAlignment="1">
      <alignment horizontal="center" vertical="top"/>
    </xf>
    <xf numFmtId="0" fontId="0" fillId="5" borderId="2" xfId="0" applyFill="1" applyBorder="1"/>
    <xf numFmtId="14" fontId="9" fillId="5" borderId="3" xfId="0" applyNumberFormat="1" applyFont="1" applyFill="1" applyBorder="1" applyAlignment="1">
      <alignment horizontal="center" vertical="top"/>
    </xf>
    <xf numFmtId="14" fontId="15" fillId="3" borderId="1" xfId="0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/>
    </xf>
    <xf numFmtId="14" fontId="12" fillId="3" borderId="2" xfId="0" applyNumberFormat="1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164" fontId="13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7" fillId="0" borderId="17" xfId="0" applyFont="1" applyBorder="1"/>
    <xf numFmtId="0" fontId="7" fillId="0" borderId="18" xfId="0" applyFont="1" applyBorder="1"/>
    <xf numFmtId="0" fontId="5" fillId="0" borderId="6" xfId="0" applyFont="1" applyBorder="1"/>
    <xf numFmtId="0" fontId="5" fillId="4" borderId="19" xfId="0" applyFont="1" applyFill="1" applyBorder="1"/>
    <xf numFmtId="164" fontId="4" fillId="4" borderId="20" xfId="0" applyNumberFormat="1" applyFont="1" applyFill="1" applyBorder="1"/>
    <xf numFmtId="164" fontId="4" fillId="4" borderId="18" xfId="0" applyNumberFormat="1" applyFont="1" applyFill="1" applyBorder="1"/>
    <xf numFmtId="164" fontId="5" fillId="0" borderId="6" xfId="0" applyNumberFormat="1" applyFont="1" applyFill="1" applyBorder="1"/>
    <xf numFmtId="164" fontId="5" fillId="2" borderId="19" xfId="0" applyNumberFormat="1" applyFont="1" applyFill="1" applyBorder="1"/>
    <xf numFmtId="164" fontId="5" fillId="2" borderId="18" xfId="0" applyNumberFormat="1" applyFont="1" applyFill="1" applyBorder="1"/>
    <xf numFmtId="0" fontId="0" fillId="5" borderId="19" xfId="0" applyFill="1" applyBorder="1"/>
    <xf numFmtId="164" fontId="0" fillId="5" borderId="20" xfId="0" applyNumberFormat="1" applyFill="1" applyBorder="1"/>
    <xf numFmtId="164" fontId="0" fillId="5" borderId="18" xfId="0" applyNumberFormat="1" applyFill="1" applyBorder="1"/>
    <xf numFmtId="164" fontId="1" fillId="0" borderId="6" xfId="0" applyNumberFormat="1" applyFont="1" applyFill="1" applyBorder="1"/>
    <xf numFmtId="164" fontId="0" fillId="3" borderId="19" xfId="0" applyNumberFormat="1" applyFill="1" applyBorder="1"/>
    <xf numFmtId="164" fontId="0" fillId="3" borderId="20" xfId="0" applyNumberFormat="1" applyFill="1" applyBorder="1"/>
    <xf numFmtId="164" fontId="0" fillId="3" borderId="20" xfId="0" applyNumberFormat="1" applyFill="1" applyBorder="1" applyAlignment="1">
      <alignment horizontal="right"/>
    </xf>
    <xf numFmtId="164" fontId="4" fillId="3" borderId="20" xfId="0" applyNumberFormat="1" applyFont="1" applyFill="1" applyBorder="1"/>
    <xf numFmtId="164" fontId="0" fillId="3" borderId="18" xfId="0" applyNumberForma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tabSelected="1" workbookViewId="0">
      <selection activeCell="A54" sqref="A54"/>
    </sheetView>
  </sheetViews>
  <sheetFormatPr baseColWidth="10" defaultColWidth="11" defaultRowHeight="13" x14ac:dyDescent="0.15"/>
  <cols>
    <col min="1" max="1" width="36.33203125" customWidth="1"/>
    <col min="2" max="2" width="21" customWidth="1"/>
    <col min="3" max="3" width="31" customWidth="1"/>
    <col min="4" max="4" width="3.33203125" customWidth="1"/>
  </cols>
  <sheetData>
    <row r="1" spans="1:4" ht="19" thickBot="1" x14ac:dyDescent="0.25">
      <c r="A1" s="22" t="s">
        <v>16</v>
      </c>
      <c r="B1" s="67"/>
      <c r="C1" s="47"/>
    </row>
    <row r="2" spans="1:4" ht="16" x14ac:dyDescent="0.2">
      <c r="A2" s="23"/>
      <c r="B2" s="68" t="s">
        <v>22</v>
      </c>
      <c r="C2" s="48" t="s">
        <v>46</v>
      </c>
      <c r="D2" s="2"/>
    </row>
    <row r="3" spans="1:4" ht="17" thickBot="1" x14ac:dyDescent="0.25">
      <c r="A3" s="24"/>
      <c r="B3" s="69"/>
      <c r="C3" s="49" t="s">
        <v>48</v>
      </c>
      <c r="D3" s="2"/>
    </row>
    <row r="4" spans="1:4" ht="14" thickBot="1" x14ac:dyDescent="0.2">
      <c r="A4" s="25"/>
      <c r="B4" s="70"/>
      <c r="C4" s="86"/>
      <c r="D4" s="2"/>
    </row>
    <row r="5" spans="1:4" ht="18" x14ac:dyDescent="0.2">
      <c r="A5" s="26"/>
      <c r="B5" s="71"/>
      <c r="C5" s="50" t="s">
        <v>44</v>
      </c>
      <c r="D5" s="2"/>
    </row>
    <row r="6" spans="1:4" x14ac:dyDescent="0.15">
      <c r="A6" s="27" t="s">
        <v>17</v>
      </c>
      <c r="B6" s="72">
        <v>3500</v>
      </c>
      <c r="C6" s="17">
        <f>SUM(B6:B11)</f>
        <v>18000</v>
      </c>
      <c r="D6" s="9"/>
    </row>
    <row r="7" spans="1:4" x14ac:dyDescent="0.15">
      <c r="A7" s="28" t="s">
        <v>20</v>
      </c>
      <c r="B7" s="72">
        <v>3500</v>
      </c>
      <c r="C7" s="18" t="s">
        <v>36</v>
      </c>
      <c r="D7" s="2"/>
    </row>
    <row r="8" spans="1:4" x14ac:dyDescent="0.15">
      <c r="A8" s="27" t="s">
        <v>18</v>
      </c>
      <c r="B8" s="72">
        <v>2000</v>
      </c>
      <c r="C8" s="19"/>
      <c r="D8" s="2"/>
    </row>
    <row r="9" spans="1:4" x14ac:dyDescent="0.15">
      <c r="A9" s="27" t="s">
        <v>19</v>
      </c>
      <c r="B9" s="72">
        <f>SUM(450*12)</f>
        <v>5400</v>
      </c>
      <c r="C9" s="19"/>
      <c r="D9" s="2"/>
    </row>
    <row r="10" spans="1:4" x14ac:dyDescent="0.15">
      <c r="A10" s="29" t="s">
        <v>15</v>
      </c>
      <c r="B10" s="72">
        <f>SUM(18000*0.1)</f>
        <v>1800</v>
      </c>
      <c r="C10" s="19"/>
      <c r="D10" s="2"/>
    </row>
    <row r="11" spans="1:4" ht="14" thickBot="1" x14ac:dyDescent="0.2">
      <c r="A11" s="30" t="s">
        <v>21</v>
      </c>
      <c r="B11" s="73">
        <f>SUM(18000*0.1)</f>
        <v>1800</v>
      </c>
      <c r="C11" s="20"/>
      <c r="D11" s="2"/>
    </row>
    <row r="12" spans="1:4" ht="14" thickBot="1" x14ac:dyDescent="0.2">
      <c r="A12" s="31"/>
      <c r="B12" s="74">
        <f>SUM(B6:B11)</f>
        <v>18000</v>
      </c>
      <c r="C12" s="87"/>
      <c r="D12" s="2"/>
    </row>
    <row r="13" spans="1:4" x14ac:dyDescent="0.15">
      <c r="A13" s="32"/>
      <c r="B13" s="75"/>
      <c r="C13" s="51" t="s">
        <v>47</v>
      </c>
      <c r="D13" s="2"/>
    </row>
    <row r="14" spans="1:4" ht="25" customHeight="1" thickBot="1" x14ac:dyDescent="0.2">
      <c r="A14" s="33"/>
      <c r="B14" s="76">
        <f>180000*0.1</f>
        <v>18000</v>
      </c>
      <c r="C14" s="52"/>
      <c r="D14" s="2"/>
    </row>
    <row r="15" spans="1:4" ht="14" thickBot="1" x14ac:dyDescent="0.2">
      <c r="A15" s="31"/>
      <c r="B15" s="74">
        <v>18000</v>
      </c>
      <c r="C15" s="87"/>
      <c r="D15" s="2"/>
    </row>
    <row r="16" spans="1:4" ht="18" x14ac:dyDescent="0.15">
      <c r="A16" s="34"/>
      <c r="B16" s="77"/>
      <c r="C16" s="53" t="s">
        <v>43</v>
      </c>
      <c r="D16" s="3"/>
    </row>
    <row r="17" spans="1:4" ht="14" x14ac:dyDescent="0.15">
      <c r="A17" s="35" t="s">
        <v>28</v>
      </c>
      <c r="B17" s="78">
        <f>420*12</f>
        <v>5040</v>
      </c>
      <c r="C17" s="54">
        <f>SUM(B17:B30)</f>
        <v>66288</v>
      </c>
      <c r="D17" s="4"/>
    </row>
    <row r="18" spans="1:4" ht="14" x14ac:dyDescent="0.15">
      <c r="A18" s="35" t="s">
        <v>23</v>
      </c>
      <c r="B18" s="78">
        <f>900*12</f>
        <v>10800</v>
      </c>
      <c r="C18" s="55" t="s">
        <v>35</v>
      </c>
      <c r="D18" s="4"/>
    </row>
    <row r="19" spans="1:4" ht="14" x14ac:dyDescent="0.15">
      <c r="A19" s="35" t="s">
        <v>24</v>
      </c>
      <c r="B19" s="78">
        <f>100*12</f>
        <v>1200</v>
      </c>
      <c r="C19" s="56"/>
      <c r="D19" s="4"/>
    </row>
    <row r="20" spans="1:4" ht="14" x14ac:dyDescent="0.15">
      <c r="A20" s="35" t="s">
        <v>25</v>
      </c>
      <c r="B20" s="78">
        <f>420*12</f>
        <v>5040</v>
      </c>
      <c r="C20" s="57"/>
      <c r="D20" s="4"/>
    </row>
    <row r="21" spans="1:4" ht="14" x14ac:dyDescent="0.15">
      <c r="A21" s="35" t="s">
        <v>11</v>
      </c>
      <c r="B21" s="78">
        <f>276*12</f>
        <v>3312</v>
      </c>
      <c r="C21" s="57"/>
      <c r="D21" s="4"/>
    </row>
    <row r="22" spans="1:4" ht="14" x14ac:dyDescent="0.15">
      <c r="A22" s="35" t="s">
        <v>26</v>
      </c>
      <c r="B22" s="78">
        <f>200*12</f>
        <v>2400</v>
      </c>
      <c r="C22" s="56"/>
      <c r="D22" s="4"/>
    </row>
    <row r="23" spans="1:4" ht="14" x14ac:dyDescent="0.15">
      <c r="A23" s="35" t="s">
        <v>27</v>
      </c>
      <c r="B23" s="78">
        <f>500*12</f>
        <v>6000</v>
      </c>
      <c r="C23" s="56"/>
      <c r="D23" s="4"/>
    </row>
    <row r="24" spans="1:4" ht="14" x14ac:dyDescent="0.15">
      <c r="A24" s="35" t="s">
        <v>29</v>
      </c>
      <c r="B24" s="78">
        <f>580*12</f>
        <v>6960</v>
      </c>
      <c r="C24" s="56"/>
      <c r="D24" s="4"/>
    </row>
    <row r="25" spans="1:4" ht="14" x14ac:dyDescent="0.15">
      <c r="A25" s="35" t="s">
        <v>30</v>
      </c>
      <c r="B25" s="78">
        <f>868*12</f>
        <v>10416</v>
      </c>
      <c r="C25" s="56"/>
      <c r="D25" s="4"/>
    </row>
    <row r="26" spans="1:4" ht="14" x14ac:dyDescent="0.15">
      <c r="A26" s="35" t="s">
        <v>31</v>
      </c>
      <c r="B26" s="78">
        <f>200*12</f>
        <v>2400</v>
      </c>
      <c r="C26" s="56"/>
      <c r="D26" s="4"/>
    </row>
    <row r="27" spans="1:4" ht="14" x14ac:dyDescent="0.15">
      <c r="A27" s="36" t="s">
        <v>32</v>
      </c>
      <c r="B27" s="78">
        <f>250*12</f>
        <v>3000</v>
      </c>
      <c r="C27" s="56"/>
      <c r="D27" s="4"/>
    </row>
    <row r="28" spans="1:4" ht="14" x14ac:dyDescent="0.15">
      <c r="A28" s="36" t="s">
        <v>33</v>
      </c>
      <c r="B28" s="78">
        <f>240*12</f>
        <v>2880</v>
      </c>
      <c r="C28" s="56"/>
      <c r="D28" s="4"/>
    </row>
    <row r="29" spans="1:4" ht="14" x14ac:dyDescent="0.15">
      <c r="A29" s="36" t="s">
        <v>34</v>
      </c>
      <c r="B29" s="78">
        <f>420*12</f>
        <v>5040</v>
      </c>
      <c r="C29" s="56"/>
      <c r="D29" s="4"/>
    </row>
    <row r="30" spans="1:4" ht="15" thickBot="1" x14ac:dyDescent="0.2">
      <c r="A30" s="37" t="s">
        <v>8</v>
      </c>
      <c r="B30" s="79">
        <f>150*12</f>
        <v>1800</v>
      </c>
      <c r="C30" s="58"/>
      <c r="D30" s="4"/>
    </row>
    <row r="31" spans="1:4" ht="15" thickBot="1" x14ac:dyDescent="0.2">
      <c r="A31" s="31"/>
      <c r="B31" s="80">
        <f>SUM(B17:B30)</f>
        <v>66288</v>
      </c>
      <c r="C31" s="88"/>
      <c r="D31" s="4"/>
    </row>
    <row r="32" spans="1:4" ht="18" x14ac:dyDescent="0.15">
      <c r="A32" s="38" t="s">
        <v>4</v>
      </c>
      <c r="B32" s="81"/>
      <c r="C32" s="59" t="s">
        <v>42</v>
      </c>
      <c r="D32" s="3"/>
    </row>
    <row r="33" spans="1:3" x14ac:dyDescent="0.15">
      <c r="A33" s="39" t="s">
        <v>1</v>
      </c>
      <c r="B33" s="82">
        <f>100*12</f>
        <v>1200</v>
      </c>
      <c r="C33" s="60">
        <f>SUM(B33:B50)</f>
        <v>77644</v>
      </c>
    </row>
    <row r="34" spans="1:3" x14ac:dyDescent="0.15">
      <c r="A34" s="39" t="s">
        <v>2</v>
      </c>
      <c r="B34" s="82">
        <f>67*12</f>
        <v>804</v>
      </c>
      <c r="C34" s="61" t="s">
        <v>40</v>
      </c>
    </row>
    <row r="35" spans="1:3" x14ac:dyDescent="0.15">
      <c r="A35" s="40" t="s">
        <v>5</v>
      </c>
      <c r="B35" s="82"/>
      <c r="C35" s="62"/>
    </row>
    <row r="36" spans="1:3" x14ac:dyDescent="0.15">
      <c r="A36" s="41" t="s">
        <v>10</v>
      </c>
      <c r="B36" s="82">
        <f>550*12</f>
        <v>6600</v>
      </c>
      <c r="C36" s="62"/>
    </row>
    <row r="37" spans="1:3" x14ac:dyDescent="0.15">
      <c r="A37" s="41" t="s">
        <v>8</v>
      </c>
      <c r="B37" s="82">
        <f>250*12</f>
        <v>3000</v>
      </c>
      <c r="C37" s="62"/>
    </row>
    <row r="38" spans="1:3" x14ac:dyDescent="0.15">
      <c r="A38" s="41" t="s">
        <v>9</v>
      </c>
      <c r="B38" s="82">
        <v>8500</v>
      </c>
      <c r="C38" s="62"/>
    </row>
    <row r="39" spans="1:3" x14ac:dyDescent="0.15">
      <c r="A39" s="41" t="s">
        <v>0</v>
      </c>
      <c r="B39" s="82">
        <f>300*12</f>
        <v>3600</v>
      </c>
      <c r="C39" s="62"/>
    </row>
    <row r="40" spans="1:3" x14ac:dyDescent="0.15">
      <c r="A40" s="42" t="s">
        <v>45</v>
      </c>
      <c r="B40" s="83">
        <f>30*12</f>
        <v>360</v>
      </c>
      <c r="C40" s="62"/>
    </row>
    <row r="41" spans="1:3" x14ac:dyDescent="0.15">
      <c r="A41" s="41" t="s">
        <v>12</v>
      </c>
      <c r="B41" s="82">
        <f>300*12</f>
        <v>3600</v>
      </c>
      <c r="C41" s="62"/>
    </row>
    <row r="42" spans="1:3" x14ac:dyDescent="0.15">
      <c r="A42" s="40" t="s">
        <v>6</v>
      </c>
      <c r="B42" s="82"/>
      <c r="C42" s="62"/>
    </row>
    <row r="43" spans="1:3" x14ac:dyDescent="0.15">
      <c r="A43" s="43" t="s">
        <v>14</v>
      </c>
      <c r="B43" s="82">
        <f>50*12</f>
        <v>600</v>
      </c>
      <c r="C43" s="62"/>
    </row>
    <row r="44" spans="1:3" x14ac:dyDescent="0.15">
      <c r="A44" s="39" t="s">
        <v>3</v>
      </c>
      <c r="B44" s="82">
        <f>170*12</f>
        <v>2040</v>
      </c>
      <c r="C44" s="62"/>
    </row>
    <row r="45" spans="1:3" x14ac:dyDescent="0.15">
      <c r="A45" s="42" t="s">
        <v>41</v>
      </c>
      <c r="B45" s="82">
        <f>75*12</f>
        <v>900</v>
      </c>
      <c r="C45" s="62"/>
    </row>
    <row r="46" spans="1:3" x14ac:dyDescent="0.15">
      <c r="A46" s="44" t="s">
        <v>7</v>
      </c>
      <c r="B46" s="84"/>
      <c r="C46" s="63"/>
    </row>
    <row r="47" spans="1:3" x14ac:dyDescent="0.15">
      <c r="A47" s="42" t="s">
        <v>39</v>
      </c>
      <c r="B47" s="84">
        <v>24200</v>
      </c>
      <c r="C47" s="63"/>
    </row>
    <row r="48" spans="1:3" x14ac:dyDescent="0.15">
      <c r="A48" s="42" t="s">
        <v>37</v>
      </c>
      <c r="B48" s="84">
        <f>520*12</f>
        <v>6240</v>
      </c>
      <c r="C48" s="63"/>
    </row>
    <row r="49" spans="1:4" x14ac:dyDescent="0.15">
      <c r="A49" s="42" t="s">
        <v>38</v>
      </c>
      <c r="B49" s="84">
        <f>500*12</f>
        <v>6000</v>
      </c>
      <c r="C49" s="64"/>
    </row>
    <row r="50" spans="1:4" ht="14" thickBot="1" x14ac:dyDescent="0.2">
      <c r="A50" s="45" t="s">
        <v>13</v>
      </c>
      <c r="B50" s="85">
        <v>10000</v>
      </c>
      <c r="C50" s="65"/>
    </row>
    <row r="51" spans="1:4" ht="14" thickBot="1" x14ac:dyDescent="0.2">
      <c r="A51" s="46"/>
      <c r="B51" s="21">
        <f>SUM(B33:B50)</f>
        <v>77644</v>
      </c>
      <c r="C51" s="66">
        <f>SUM(C33+C17+B14+B12)</f>
        <v>179932</v>
      </c>
    </row>
    <row r="52" spans="1:4" x14ac:dyDescent="0.15">
      <c r="A52" s="3"/>
      <c r="B52" s="10"/>
      <c r="C52" s="8"/>
    </row>
    <row r="53" spans="1:4" x14ac:dyDescent="0.15">
      <c r="A53" s="3"/>
      <c r="B53" s="10"/>
      <c r="C53" s="8"/>
    </row>
    <row r="54" spans="1:4" x14ac:dyDescent="0.15">
      <c r="A54" s="11"/>
      <c r="B54" s="11"/>
      <c r="C54" s="11"/>
      <c r="D54" s="11"/>
    </row>
    <row r="55" spans="1:4" x14ac:dyDescent="0.15">
      <c r="A55" s="11"/>
      <c r="B55" s="11"/>
      <c r="C55" s="11"/>
      <c r="D55" s="11"/>
    </row>
    <row r="56" spans="1:4" ht="16" x14ac:dyDescent="0.2">
      <c r="A56" s="14"/>
      <c r="B56" s="14"/>
      <c r="C56" s="14"/>
      <c r="D56" s="11"/>
    </row>
    <row r="57" spans="1:4" ht="20" x14ac:dyDescent="0.2">
      <c r="A57" s="15"/>
      <c r="B57" s="16"/>
      <c r="C57" s="16"/>
      <c r="D57" s="11"/>
    </row>
    <row r="58" spans="1:4" ht="22" customHeight="1" x14ac:dyDescent="0.2">
      <c r="A58" s="14"/>
      <c r="B58" s="12"/>
      <c r="C58" s="11"/>
      <c r="D58" s="11"/>
    </row>
    <row r="59" spans="1:4" ht="22" customHeight="1" x14ac:dyDescent="0.2">
      <c r="A59" s="14"/>
      <c r="B59" s="12"/>
      <c r="C59" s="11"/>
      <c r="D59" s="11"/>
    </row>
    <row r="60" spans="1:4" ht="20" customHeight="1" x14ac:dyDescent="0.15">
      <c r="A60" s="11"/>
      <c r="B60" s="12"/>
      <c r="C60" s="11"/>
      <c r="D60" s="11"/>
    </row>
    <row r="61" spans="1:4" x14ac:dyDescent="0.15">
      <c r="A61" s="13"/>
      <c r="B61" s="12"/>
      <c r="C61" s="11"/>
      <c r="D61" s="11"/>
    </row>
    <row r="62" spans="1:4" x14ac:dyDescent="0.15">
      <c r="A62" s="3"/>
      <c r="B62" s="5"/>
      <c r="C62" s="3"/>
      <c r="D62" s="3"/>
    </row>
    <row r="63" spans="1:4" x14ac:dyDescent="0.15">
      <c r="A63" s="3"/>
      <c r="B63" s="5"/>
      <c r="C63" s="3"/>
      <c r="D63" s="3"/>
    </row>
    <row r="64" spans="1:4" x14ac:dyDescent="0.15">
      <c r="A64" s="3"/>
      <c r="B64" s="5"/>
      <c r="C64" s="3"/>
      <c r="D64" s="3"/>
    </row>
    <row r="65" spans="1:4" x14ac:dyDescent="0.15">
      <c r="A65" s="7"/>
      <c r="B65" s="5"/>
      <c r="C65" s="3"/>
      <c r="D65" s="3"/>
    </row>
    <row r="66" spans="1:4" x14ac:dyDescent="0.15">
      <c r="A66" s="3"/>
      <c r="B66" s="5"/>
      <c r="C66" s="6"/>
      <c r="D66" s="3"/>
    </row>
    <row r="67" spans="1:4" x14ac:dyDescent="0.15">
      <c r="A67" s="3"/>
      <c r="B67" s="5"/>
      <c r="C67" s="3"/>
      <c r="D67" s="3"/>
    </row>
    <row r="68" spans="1:4" x14ac:dyDescent="0.15">
      <c r="A68" s="3"/>
      <c r="B68" s="5"/>
      <c r="C68" s="3"/>
      <c r="D68" s="3"/>
    </row>
    <row r="69" spans="1:4" x14ac:dyDescent="0.15">
      <c r="B69" s="1"/>
    </row>
    <row r="70" spans="1:4" x14ac:dyDescent="0.15">
      <c r="B70" s="1"/>
    </row>
    <row r="71" spans="1:4" x14ac:dyDescent="0.15">
      <c r="B71" s="1"/>
    </row>
  </sheetData>
  <mergeCells count="1">
    <mergeCell ref="C13:C14"/>
  </mergeCells>
  <phoneticPr fontId="6" type="noConversion"/>
  <pageMargins left="0.75" right="0.75" top="1" bottom="1" header="0.5" footer="0.5"/>
  <pageSetup scale="77" orientation="portrait" horizontalDpi="4294967292" verticalDpi="4294967292"/>
  <rowBreaks count="1" manualBreakCount="1">
    <brk id="63" max="16383" man="1"/>
  </rowBreaks>
  <colBreaks count="1" manualBreakCount="1">
    <brk id="3" max="1048575" man="1"/>
  </colBreaks>
  <ignoredErrors>
    <ignoredError sqref="B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Influential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Boyd</dc:creator>
  <cp:lastModifiedBy>Microsoft Office User</cp:lastModifiedBy>
  <cp:lastPrinted>2012-10-31T18:19:38Z</cp:lastPrinted>
  <dcterms:created xsi:type="dcterms:W3CDTF">2011-08-02T22:14:07Z</dcterms:created>
  <dcterms:modified xsi:type="dcterms:W3CDTF">2022-01-27T19:16:45Z</dcterms:modified>
</cp:coreProperties>
</file>