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scalKoenig\Documents\Backup_July_2020\Fundraising\_templates\"/>
    </mc:Choice>
  </mc:AlternateContent>
  <xr:revisionPtr revIDLastSave="0" documentId="8_{A9866E92-666D-4538-9170-6B184033E6FB}" xr6:coauthVersionLast="45" xr6:coauthVersionMax="45" xr10:uidLastSave="{00000000-0000-0000-0000-000000000000}"/>
  <bookViews>
    <workbookView xWindow="-98" yWindow="-98" windowWidth="20715" windowHeight="13425" tabRatio="914" xr2:uid="{00000000-000D-0000-FFFF-FFFF00000000}"/>
  </bookViews>
  <sheets>
    <sheet name="Sheet_1" sheetId="35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35" l="1"/>
  <c r="O21" i="35" s="1"/>
  <c r="P21" i="35" s="1"/>
  <c r="G29" i="35"/>
  <c r="H29" i="35" s="1"/>
  <c r="AF18" i="35" l="1"/>
  <c r="AG18" i="35" s="1"/>
  <c r="AH18" i="35" s="1"/>
  <c r="AI18" i="35" s="1"/>
  <c r="AJ18" i="35" s="1"/>
  <c r="AK18" i="35" s="1"/>
  <c r="AL18" i="35" s="1"/>
  <c r="AM18" i="35" s="1"/>
  <c r="AN18" i="35" s="1"/>
  <c r="AO18" i="35" s="1"/>
  <c r="AP18" i="35" s="1"/>
  <c r="AQ18" i="35" s="1"/>
  <c r="AR18" i="35" s="1"/>
  <c r="AS18" i="35" s="1"/>
  <c r="AT18" i="35" s="1"/>
  <c r="AU18" i="35" s="1"/>
  <c r="AV18" i="35" s="1"/>
  <c r="AW18" i="35" s="1"/>
  <c r="AX18" i="35" s="1"/>
  <c r="AY18" i="35" s="1"/>
  <c r="AZ18" i="35" s="1"/>
  <c r="BA18" i="35" s="1"/>
  <c r="BB18" i="35" s="1"/>
  <c r="BC18" i="35" s="1"/>
  <c r="BD18" i="35" s="1"/>
  <c r="BE18" i="35" s="1"/>
  <c r="BF18" i="35" s="1"/>
  <c r="BG18" i="35" s="1"/>
  <c r="BH18" i="35" s="1"/>
  <c r="BI18" i="35" s="1"/>
  <c r="BJ18" i="35" s="1"/>
  <c r="BK18" i="35" s="1"/>
  <c r="BL18" i="35" s="1"/>
  <c r="BM18" i="35" s="1"/>
  <c r="BN18" i="35" s="1"/>
  <c r="H19" i="35"/>
  <c r="I19" i="35"/>
  <c r="J19" i="35"/>
  <c r="K19" i="35"/>
  <c r="L19" i="35"/>
  <c r="M19" i="35"/>
  <c r="G19" i="35"/>
  <c r="Q21" i="35"/>
  <c r="R21" i="35" s="1"/>
  <c r="S21" i="35" s="1"/>
  <c r="T21" i="35" s="1"/>
  <c r="U21" i="35" s="1"/>
  <c r="V21" i="35" s="1"/>
  <c r="W21" i="35" s="1"/>
  <c r="X21" i="35" s="1"/>
  <c r="Y21" i="35" s="1"/>
  <c r="Z21" i="35" s="1"/>
  <c r="AA21" i="35" s="1"/>
  <c r="AB21" i="35" s="1"/>
  <c r="AC21" i="35" s="1"/>
  <c r="AD21" i="35" s="1"/>
  <c r="AE21" i="35" s="1"/>
  <c r="AF21" i="35" s="1"/>
  <c r="AG21" i="35" s="1"/>
  <c r="AH21" i="35" s="1"/>
  <c r="AI21" i="35" s="1"/>
  <c r="AJ21" i="35" s="1"/>
  <c r="AK21" i="35" s="1"/>
  <c r="AL21" i="35" s="1"/>
  <c r="AM21" i="35" s="1"/>
  <c r="AN21" i="35" s="1"/>
  <c r="AO21" i="35" s="1"/>
  <c r="AP21" i="35" s="1"/>
  <c r="AQ21" i="35" s="1"/>
  <c r="AR21" i="35" s="1"/>
  <c r="AS21" i="35" s="1"/>
  <c r="AT21" i="35" s="1"/>
  <c r="AU21" i="35" s="1"/>
  <c r="AV21" i="35" s="1"/>
  <c r="AW21" i="35" s="1"/>
  <c r="AX21" i="35" s="1"/>
  <c r="AY21" i="35" s="1"/>
  <c r="AZ21" i="35" s="1"/>
  <c r="BA21" i="35" s="1"/>
  <c r="BB21" i="35" s="1"/>
  <c r="BC21" i="35" s="1"/>
  <c r="BD21" i="35" s="1"/>
  <c r="BE21" i="35" s="1"/>
  <c r="BF21" i="35" s="1"/>
  <c r="BG21" i="35" s="1"/>
  <c r="BH21" i="35" s="1"/>
  <c r="BI21" i="35" s="1"/>
  <c r="BJ21" i="35" s="1"/>
  <c r="BK21" i="35" s="1"/>
  <c r="BL21" i="35" s="1"/>
  <c r="BM21" i="35" s="1"/>
  <c r="BN21" i="35" s="1"/>
  <c r="N22" i="35"/>
  <c r="O22" i="35" s="1"/>
  <c r="P22" i="35" s="1"/>
  <c r="Q22" i="35" s="1"/>
  <c r="R22" i="35" s="1"/>
  <c r="S22" i="35" s="1"/>
  <c r="T22" i="35" s="1"/>
  <c r="U22" i="35" s="1"/>
  <c r="V22" i="35" s="1"/>
  <c r="W22" i="35" s="1"/>
  <c r="X22" i="35" s="1"/>
  <c r="Y22" i="35" s="1"/>
  <c r="Z22" i="35" s="1"/>
  <c r="AA22" i="35" s="1"/>
  <c r="AB22" i="35" s="1"/>
  <c r="AC22" i="35" s="1"/>
  <c r="AD22" i="35" s="1"/>
  <c r="AE22" i="35" s="1"/>
  <c r="AF22" i="35" s="1"/>
  <c r="AG22" i="35" s="1"/>
  <c r="AH22" i="35" s="1"/>
  <c r="AI22" i="35" s="1"/>
  <c r="AJ22" i="35" s="1"/>
  <c r="AK22" i="35" s="1"/>
  <c r="AL22" i="35" s="1"/>
  <c r="AM22" i="35" s="1"/>
  <c r="AN22" i="35" s="1"/>
  <c r="AO22" i="35" s="1"/>
  <c r="AP22" i="35" s="1"/>
  <c r="AQ22" i="35" s="1"/>
  <c r="AR22" i="35" s="1"/>
  <c r="AS22" i="35" s="1"/>
  <c r="AT22" i="35" s="1"/>
  <c r="AU22" i="35" s="1"/>
  <c r="AV22" i="35" s="1"/>
  <c r="AW22" i="35" s="1"/>
  <c r="AX22" i="35" s="1"/>
  <c r="AY22" i="35" s="1"/>
  <c r="AZ22" i="35" s="1"/>
  <c r="BA22" i="35" s="1"/>
  <c r="BB22" i="35" s="1"/>
  <c r="BC22" i="35" s="1"/>
  <c r="BD22" i="35" s="1"/>
  <c r="BE22" i="35" s="1"/>
  <c r="BF22" i="35" s="1"/>
  <c r="BG22" i="35" s="1"/>
  <c r="BH22" i="35" s="1"/>
  <c r="BI22" i="35" s="1"/>
  <c r="BJ22" i="35" s="1"/>
  <c r="BK22" i="35" s="1"/>
  <c r="BL22" i="35" s="1"/>
  <c r="BM22" i="35" s="1"/>
  <c r="BN22" i="35" s="1"/>
  <c r="N23" i="35"/>
  <c r="O23" i="35" s="1"/>
  <c r="P23" i="35" s="1"/>
  <c r="Q23" i="35" s="1"/>
  <c r="R23" i="35" s="1"/>
  <c r="S23" i="35" s="1"/>
  <c r="T23" i="35" s="1"/>
  <c r="U23" i="35" s="1"/>
  <c r="V23" i="35" s="1"/>
  <c r="W23" i="35" s="1"/>
  <c r="X23" i="35" s="1"/>
  <c r="Y23" i="35" s="1"/>
  <c r="Z23" i="35" s="1"/>
  <c r="AA23" i="35" s="1"/>
  <c r="AB23" i="35" s="1"/>
  <c r="AC23" i="35" s="1"/>
  <c r="AD23" i="35" s="1"/>
  <c r="AE23" i="35" s="1"/>
  <c r="AF23" i="35" s="1"/>
  <c r="AG23" i="35" s="1"/>
  <c r="AH23" i="35" s="1"/>
  <c r="AI23" i="35" s="1"/>
  <c r="AJ23" i="35" s="1"/>
  <c r="AK23" i="35" s="1"/>
  <c r="AL23" i="35" s="1"/>
  <c r="AM23" i="35" s="1"/>
  <c r="AN23" i="35" s="1"/>
  <c r="AO23" i="35" s="1"/>
  <c r="AP23" i="35" s="1"/>
  <c r="AQ23" i="35" s="1"/>
  <c r="AR23" i="35" s="1"/>
  <c r="AS23" i="35" s="1"/>
  <c r="AT23" i="35" s="1"/>
  <c r="AU23" i="35" s="1"/>
  <c r="AV23" i="35" s="1"/>
  <c r="AW23" i="35" s="1"/>
  <c r="AX23" i="35" s="1"/>
  <c r="AY23" i="35" s="1"/>
  <c r="AZ23" i="35" s="1"/>
  <c r="BA23" i="35" s="1"/>
  <c r="BB23" i="35" s="1"/>
  <c r="BC23" i="35" s="1"/>
  <c r="BD23" i="35" s="1"/>
  <c r="BE23" i="35" s="1"/>
  <c r="BF23" i="35" s="1"/>
  <c r="BG23" i="35" s="1"/>
  <c r="BH23" i="35" s="1"/>
  <c r="BI23" i="35" s="1"/>
  <c r="BJ23" i="35" s="1"/>
  <c r="BK23" i="35" s="1"/>
  <c r="BL23" i="35" s="1"/>
  <c r="BM23" i="35" s="1"/>
  <c r="BN23" i="35" s="1"/>
  <c r="C24" i="35"/>
  <c r="B24" i="35"/>
  <c r="Q17" i="35"/>
  <c r="R17" i="35" s="1"/>
  <c r="N16" i="35"/>
  <c r="O16" i="35" s="1"/>
  <c r="P16" i="35" s="1"/>
  <c r="Q16" i="35" s="1"/>
  <c r="R16" i="35" s="1"/>
  <c r="S16" i="35" s="1"/>
  <c r="T16" i="35" s="1"/>
  <c r="U16" i="35" s="1"/>
  <c r="V16" i="35" s="1"/>
  <c r="W16" i="35" s="1"/>
  <c r="X16" i="35" s="1"/>
  <c r="Y16" i="35" s="1"/>
  <c r="Z16" i="35" s="1"/>
  <c r="AA16" i="35" s="1"/>
  <c r="AB16" i="35" s="1"/>
  <c r="AC16" i="35" s="1"/>
  <c r="AD16" i="35" s="1"/>
  <c r="AE16" i="35" s="1"/>
  <c r="AF16" i="35" s="1"/>
  <c r="AG16" i="35" s="1"/>
  <c r="AH16" i="35" s="1"/>
  <c r="AI16" i="35" s="1"/>
  <c r="AJ16" i="35" s="1"/>
  <c r="AK16" i="35" s="1"/>
  <c r="AL16" i="35" s="1"/>
  <c r="AM16" i="35" s="1"/>
  <c r="AN16" i="35" s="1"/>
  <c r="AO16" i="35" s="1"/>
  <c r="AP16" i="35" s="1"/>
  <c r="AQ16" i="35" s="1"/>
  <c r="AR16" i="35" s="1"/>
  <c r="AS16" i="35" s="1"/>
  <c r="AT16" i="35" s="1"/>
  <c r="AU16" i="35" s="1"/>
  <c r="AV16" i="35" s="1"/>
  <c r="AW16" i="35" s="1"/>
  <c r="AX16" i="35" s="1"/>
  <c r="AY16" i="35" s="1"/>
  <c r="AZ16" i="35" s="1"/>
  <c r="BA16" i="35" s="1"/>
  <c r="BB16" i="35" s="1"/>
  <c r="BC16" i="35" s="1"/>
  <c r="BD16" i="35" s="1"/>
  <c r="BE16" i="35" s="1"/>
  <c r="BF16" i="35" s="1"/>
  <c r="BG16" i="35" s="1"/>
  <c r="BH16" i="35" s="1"/>
  <c r="BI16" i="35" s="1"/>
  <c r="BJ16" i="35" s="1"/>
  <c r="BK16" i="35" s="1"/>
  <c r="BL16" i="35" s="1"/>
  <c r="BM16" i="35" s="1"/>
  <c r="BN16" i="35" s="1"/>
  <c r="K15" i="35"/>
  <c r="L15" i="35" s="1"/>
  <c r="M15" i="35" s="1"/>
  <c r="N15" i="35" s="1"/>
  <c r="O15" i="35" s="1"/>
  <c r="P15" i="35" s="1"/>
  <c r="Q15" i="35" s="1"/>
  <c r="R15" i="35" s="1"/>
  <c r="S15" i="35" s="1"/>
  <c r="T15" i="35" s="1"/>
  <c r="U15" i="35" s="1"/>
  <c r="V15" i="35" s="1"/>
  <c r="W15" i="35" s="1"/>
  <c r="X15" i="35" s="1"/>
  <c r="Y15" i="35" s="1"/>
  <c r="Z15" i="35" s="1"/>
  <c r="AA15" i="35" s="1"/>
  <c r="AB15" i="35" s="1"/>
  <c r="AC15" i="35" s="1"/>
  <c r="AD15" i="35" s="1"/>
  <c r="AE15" i="35" s="1"/>
  <c r="AF15" i="35" s="1"/>
  <c r="AG15" i="35" s="1"/>
  <c r="AH15" i="35" s="1"/>
  <c r="AI15" i="35" s="1"/>
  <c r="AJ15" i="35" s="1"/>
  <c r="AK15" i="35" s="1"/>
  <c r="AL15" i="35" s="1"/>
  <c r="AM15" i="35" s="1"/>
  <c r="AN15" i="35" s="1"/>
  <c r="AO15" i="35" s="1"/>
  <c r="AP15" i="35" s="1"/>
  <c r="AQ15" i="35" s="1"/>
  <c r="AR15" i="35" s="1"/>
  <c r="AS15" i="35" s="1"/>
  <c r="AT15" i="35" s="1"/>
  <c r="AU15" i="35" s="1"/>
  <c r="AV15" i="35" s="1"/>
  <c r="AW15" i="35" s="1"/>
  <c r="AX15" i="35" s="1"/>
  <c r="AY15" i="35" s="1"/>
  <c r="AZ15" i="35" s="1"/>
  <c r="BA15" i="35" s="1"/>
  <c r="BB15" i="35" s="1"/>
  <c r="BC15" i="35" s="1"/>
  <c r="BD15" i="35" s="1"/>
  <c r="BE15" i="35" s="1"/>
  <c r="BF15" i="35" s="1"/>
  <c r="BG15" i="35" s="1"/>
  <c r="BH15" i="35" s="1"/>
  <c r="BI15" i="35" s="1"/>
  <c r="BJ15" i="35" s="1"/>
  <c r="BK15" i="35" s="1"/>
  <c r="BL15" i="35" s="1"/>
  <c r="BM15" i="35" s="1"/>
  <c r="BN15" i="35" s="1"/>
  <c r="O12" i="35"/>
  <c r="P12" i="35" s="1"/>
  <c r="Q12" i="35" s="1"/>
  <c r="R12" i="35" s="1"/>
  <c r="T12" i="35" s="1"/>
  <c r="U12" i="35" s="1"/>
  <c r="V12" i="35" s="1"/>
  <c r="W12" i="35" s="1"/>
  <c r="X12" i="35" s="1"/>
  <c r="Z12" i="35" s="1"/>
  <c r="AA12" i="35" s="1"/>
  <c r="AB12" i="35" s="1"/>
  <c r="AC12" i="35" s="1"/>
  <c r="AD12" i="35" s="1"/>
  <c r="AF12" i="35" s="1"/>
  <c r="AG12" i="35" s="1"/>
  <c r="AH12" i="35" s="1"/>
  <c r="AI12" i="35" s="1"/>
  <c r="AJ12" i="35" s="1"/>
  <c r="AL12" i="35" s="1"/>
  <c r="AM12" i="35" s="1"/>
  <c r="AN12" i="35" s="1"/>
  <c r="AO12" i="35" s="1"/>
  <c r="AP12" i="35" s="1"/>
  <c r="AR12" i="35" s="1"/>
  <c r="AS12" i="35" s="1"/>
  <c r="AT12" i="35" s="1"/>
  <c r="AU12" i="35" s="1"/>
  <c r="AV12" i="35" s="1"/>
  <c r="AX12" i="35" s="1"/>
  <c r="AY12" i="35" s="1"/>
  <c r="AZ12" i="35" s="1"/>
  <c r="BA12" i="35" s="1"/>
  <c r="BB12" i="35" s="1"/>
  <c r="BD12" i="35" s="1"/>
  <c r="BE12" i="35" s="1"/>
  <c r="BF12" i="35" s="1"/>
  <c r="BG12" i="35" s="1"/>
  <c r="BH12" i="35" s="1"/>
  <c r="BJ12" i="35" s="1"/>
  <c r="BK12" i="35" s="1"/>
  <c r="BL12" i="35" s="1"/>
  <c r="BM12" i="35" s="1"/>
  <c r="BN12" i="35" s="1"/>
  <c r="O10" i="35"/>
  <c r="P10" i="35" s="1"/>
  <c r="N11" i="35"/>
  <c r="N9" i="35" s="1"/>
  <c r="Q10" i="35" l="1"/>
  <c r="P11" i="35"/>
  <c r="O11" i="35"/>
  <c r="D24" i="35"/>
  <c r="S17" i="35"/>
  <c r="T17" i="35" s="1"/>
  <c r="U17" i="35" s="1"/>
  <c r="V17" i="35" s="1"/>
  <c r="W17" i="35" s="1"/>
  <c r="X17" i="35" s="1"/>
  <c r="Y17" i="35" s="1"/>
  <c r="Z17" i="35" s="1"/>
  <c r="AA17" i="35" s="1"/>
  <c r="AB17" i="35" s="1"/>
  <c r="AC17" i="35" s="1"/>
  <c r="AD17" i="35" s="1"/>
  <c r="AE17" i="35" s="1"/>
  <c r="B17" i="35"/>
  <c r="B23" i="35"/>
  <c r="N20" i="35"/>
  <c r="O20" i="35" l="1"/>
  <c r="N19" i="35"/>
  <c r="B22" i="35"/>
  <c r="R10" i="35"/>
  <c r="B10" i="35" s="1"/>
  <c r="Q11" i="35"/>
  <c r="Q9" i="35" s="1"/>
  <c r="E24" i="35"/>
  <c r="C22" i="35"/>
  <c r="C23" i="35"/>
  <c r="C17" i="35"/>
  <c r="AF17" i="35"/>
  <c r="AG17" i="35" s="1"/>
  <c r="AH17" i="35" s="1"/>
  <c r="AI17" i="35" s="1"/>
  <c r="AJ17" i="35" s="1"/>
  <c r="AK17" i="35" s="1"/>
  <c r="AL17" i="35" s="1"/>
  <c r="AM17" i="35" s="1"/>
  <c r="AN17" i="35" s="1"/>
  <c r="AO17" i="35" s="1"/>
  <c r="AP17" i="35" s="1"/>
  <c r="AQ17" i="35" s="1"/>
  <c r="B21" i="35"/>
  <c r="O9" i="35"/>
  <c r="P9" i="35"/>
  <c r="C18" i="35"/>
  <c r="B18" i="35"/>
  <c r="B16" i="35"/>
  <c r="M14" i="35"/>
  <c r="M25" i="35" s="1"/>
  <c r="L14" i="35"/>
  <c r="L25" i="35" s="1"/>
  <c r="K14" i="35"/>
  <c r="K25" i="35" s="1"/>
  <c r="J14" i="35"/>
  <c r="J25" i="35" s="1"/>
  <c r="I14" i="35"/>
  <c r="I25" i="35" s="1"/>
  <c r="H14" i="35"/>
  <c r="H25" i="35" s="1"/>
  <c r="G14" i="35"/>
  <c r="G25" i="35" s="1"/>
  <c r="P20" i="35" l="1"/>
  <c r="O19" i="35"/>
  <c r="S10" i="35"/>
  <c r="R11" i="35"/>
  <c r="R9" i="35" s="1"/>
  <c r="F24" i="35"/>
  <c r="D22" i="35"/>
  <c r="D23" i="35"/>
  <c r="D17" i="35"/>
  <c r="AR17" i="35"/>
  <c r="AS17" i="35" s="1"/>
  <c r="AT17" i="35" s="1"/>
  <c r="AU17" i="35" s="1"/>
  <c r="AV17" i="35" s="1"/>
  <c r="AW17" i="35" s="1"/>
  <c r="AX17" i="35" s="1"/>
  <c r="AY17" i="35" s="1"/>
  <c r="AZ17" i="35" s="1"/>
  <c r="BA17" i="35" s="1"/>
  <c r="BB17" i="35" s="1"/>
  <c r="BC17" i="35" s="1"/>
  <c r="B12" i="35"/>
  <c r="G27" i="35"/>
  <c r="G30" i="35" s="1"/>
  <c r="I27" i="35"/>
  <c r="M27" i="35"/>
  <c r="J27" i="35"/>
  <c r="K27" i="35"/>
  <c r="H27" i="35"/>
  <c r="L27" i="35"/>
  <c r="N14" i="35"/>
  <c r="N25" i="35" s="1"/>
  <c r="O14" i="35"/>
  <c r="H30" i="35" l="1"/>
  <c r="I30" i="35" s="1"/>
  <c r="J30" i="35" s="1"/>
  <c r="K30" i="35" s="1"/>
  <c r="L30" i="35" s="1"/>
  <c r="M30" i="35" s="1"/>
  <c r="O25" i="35"/>
  <c r="O27" i="35" s="1"/>
  <c r="B11" i="35"/>
  <c r="Q20" i="35"/>
  <c r="P19" i="35"/>
  <c r="T10" i="35"/>
  <c r="S11" i="35"/>
  <c r="E22" i="35"/>
  <c r="E23" i="35"/>
  <c r="BD17" i="35"/>
  <c r="BE17" i="35" s="1"/>
  <c r="BF17" i="35" s="1"/>
  <c r="BG17" i="35" s="1"/>
  <c r="BH17" i="35" s="1"/>
  <c r="BI17" i="35" s="1"/>
  <c r="BJ17" i="35" s="1"/>
  <c r="BK17" i="35" s="1"/>
  <c r="BL17" i="35" s="1"/>
  <c r="BM17" i="35" s="1"/>
  <c r="BN17" i="35" s="1"/>
  <c r="E17" i="35"/>
  <c r="N27" i="35"/>
  <c r="P14" i="35"/>
  <c r="D18" i="35"/>
  <c r="N30" i="35" l="1"/>
  <c r="O30" i="35" s="1"/>
  <c r="R20" i="35"/>
  <c r="Q19" i="35"/>
  <c r="S9" i="35"/>
  <c r="U10" i="35"/>
  <c r="T11" i="35"/>
  <c r="T9" i="35" s="1"/>
  <c r="F22" i="35"/>
  <c r="F17" i="35"/>
  <c r="F23" i="35"/>
  <c r="C12" i="35"/>
  <c r="C16" i="35"/>
  <c r="P25" i="35"/>
  <c r="P27" i="35" s="1"/>
  <c r="Q14" i="35"/>
  <c r="E18" i="35"/>
  <c r="P30" i="35" l="1"/>
  <c r="Q25" i="35"/>
  <c r="Q27" i="35" s="1"/>
  <c r="S20" i="35"/>
  <c r="R19" i="35"/>
  <c r="B19" i="35" s="1"/>
  <c r="B20" i="35"/>
  <c r="V10" i="35"/>
  <c r="U11" i="35"/>
  <c r="U9" i="35" s="1"/>
  <c r="B9" i="35"/>
  <c r="R14" i="35"/>
  <c r="B15" i="35"/>
  <c r="F18" i="35"/>
  <c r="Q30" i="35" l="1"/>
  <c r="T20" i="35"/>
  <c r="S19" i="35"/>
  <c r="R25" i="35"/>
  <c r="R27" i="35" s="1"/>
  <c r="W10" i="35"/>
  <c r="V11" i="35"/>
  <c r="B14" i="35"/>
  <c r="S14" i="35"/>
  <c r="R30" i="35" l="1"/>
  <c r="B27" i="35"/>
  <c r="B25" i="35"/>
  <c r="U20" i="35"/>
  <c r="T19" i="35"/>
  <c r="V9" i="35"/>
  <c r="X10" i="35"/>
  <c r="W11" i="35"/>
  <c r="W9" i="35" s="1"/>
  <c r="T14" i="35"/>
  <c r="S25" i="35"/>
  <c r="T25" i="35" l="1"/>
  <c r="T27" i="35" s="1"/>
  <c r="V20" i="35"/>
  <c r="U19" i="35"/>
  <c r="Y10" i="35"/>
  <c r="X11" i="35"/>
  <c r="X9" i="35" s="1"/>
  <c r="U14" i="35"/>
  <c r="S27" i="35"/>
  <c r="S30" i="35" s="1"/>
  <c r="T30" i="35" l="1"/>
  <c r="U25" i="35"/>
  <c r="U27" i="35" s="1"/>
  <c r="W20" i="35"/>
  <c r="V19" i="35"/>
  <c r="Z10" i="35"/>
  <c r="Y11" i="35"/>
  <c r="V14" i="35"/>
  <c r="U30" i="35" l="1"/>
  <c r="X20" i="35"/>
  <c r="W19" i="35"/>
  <c r="Y9" i="35"/>
  <c r="AA10" i="35"/>
  <c r="Z11" i="35"/>
  <c r="Z9" i="35" s="1"/>
  <c r="C21" i="35"/>
  <c r="W14" i="35"/>
  <c r="V25" i="35"/>
  <c r="W25" i="35" l="1"/>
  <c r="W27" i="35" s="1"/>
  <c r="Y20" i="35"/>
  <c r="X19" i="35"/>
  <c r="AB10" i="35"/>
  <c r="AA11" i="35"/>
  <c r="AA9" i="35" s="1"/>
  <c r="X14" i="35"/>
  <c r="V27" i="35"/>
  <c r="V30" i="35" s="1"/>
  <c r="W30" i="35" l="1"/>
  <c r="X25" i="35"/>
  <c r="X27" i="35" s="1"/>
  <c r="Z20" i="35"/>
  <c r="Y19" i="35"/>
  <c r="AC10" i="35"/>
  <c r="AB11" i="35"/>
  <c r="AB9" i="35" s="1"/>
  <c r="Y14" i="35"/>
  <c r="X30" i="35" l="1"/>
  <c r="Y25" i="35"/>
  <c r="Y27" i="35" s="1"/>
  <c r="AA20" i="35"/>
  <c r="Z19" i="35"/>
  <c r="AD10" i="35"/>
  <c r="AC11" i="35"/>
  <c r="AC9" i="35" s="1"/>
  <c r="Z14" i="35"/>
  <c r="Y30" i="35" l="1"/>
  <c r="Z25" i="35"/>
  <c r="Z27" i="35" s="1"/>
  <c r="AB20" i="35"/>
  <c r="AA19" i="35"/>
  <c r="AE10" i="35"/>
  <c r="AD11" i="35"/>
  <c r="C10" i="35"/>
  <c r="AA14" i="35"/>
  <c r="AA25" i="35" l="1"/>
  <c r="AA27" i="35" s="1"/>
  <c r="Z30" i="35"/>
  <c r="AC20" i="35"/>
  <c r="AB19" i="35"/>
  <c r="AD9" i="35"/>
  <c r="C11" i="35"/>
  <c r="AF10" i="35"/>
  <c r="AE11" i="35"/>
  <c r="AB14" i="35"/>
  <c r="AA30" i="35" l="1"/>
  <c r="AB25" i="35"/>
  <c r="AB27" i="35" s="1"/>
  <c r="AD20" i="35"/>
  <c r="AC19" i="35"/>
  <c r="AE9" i="35"/>
  <c r="AG10" i="35"/>
  <c r="AF11" i="35"/>
  <c r="AF9" i="35" s="1"/>
  <c r="C20" i="35"/>
  <c r="D12" i="35"/>
  <c r="D16" i="35"/>
  <c r="AC14" i="35"/>
  <c r="AB30" i="35" l="1"/>
  <c r="AC25" i="35"/>
  <c r="AC27" i="35" s="1"/>
  <c r="AE20" i="35"/>
  <c r="AD19" i="35"/>
  <c r="C19" i="35" s="1"/>
  <c r="AH10" i="35"/>
  <c r="AG11" i="35"/>
  <c r="AG9" i="35" s="1"/>
  <c r="AD14" i="35"/>
  <c r="C15" i="35"/>
  <c r="AC30" i="35" l="1"/>
  <c r="AF20" i="35"/>
  <c r="AE19" i="35"/>
  <c r="AI10" i="35"/>
  <c r="AH11" i="35"/>
  <c r="C9" i="35"/>
  <c r="AD25" i="35"/>
  <c r="C25" i="35" s="1"/>
  <c r="C14" i="35"/>
  <c r="AE14" i="35"/>
  <c r="AG20" i="35" l="1"/>
  <c r="AF19" i="35"/>
  <c r="AH9" i="35"/>
  <c r="AJ10" i="35"/>
  <c r="AI11" i="35"/>
  <c r="AI9" i="35" s="1"/>
  <c r="AD27" i="35"/>
  <c r="AD30" i="35" s="1"/>
  <c r="AE25" i="35"/>
  <c r="AF14" i="35"/>
  <c r="AF25" i="35" l="1"/>
  <c r="AF27" i="35" s="1"/>
  <c r="AH20" i="35"/>
  <c r="AG19" i="35"/>
  <c r="AK10" i="35"/>
  <c r="AJ11" i="35"/>
  <c r="AJ9" i="35" s="1"/>
  <c r="C27" i="35"/>
  <c r="AG14" i="35"/>
  <c r="AE27" i="35"/>
  <c r="AE30" i="35" s="1"/>
  <c r="AF30" i="35" l="1"/>
  <c r="AG25" i="35"/>
  <c r="AG27" i="35" s="1"/>
  <c r="AI20" i="35"/>
  <c r="AH19" i="35"/>
  <c r="AL10" i="35"/>
  <c r="AK11" i="35"/>
  <c r="AH14" i="35"/>
  <c r="AG30" i="35" l="1"/>
  <c r="AH25" i="35"/>
  <c r="AH27" i="35" s="1"/>
  <c r="AJ20" i="35"/>
  <c r="AI19" i="35"/>
  <c r="AK9" i="35"/>
  <c r="AM10" i="35"/>
  <c r="AL11" i="35"/>
  <c r="AL9" i="35" s="1"/>
  <c r="D21" i="35"/>
  <c r="AI14" i="35"/>
  <c r="AH30" i="35" l="1"/>
  <c r="AK20" i="35"/>
  <c r="AJ19" i="35"/>
  <c r="AN10" i="35"/>
  <c r="AM11" i="35"/>
  <c r="AM9" i="35" s="1"/>
  <c r="AJ14" i="35"/>
  <c r="AI25" i="35"/>
  <c r="AI27" i="35" s="1"/>
  <c r="AI30" i="35" l="1"/>
  <c r="AJ25" i="35"/>
  <c r="AJ27" i="35" s="1"/>
  <c r="AL20" i="35"/>
  <c r="AK19" i="35"/>
  <c r="AO10" i="35"/>
  <c r="AN11" i="35"/>
  <c r="AN9" i="35" s="1"/>
  <c r="AK14" i="35"/>
  <c r="AJ30" i="35" l="1"/>
  <c r="AM20" i="35"/>
  <c r="AL19" i="35"/>
  <c r="AP10" i="35"/>
  <c r="AO11" i="35"/>
  <c r="AO9" i="35" s="1"/>
  <c r="AK25" i="35"/>
  <c r="AK27" i="35" s="1"/>
  <c r="AL14" i="35"/>
  <c r="AK30" i="35" l="1"/>
  <c r="AL25" i="35"/>
  <c r="AL27" i="35" s="1"/>
  <c r="AL30" i="35" s="1"/>
  <c r="AN20" i="35"/>
  <c r="AM19" i="35"/>
  <c r="AQ10" i="35"/>
  <c r="AP11" i="35"/>
  <c r="D10" i="35"/>
  <c r="AM14" i="35"/>
  <c r="AM25" i="35" l="1"/>
  <c r="AM27" i="35" s="1"/>
  <c r="AM30" i="35" s="1"/>
  <c r="AO20" i="35"/>
  <c r="AN19" i="35"/>
  <c r="AP9" i="35"/>
  <c r="D11" i="35"/>
  <c r="AR10" i="35"/>
  <c r="AQ11" i="35"/>
  <c r="E12" i="35"/>
  <c r="AN14" i="35"/>
  <c r="AN25" i="35" l="1"/>
  <c r="AN27" i="35" s="1"/>
  <c r="AN30" i="35" s="1"/>
  <c r="AP20" i="35"/>
  <c r="D20" i="35" s="1"/>
  <c r="AO19" i="35"/>
  <c r="AQ9" i="35"/>
  <c r="AS10" i="35"/>
  <c r="AR11" i="35"/>
  <c r="AR9" i="35" s="1"/>
  <c r="E16" i="35"/>
  <c r="AO14" i="35"/>
  <c r="AO25" i="35" l="1"/>
  <c r="AO27" i="35" s="1"/>
  <c r="AO30" i="35" s="1"/>
  <c r="AQ20" i="35"/>
  <c r="AP19" i="35"/>
  <c r="D19" i="35" s="1"/>
  <c r="AT10" i="35"/>
  <c r="AS11" i="35"/>
  <c r="AS9" i="35" s="1"/>
  <c r="AP14" i="35"/>
  <c r="D15" i="35"/>
  <c r="AR20" i="35" l="1"/>
  <c r="AQ19" i="35"/>
  <c r="AU10" i="35"/>
  <c r="AT11" i="35"/>
  <c r="D9" i="35"/>
  <c r="AQ14" i="35"/>
  <c r="AP25" i="35"/>
  <c r="D25" i="35" s="1"/>
  <c r="D14" i="35"/>
  <c r="AS20" i="35" l="1"/>
  <c r="AR19" i="35"/>
  <c r="AT9" i="35"/>
  <c r="AV10" i="35"/>
  <c r="AU11" i="35"/>
  <c r="AU9" i="35" s="1"/>
  <c r="AQ25" i="35"/>
  <c r="AR14" i="35"/>
  <c r="AP27" i="35"/>
  <c r="AP30" i="35" s="1"/>
  <c r="AR25" i="35" l="1"/>
  <c r="AR27" i="35" s="1"/>
  <c r="AT20" i="35"/>
  <c r="AS19" i="35"/>
  <c r="AW10" i="35"/>
  <c r="AV11" i="35"/>
  <c r="AV9" i="35" s="1"/>
  <c r="AQ27" i="35"/>
  <c r="AQ30" i="35" s="1"/>
  <c r="D27" i="35"/>
  <c r="AS14" i="35"/>
  <c r="AR30" i="35" l="1"/>
  <c r="AU20" i="35"/>
  <c r="AT19" i="35"/>
  <c r="AX10" i="35"/>
  <c r="AW11" i="35"/>
  <c r="AT14" i="35"/>
  <c r="AS25" i="35"/>
  <c r="AT25" i="35" l="1"/>
  <c r="AT27" i="35" s="1"/>
  <c r="AV20" i="35"/>
  <c r="AU19" i="35"/>
  <c r="AW9" i="35"/>
  <c r="AY10" i="35"/>
  <c r="AX11" i="35"/>
  <c r="AX9" i="35" s="1"/>
  <c r="E21" i="35"/>
  <c r="AU14" i="35"/>
  <c r="AS27" i="35"/>
  <c r="AS30" i="35" s="1"/>
  <c r="AT30" i="35" s="1"/>
  <c r="AW20" i="35" l="1"/>
  <c r="AV19" i="35"/>
  <c r="AZ10" i="35"/>
  <c r="AY11" i="35"/>
  <c r="AY9" i="35" s="1"/>
  <c r="AU25" i="35"/>
  <c r="AV14" i="35"/>
  <c r="AV25" i="35" l="1"/>
  <c r="AV27" i="35" s="1"/>
  <c r="AX20" i="35"/>
  <c r="AW19" i="35"/>
  <c r="BA10" i="35"/>
  <c r="AZ11" i="35"/>
  <c r="AZ9" i="35" s="1"/>
  <c r="AU27" i="35"/>
  <c r="AU30" i="35" s="1"/>
  <c r="AW14" i="35"/>
  <c r="AV30" i="35" l="1"/>
  <c r="AW25" i="35"/>
  <c r="AW27" i="35" s="1"/>
  <c r="AY20" i="35"/>
  <c r="AX19" i="35"/>
  <c r="BB10" i="35"/>
  <c r="BA11" i="35"/>
  <c r="BA9" i="35" s="1"/>
  <c r="AX14" i="35"/>
  <c r="AW30" i="35" l="1"/>
  <c r="AZ20" i="35"/>
  <c r="AY19" i="35"/>
  <c r="BC10" i="35"/>
  <c r="BB11" i="35"/>
  <c r="E10" i="35"/>
  <c r="AY14" i="35"/>
  <c r="AX25" i="35"/>
  <c r="AY25" i="35" l="1"/>
  <c r="AY27" i="35" s="1"/>
  <c r="BA20" i="35"/>
  <c r="AZ19" i="35"/>
  <c r="BB9" i="35"/>
  <c r="E11" i="35"/>
  <c r="BD10" i="35"/>
  <c r="BC11" i="35"/>
  <c r="AZ14" i="35"/>
  <c r="AX27" i="35"/>
  <c r="AX30" i="35" s="1"/>
  <c r="AY30" i="35" s="1"/>
  <c r="AZ25" i="35" l="1"/>
  <c r="AZ27" i="35" s="1"/>
  <c r="AZ30" i="35" s="1"/>
  <c r="BB20" i="35"/>
  <c r="BA19" i="35"/>
  <c r="BE10" i="35"/>
  <c r="BD11" i="35"/>
  <c r="BD9" i="35" s="1"/>
  <c r="BC9" i="35"/>
  <c r="E20" i="35"/>
  <c r="F12" i="35"/>
  <c r="F16" i="35"/>
  <c r="BA14" i="35"/>
  <c r="BA25" i="35" l="1"/>
  <c r="BA27" i="35" s="1"/>
  <c r="BA30" i="35" s="1"/>
  <c r="BC20" i="35"/>
  <c r="BB19" i="35"/>
  <c r="E19" i="35" s="1"/>
  <c r="BF10" i="35"/>
  <c r="BE11" i="35"/>
  <c r="BB14" i="35"/>
  <c r="E15" i="35"/>
  <c r="BD20" i="35" l="1"/>
  <c r="BC19" i="35"/>
  <c r="BE9" i="35"/>
  <c r="BG10" i="35"/>
  <c r="BF11" i="35"/>
  <c r="BF9" i="35" s="1"/>
  <c r="BC14" i="35"/>
  <c r="E9" i="35"/>
  <c r="BB25" i="35"/>
  <c r="E25" i="35" s="1"/>
  <c r="E14" i="35"/>
  <c r="BE20" i="35" l="1"/>
  <c r="BD19" i="35"/>
  <c r="BH10" i="35"/>
  <c r="BG11" i="35"/>
  <c r="BG9" i="35" s="1"/>
  <c r="BB27" i="35"/>
  <c r="BC25" i="35"/>
  <c r="BC27" i="35" s="1"/>
  <c r="BD14" i="35"/>
  <c r="E27" i="35" l="1"/>
  <c r="BB30" i="35"/>
  <c r="BC30" i="35" s="1"/>
  <c r="BD25" i="35"/>
  <c r="BD27" i="35" s="1"/>
  <c r="BF20" i="35"/>
  <c r="BE19" i="35"/>
  <c r="BI10" i="35"/>
  <c r="BH11" i="35"/>
  <c r="BE14" i="35"/>
  <c r="BD30" i="35" l="1"/>
  <c r="BE25" i="35"/>
  <c r="BE27" i="35" s="1"/>
  <c r="BG20" i="35"/>
  <c r="BF19" i="35"/>
  <c r="BH9" i="35"/>
  <c r="BJ10" i="35"/>
  <c r="BI11" i="35"/>
  <c r="BI9" i="35" s="1"/>
  <c r="BF14" i="35"/>
  <c r="BE30" i="35" l="1"/>
  <c r="BH20" i="35"/>
  <c r="BG19" i="35"/>
  <c r="BK10" i="35"/>
  <c r="BJ11" i="35"/>
  <c r="BJ9" i="35" s="1"/>
  <c r="F21" i="35"/>
  <c r="BG14" i="35"/>
  <c r="BF25" i="35"/>
  <c r="BG25" i="35" l="1"/>
  <c r="BG27" i="35" s="1"/>
  <c r="BI20" i="35"/>
  <c r="BH19" i="35"/>
  <c r="BL10" i="35"/>
  <c r="BK11" i="35"/>
  <c r="BK9" i="35" s="1"/>
  <c r="BF27" i="35"/>
  <c r="BF30" i="35" s="1"/>
  <c r="BH14" i="35"/>
  <c r="BG30" i="35" l="1"/>
  <c r="BJ20" i="35"/>
  <c r="BI19" i="35"/>
  <c r="BM10" i="35"/>
  <c r="BL11" i="35"/>
  <c r="BL9" i="35" s="1"/>
  <c r="BI14" i="35"/>
  <c r="BH25" i="35"/>
  <c r="BH27" i="35" s="1"/>
  <c r="BH30" i="35" l="1"/>
  <c r="BI25" i="35"/>
  <c r="BI27" i="35" s="1"/>
  <c r="BK20" i="35"/>
  <c r="BJ19" i="35"/>
  <c r="BN10" i="35"/>
  <c r="BM11" i="35"/>
  <c r="BM9" i="35" s="1"/>
  <c r="BJ14" i="35"/>
  <c r="BI30" i="35" l="1"/>
  <c r="BL20" i="35"/>
  <c r="BK19" i="35"/>
  <c r="BN11" i="35"/>
  <c r="F10" i="35"/>
  <c r="BJ25" i="35"/>
  <c r="BJ27" i="35" s="1"/>
  <c r="BJ30" i="35" s="1"/>
  <c r="BK14" i="35"/>
  <c r="BK25" i="35" l="1"/>
  <c r="BK27" i="35" s="1"/>
  <c r="BK30" i="35" s="1"/>
  <c r="BM20" i="35"/>
  <c r="BL19" i="35"/>
  <c r="BN9" i="35"/>
  <c r="F11" i="35"/>
  <c r="BL14" i="35"/>
  <c r="BL25" i="35" l="1"/>
  <c r="BL27" i="35" s="1"/>
  <c r="BL30" i="35" s="1"/>
  <c r="BN20" i="35"/>
  <c r="BN19" i="35" s="1"/>
  <c r="BM19" i="35"/>
  <c r="BM14" i="35"/>
  <c r="F19" i="35" l="1"/>
  <c r="F20" i="35"/>
  <c r="BM25" i="35"/>
  <c r="BM27" i="35" s="1"/>
  <c r="BM30" i="35" s="1"/>
  <c r="F9" i="35"/>
  <c r="BN14" i="35"/>
  <c r="F15" i="35"/>
  <c r="BN25" i="35" l="1"/>
  <c r="F14" i="35"/>
  <c r="F25" i="35" l="1"/>
  <c r="BN27" i="35"/>
  <c r="BN30" i="35" s="1"/>
  <c r="F27" i="35" l="1"/>
  <c r="B5" i="35"/>
</calcChain>
</file>

<file path=xl/sharedStrings.xml><?xml version="1.0" encoding="utf-8"?>
<sst xmlns="http://schemas.openxmlformats.org/spreadsheetml/2006/main" count="31" uniqueCount="30">
  <si>
    <t>Investment needed until break-even</t>
  </si>
  <si>
    <t>Total operating cost</t>
  </si>
  <si>
    <t>Revenue</t>
  </si>
  <si>
    <t>Market penetration</t>
  </si>
  <si>
    <t>Number of customers</t>
  </si>
  <si>
    <t>Average revenue per customer in period</t>
  </si>
  <si>
    <r>
      <rPr>
        <sz val="11"/>
        <color theme="4"/>
        <rFont val="Calibri"/>
        <family val="2"/>
        <scheme val="minor"/>
      </rPr>
      <t>Blue fields: Inserted manually</t>
    </r>
    <r>
      <rPr>
        <sz val="11"/>
        <color theme="1"/>
        <rFont val="Calibri"/>
        <family val="2"/>
        <scheme val="minor"/>
      </rPr>
      <t xml:space="preserve">; Black fields: Calculated; Currency = </t>
    </r>
    <r>
      <rPr>
        <sz val="11"/>
        <color rgb="FFFF0000"/>
        <rFont val="Calibri"/>
        <family val="2"/>
        <scheme val="minor"/>
      </rPr>
      <t>USD</t>
    </r>
  </si>
  <si>
    <t>Employee 1</t>
  </si>
  <si>
    <t>Employee 2</t>
  </si>
  <si>
    <t>…</t>
  </si>
  <si>
    <t>Employee 3</t>
  </si>
  <si>
    <t>Other cost</t>
  </si>
  <si>
    <t>Marketing</t>
  </si>
  <si>
    <t>Office rent</t>
  </si>
  <si>
    <t>Finance &amp; Accounting</t>
  </si>
  <si>
    <t>External development</t>
  </si>
  <si>
    <t>Based on this number we will do a financing round of USD 1 million. Note: We will consider further financing rounds to accelerate business (e.g., new products, geographic expansion)</t>
  </si>
  <si>
    <t>Number of target customers in first phase</t>
  </si>
  <si>
    <t>Personnel cost (inhouse, excluding ESOP)</t>
  </si>
  <si>
    <t>Cash flow in period</t>
  </si>
  <si>
    <t>Money on account end of period</t>
  </si>
  <si>
    <t>Financing / equity raised</t>
  </si>
  <si>
    <t>Important: Keep the file simple and update monthly based on latest figures and estimates looking forward.</t>
  </si>
  <si>
    <t>Note 1: The startup in this example raised USD 200k in March '20 (cell I29). It will run out of money in Jan '21 (cell S30) without further financing.</t>
  </si>
  <si>
    <t>Note 2: Adapt this file freely to make it work for your own startup. Especially the revenue setup may look very different for you.</t>
  </si>
  <si>
    <t>Note 3: While the monthly planning is crucial for you to manage the financials, you may want to show the annual figures in your teaser.</t>
  </si>
  <si>
    <t>Check www.fundraisingally.com for updates</t>
  </si>
  <si>
    <t>© Fundraising Ally, Status of August 2020</t>
  </si>
  <si>
    <t>Cash Flow Planning Startup XY</t>
  </si>
  <si>
    <t>E.g, "cardiologists in the UK" (note: be very specific here - e.g. use SOM only - you can still expand your customer group in line with your next financing 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</si>
</sst>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[$-409]mmm\-yy;@"/>
    <numFmt numFmtId="167" formatCode="[$EUR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/>
    <xf numFmtId="167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7" fontId="4" fillId="0" borderId="0"/>
    <xf numFmtId="0" fontId="5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165" fontId="0" fillId="0" borderId="1" xfId="1" applyNumberFormat="1" applyFont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2" fillId="0" borderId="0" xfId="0" applyFont="1" applyBorder="1"/>
    <xf numFmtId="0" fontId="2" fillId="0" borderId="1" xfId="0" applyFont="1" applyBorder="1"/>
    <xf numFmtId="165" fontId="2" fillId="0" borderId="1" xfId="1" applyNumberFormat="1" applyFont="1" applyBorder="1" applyAlignment="1">
      <alignment horizontal="right"/>
    </xf>
    <xf numFmtId="165" fontId="2" fillId="0" borderId="1" xfId="0" applyNumberFormat="1" applyFont="1" applyBorder="1"/>
    <xf numFmtId="0" fontId="0" fillId="0" borderId="1" xfId="0" applyBorder="1" applyAlignment="1">
      <alignment horizontal="left" indent="1"/>
    </xf>
    <xf numFmtId="0" fontId="3" fillId="0" borderId="0" xfId="0" applyFont="1" applyBorder="1"/>
    <xf numFmtId="165" fontId="0" fillId="3" borderId="1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7" fontId="2" fillId="2" borderId="1" xfId="0" applyNumberFormat="1" applyFont="1" applyFill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0" fontId="0" fillId="0" borderId="0" xfId="2" applyNumberFormat="1" applyFont="1" applyBorder="1"/>
    <xf numFmtId="165" fontId="8" fillId="0" borderId="1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0" fontId="0" fillId="0" borderId="1" xfId="2" applyNumberFormat="1" applyFont="1" applyFill="1" applyBorder="1" applyAlignment="1">
      <alignment horizontal="left" indent="1"/>
    </xf>
    <xf numFmtId="165" fontId="6" fillId="4" borderId="1" xfId="1" applyNumberFormat="1" applyFont="1" applyFill="1" applyBorder="1" applyAlignment="1">
      <alignment horizontal="right"/>
    </xf>
    <xf numFmtId="165" fontId="2" fillId="4" borderId="1" xfId="1" applyNumberFormat="1" applyFont="1" applyFill="1" applyBorder="1" applyAlignment="1">
      <alignment horizontal="right"/>
    </xf>
    <xf numFmtId="165" fontId="1" fillId="3" borderId="1" xfId="1" applyNumberFormat="1" applyFont="1" applyFill="1" applyBorder="1" applyAlignment="1">
      <alignment horizontal="right"/>
    </xf>
    <xf numFmtId="10" fontId="2" fillId="0" borderId="1" xfId="2" applyNumberFormat="1" applyFont="1" applyFill="1" applyBorder="1" applyAlignment="1">
      <alignment horizontal="left"/>
    </xf>
    <xf numFmtId="10" fontId="2" fillId="0" borderId="0" xfId="2" applyNumberFormat="1" applyFont="1" applyBorder="1"/>
    <xf numFmtId="10" fontId="1" fillId="0" borderId="1" xfId="2" applyNumberFormat="1" applyFont="1" applyFill="1" applyBorder="1" applyAlignment="1">
      <alignment horizontal="left" indent="1"/>
    </xf>
    <xf numFmtId="165" fontId="1" fillId="0" borderId="1" xfId="1" applyNumberFormat="1" applyFont="1" applyBorder="1" applyAlignment="1">
      <alignment horizontal="right"/>
    </xf>
    <xf numFmtId="0" fontId="0" fillId="0" borderId="0" xfId="0" applyFont="1" applyBorder="1"/>
    <xf numFmtId="165" fontId="0" fillId="0" borderId="0" xfId="1" applyNumberFormat="1" applyFont="1" applyBorder="1"/>
    <xf numFmtId="0" fontId="10" fillId="0" borderId="1" xfId="0" applyFont="1" applyBorder="1"/>
    <xf numFmtId="165" fontId="10" fillId="3" borderId="1" xfId="1" applyNumberFormat="1" applyFont="1" applyFill="1" applyBorder="1" applyAlignment="1">
      <alignment horizontal="right"/>
    </xf>
    <xf numFmtId="0" fontId="10" fillId="0" borderId="0" xfId="0" applyFont="1" applyBorder="1"/>
    <xf numFmtId="10" fontId="1" fillId="3" borderId="1" xfId="2" applyNumberFormat="1" applyFont="1" applyFill="1" applyBorder="1" applyAlignment="1">
      <alignment horizontal="right"/>
    </xf>
    <xf numFmtId="10" fontId="1" fillId="0" borderId="1" xfId="2" applyNumberFormat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0" fontId="0" fillId="0" borderId="0" xfId="0" applyFont="1" applyFill="1" applyBorder="1"/>
    <xf numFmtId="0" fontId="12" fillId="0" borderId="0" xfId="13" applyFill="1" applyBorder="1"/>
    <xf numFmtId="0" fontId="0" fillId="5" borderId="0" xfId="0" applyFill="1" applyBorder="1" applyAlignment="1">
      <alignment horizontal="left"/>
    </xf>
  </cellXfs>
  <cellStyles count="14">
    <cellStyle name="Comma" xfId="1" builtinId="3"/>
    <cellStyle name="Comma 2" xfId="5" xr:uid="{00000000-0005-0000-0000-000001000000}"/>
    <cellStyle name="Comma 4" xfId="10" xr:uid="{00000000-0005-0000-0000-000002000000}"/>
    <cellStyle name="Hyperlink" xfId="13" builtinId="8"/>
    <cellStyle name="Normal" xfId="0" builtinId="0"/>
    <cellStyle name="Normal 2" xfId="3" xr:uid="{00000000-0005-0000-0000-000005000000}"/>
    <cellStyle name="Normal 2 2" xfId="6" xr:uid="{00000000-0005-0000-0000-000006000000}"/>
    <cellStyle name="Normal 2 3" xfId="9" xr:uid="{00000000-0005-0000-0000-000007000000}"/>
    <cellStyle name="Normal 4" xfId="7" xr:uid="{00000000-0005-0000-0000-000008000000}"/>
    <cellStyle name="Normal 6" xfId="8" xr:uid="{00000000-0005-0000-0000-000009000000}"/>
    <cellStyle name="Normal 7" xfId="11" xr:uid="{00000000-0005-0000-0000-00000A000000}"/>
    <cellStyle name="Percent" xfId="2" builtinId="5"/>
    <cellStyle name="Percent 2" xfId="4" xr:uid="{00000000-0005-0000-0000-00000C000000}"/>
    <cellStyle name="Standard 2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undraisingally.com/glossary/cash-flow-stat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B654E-D16C-40C9-8BDA-9C953B71D86E}">
  <dimension ref="A1:BN40"/>
  <sheetViews>
    <sheetView tabSelected="1" zoomScale="80" zoomScaleNormal="80" workbookViewId="0">
      <pane xSplit="1" topLeftCell="B1" activePane="topRight" state="frozen"/>
      <selection pane="topRight"/>
    </sheetView>
  </sheetViews>
  <sheetFormatPr defaultColWidth="8.796875" defaultRowHeight="14.25" x14ac:dyDescent="0.45"/>
  <cols>
    <col min="1" max="1" width="51.1328125" style="4" customWidth="1"/>
    <col min="2" max="2" width="12.6640625" style="5" customWidth="1"/>
    <col min="3" max="6" width="12.6640625" style="4" customWidth="1"/>
    <col min="7" max="7" width="6" style="4" bestFit="1" customWidth="1"/>
    <col min="8" max="8" width="6.265625" style="4" bestFit="1" customWidth="1"/>
    <col min="9" max="16" width="8.3984375" style="4" bestFit="1" customWidth="1"/>
    <col min="17" max="51" width="9" style="4" bestFit="1" customWidth="1"/>
    <col min="52" max="56" width="8.3984375" style="4" bestFit="1" customWidth="1"/>
    <col min="57" max="66" width="9.9296875" style="4" bestFit="1" customWidth="1"/>
    <col min="67" max="16384" width="8.796875" style="4"/>
  </cols>
  <sheetData>
    <row r="1" spans="1:66" ht="15.75" x14ac:dyDescent="0.5">
      <c r="A1" s="14" t="s">
        <v>28</v>
      </c>
    </row>
    <row r="2" spans="1:66" x14ac:dyDescent="0.45">
      <c r="A2" s="4" t="s">
        <v>6</v>
      </c>
    </row>
    <row r="4" spans="1:66" x14ac:dyDescent="0.45">
      <c r="A4" s="2" t="s">
        <v>17</v>
      </c>
      <c r="B4" s="25">
        <v>10000</v>
      </c>
      <c r="C4" s="4" t="s">
        <v>29</v>
      </c>
      <c r="J4" s="33"/>
    </row>
    <row r="5" spans="1:66" x14ac:dyDescent="0.45">
      <c r="A5" s="2" t="s">
        <v>0</v>
      </c>
      <c r="B5" s="26">
        <f>MIN(G30:BN30)</f>
        <v>-467039.68651231198</v>
      </c>
      <c r="C5" s="4" t="s">
        <v>16</v>
      </c>
    </row>
    <row r="8" spans="1:66" s="9" customFormat="1" x14ac:dyDescent="0.45">
      <c r="A8" s="2"/>
      <c r="B8" s="3">
        <v>2020</v>
      </c>
      <c r="C8" s="3">
        <v>2021</v>
      </c>
      <c r="D8" s="3">
        <v>2022</v>
      </c>
      <c r="E8" s="3">
        <v>2023</v>
      </c>
      <c r="F8" s="3">
        <v>2024</v>
      </c>
      <c r="G8" s="17">
        <v>43850</v>
      </c>
      <c r="H8" s="17">
        <v>43881</v>
      </c>
      <c r="I8" s="17">
        <v>43910</v>
      </c>
      <c r="J8" s="17">
        <v>43941</v>
      </c>
      <c r="K8" s="17">
        <v>43971</v>
      </c>
      <c r="L8" s="17">
        <v>44002</v>
      </c>
      <c r="M8" s="17">
        <v>44032</v>
      </c>
      <c r="N8" s="17">
        <v>44063</v>
      </c>
      <c r="O8" s="17">
        <v>44094</v>
      </c>
      <c r="P8" s="17">
        <v>44124</v>
      </c>
      <c r="Q8" s="17">
        <v>44155</v>
      </c>
      <c r="R8" s="17">
        <v>44185</v>
      </c>
      <c r="S8" s="17">
        <v>44216</v>
      </c>
      <c r="T8" s="17">
        <v>44247</v>
      </c>
      <c r="U8" s="17">
        <v>44275</v>
      </c>
      <c r="V8" s="17">
        <v>44306</v>
      </c>
      <c r="W8" s="17">
        <v>44336</v>
      </c>
      <c r="X8" s="17">
        <v>44367</v>
      </c>
      <c r="Y8" s="17">
        <v>44397</v>
      </c>
      <c r="Z8" s="17">
        <v>44428</v>
      </c>
      <c r="AA8" s="17">
        <v>44459</v>
      </c>
      <c r="AB8" s="17">
        <v>44489</v>
      </c>
      <c r="AC8" s="17">
        <v>44520</v>
      </c>
      <c r="AD8" s="17">
        <v>44550</v>
      </c>
      <c r="AE8" s="17">
        <v>44581</v>
      </c>
      <c r="AF8" s="17">
        <v>44612</v>
      </c>
      <c r="AG8" s="17">
        <v>44640</v>
      </c>
      <c r="AH8" s="17">
        <v>44671</v>
      </c>
      <c r="AI8" s="17">
        <v>44701</v>
      </c>
      <c r="AJ8" s="17">
        <v>44732</v>
      </c>
      <c r="AK8" s="17">
        <v>44762</v>
      </c>
      <c r="AL8" s="17">
        <v>44793</v>
      </c>
      <c r="AM8" s="17">
        <v>44824</v>
      </c>
      <c r="AN8" s="17">
        <v>44854</v>
      </c>
      <c r="AO8" s="17">
        <v>44885</v>
      </c>
      <c r="AP8" s="17">
        <v>44915</v>
      </c>
      <c r="AQ8" s="17">
        <v>44946</v>
      </c>
      <c r="AR8" s="17">
        <v>44977</v>
      </c>
      <c r="AS8" s="17">
        <v>45005</v>
      </c>
      <c r="AT8" s="17">
        <v>45036</v>
      </c>
      <c r="AU8" s="17">
        <v>45066</v>
      </c>
      <c r="AV8" s="17">
        <v>45097</v>
      </c>
      <c r="AW8" s="17">
        <v>45127</v>
      </c>
      <c r="AX8" s="17">
        <v>45158</v>
      </c>
      <c r="AY8" s="17">
        <v>45189</v>
      </c>
      <c r="AZ8" s="17">
        <v>45219</v>
      </c>
      <c r="BA8" s="17">
        <v>45250</v>
      </c>
      <c r="BB8" s="17">
        <v>45280</v>
      </c>
      <c r="BC8" s="17">
        <v>45311</v>
      </c>
      <c r="BD8" s="17">
        <v>45342</v>
      </c>
      <c r="BE8" s="17">
        <v>45371</v>
      </c>
      <c r="BF8" s="17">
        <v>45402</v>
      </c>
      <c r="BG8" s="17">
        <v>45432</v>
      </c>
      <c r="BH8" s="17">
        <v>45463</v>
      </c>
      <c r="BI8" s="17">
        <v>45493</v>
      </c>
      <c r="BJ8" s="17">
        <v>45524</v>
      </c>
      <c r="BK8" s="17">
        <v>45555</v>
      </c>
      <c r="BL8" s="17">
        <v>45585</v>
      </c>
      <c r="BM8" s="17">
        <v>45616</v>
      </c>
      <c r="BN8" s="17">
        <v>45646</v>
      </c>
    </row>
    <row r="9" spans="1:66" s="29" customFormat="1" x14ac:dyDescent="0.45">
      <c r="A9" s="28" t="s">
        <v>2</v>
      </c>
      <c r="B9" s="16">
        <f>SUM(G9:R9)</f>
        <v>14376.847525000001</v>
      </c>
      <c r="C9" s="16">
        <f>SUM(S9:AD9)</f>
        <v>163088.93639982594</v>
      </c>
      <c r="D9" s="16">
        <f>SUM(AE9:AP9)</f>
        <v>649839.09068738844</v>
      </c>
      <c r="E9" s="16">
        <f>SUM(AQ9:BB9)</f>
        <v>2099877.3369908445</v>
      </c>
      <c r="F9" s="16">
        <f>SUM(BC9:BN9)</f>
        <v>6162429.8238194287</v>
      </c>
      <c r="G9" s="23"/>
      <c r="H9" s="23"/>
      <c r="I9" s="23"/>
      <c r="J9" s="23"/>
      <c r="K9" s="23"/>
      <c r="L9" s="23"/>
      <c r="M9" s="23"/>
      <c r="N9" s="23">
        <f>N11*N12</f>
        <v>2500</v>
      </c>
      <c r="O9" s="23">
        <f t="shared" ref="O9:BN9" si="0">O11*O12</f>
        <v>2675.0000000000005</v>
      </c>
      <c r="P9" s="23">
        <f t="shared" si="0"/>
        <v>2862.2500000000005</v>
      </c>
      <c r="Q9" s="23">
        <f t="shared" si="0"/>
        <v>3062.6075000000005</v>
      </c>
      <c r="R9" s="23">
        <f t="shared" si="0"/>
        <v>3276.9900250000014</v>
      </c>
      <c r="S9" s="23">
        <f t="shared" si="0"/>
        <v>7012.7586535000037</v>
      </c>
      <c r="T9" s="23">
        <f t="shared" si="0"/>
        <v>7503.6517592450036</v>
      </c>
      <c r="U9" s="23">
        <f t="shared" si="0"/>
        <v>8028.9073823921544</v>
      </c>
      <c r="V9" s="23">
        <f t="shared" si="0"/>
        <v>8590.9308991596063</v>
      </c>
      <c r="W9" s="23">
        <f t="shared" si="0"/>
        <v>9192.2960621007787</v>
      </c>
      <c r="X9" s="23">
        <f t="shared" si="0"/>
        <v>9835.7567864478333</v>
      </c>
      <c r="Y9" s="23">
        <f t="shared" si="0"/>
        <v>15786.389642248774</v>
      </c>
      <c r="Z9" s="23">
        <f t="shared" si="0"/>
        <v>16891.436917206189</v>
      </c>
      <c r="AA9" s="23">
        <f t="shared" si="0"/>
        <v>18073.83750141062</v>
      </c>
      <c r="AB9" s="23">
        <f t="shared" si="0"/>
        <v>19339.006126509368</v>
      </c>
      <c r="AC9" s="23">
        <f t="shared" si="0"/>
        <v>20692.736555365023</v>
      </c>
      <c r="AD9" s="23">
        <f t="shared" si="0"/>
        <v>22141.228114240577</v>
      </c>
      <c r="AE9" s="23">
        <f t="shared" si="0"/>
        <v>31588.152109649895</v>
      </c>
      <c r="AF9" s="23">
        <f t="shared" si="0"/>
        <v>33799.32275732539</v>
      </c>
      <c r="AG9" s="23">
        <f t="shared" si="0"/>
        <v>36165.275350338175</v>
      </c>
      <c r="AH9" s="23">
        <f t="shared" si="0"/>
        <v>38696.844624861842</v>
      </c>
      <c r="AI9" s="23">
        <f t="shared" si="0"/>
        <v>41405.623748602178</v>
      </c>
      <c r="AJ9" s="23">
        <f t="shared" si="0"/>
        <v>44304.01741100433</v>
      </c>
      <c r="AK9" s="23">
        <f t="shared" si="0"/>
        <v>59256.623287218288</v>
      </c>
      <c r="AL9" s="23">
        <f t="shared" si="0"/>
        <v>63404.58691732357</v>
      </c>
      <c r="AM9" s="23">
        <f t="shared" si="0"/>
        <v>67842.908001536227</v>
      </c>
      <c r="AN9" s="23">
        <f t="shared" si="0"/>
        <v>72591.911561643763</v>
      </c>
      <c r="AO9" s="23">
        <f t="shared" si="0"/>
        <v>77673.345370958836</v>
      </c>
      <c r="AP9" s="23">
        <f t="shared" si="0"/>
        <v>83110.479546925955</v>
      </c>
      <c r="AQ9" s="23">
        <f t="shared" si="0"/>
        <v>106713.85573825294</v>
      </c>
      <c r="AR9" s="23">
        <f t="shared" si="0"/>
        <v>114183.82563993066</v>
      </c>
      <c r="AS9" s="23">
        <f t="shared" si="0"/>
        <v>122176.69343472579</v>
      </c>
      <c r="AT9" s="23">
        <f t="shared" si="0"/>
        <v>130729.06197515661</v>
      </c>
      <c r="AU9" s="23">
        <f t="shared" si="0"/>
        <v>139880.0963134176</v>
      </c>
      <c r="AV9" s="23">
        <f t="shared" si="0"/>
        <v>149671.70305535683</v>
      </c>
      <c r="AW9" s="23">
        <f t="shared" si="0"/>
        <v>186840.17598077047</v>
      </c>
      <c r="AX9" s="23">
        <f t="shared" si="0"/>
        <v>199918.98829942441</v>
      </c>
      <c r="AY9" s="23">
        <f t="shared" si="0"/>
        <v>213913.31748038411</v>
      </c>
      <c r="AZ9" s="23">
        <f t="shared" si="0"/>
        <v>228887.24970401099</v>
      </c>
      <c r="BA9" s="23">
        <f t="shared" si="0"/>
        <v>244909.35718329184</v>
      </c>
      <c r="BB9" s="23">
        <f t="shared" si="0"/>
        <v>262053.01218612227</v>
      </c>
      <c r="BC9" s="23">
        <f t="shared" si="0"/>
        <v>320453.39775902953</v>
      </c>
      <c r="BD9" s="23">
        <f t="shared" si="0"/>
        <v>342885.13560216164</v>
      </c>
      <c r="BE9" s="23">
        <f t="shared" si="0"/>
        <v>366887.09509431297</v>
      </c>
      <c r="BF9" s="23">
        <f t="shared" si="0"/>
        <v>392569.19175091491</v>
      </c>
      <c r="BG9" s="23">
        <f t="shared" si="0"/>
        <v>420049.03517347894</v>
      </c>
      <c r="BH9" s="23">
        <f t="shared" si="0"/>
        <v>449452.46763562248</v>
      </c>
      <c r="BI9" s="23">
        <f t="shared" si="0"/>
        <v>541028.40791638056</v>
      </c>
      <c r="BJ9" s="23">
        <f t="shared" si="0"/>
        <v>578900.39647052716</v>
      </c>
      <c r="BK9" s="23">
        <f t="shared" si="0"/>
        <v>619423.4242234641</v>
      </c>
      <c r="BL9" s="23">
        <f t="shared" si="0"/>
        <v>662783.06391910661</v>
      </c>
      <c r="BM9" s="23">
        <f t="shared" si="0"/>
        <v>709177.87839344412</v>
      </c>
      <c r="BN9" s="23">
        <f t="shared" si="0"/>
        <v>758820.32988098531</v>
      </c>
    </row>
    <row r="10" spans="1:66" s="19" customFormat="1" x14ac:dyDescent="0.45">
      <c r="A10" s="30" t="s">
        <v>3</v>
      </c>
      <c r="B10" s="37">
        <f>AVERAGE(G10:R10)</f>
        <v>5.7507390100000003E-3</v>
      </c>
      <c r="C10" s="37">
        <f>AVERAGE(S10:AD10)</f>
        <v>1.045394928729159E-2</v>
      </c>
      <c r="D10" s="37">
        <f>AVERAGE(AE10:AP10)</f>
        <v>2.3544296656261132E-2</v>
      </c>
      <c r="E10" s="37">
        <f>AVERAGE(AQ10:BB10)</f>
        <v>5.30262668972298E-2</v>
      </c>
      <c r="F10" s="37">
        <f>AVERAGE(BC10:BN10)</f>
        <v>0.11942531229993275</v>
      </c>
      <c r="G10" s="38"/>
      <c r="H10" s="38"/>
      <c r="I10" s="38"/>
      <c r="J10" s="38"/>
      <c r="K10" s="38"/>
      <c r="L10" s="38"/>
      <c r="M10" s="38"/>
      <c r="N10" s="39">
        <v>5.0000000000000001E-3</v>
      </c>
      <c r="O10" s="38">
        <f>N10*1.07</f>
        <v>5.3500000000000006E-3</v>
      </c>
      <c r="P10" s="38">
        <f t="shared" ref="P10:BN10" si="1">O10*1.07</f>
        <v>5.7245000000000013E-3</v>
      </c>
      <c r="Q10" s="38">
        <f t="shared" si="1"/>
        <v>6.1252150000000016E-3</v>
      </c>
      <c r="R10" s="38">
        <f t="shared" si="1"/>
        <v>6.5539800500000025E-3</v>
      </c>
      <c r="S10" s="38">
        <f t="shared" si="1"/>
        <v>7.0127586535000033E-3</v>
      </c>
      <c r="T10" s="38">
        <f t="shared" si="1"/>
        <v>7.5036517592450037E-3</v>
      </c>
      <c r="U10" s="38">
        <f t="shared" si="1"/>
        <v>8.0289073823921545E-3</v>
      </c>
      <c r="V10" s="38">
        <f t="shared" si="1"/>
        <v>8.5909308991596062E-3</v>
      </c>
      <c r="W10" s="38">
        <f t="shared" si="1"/>
        <v>9.1922960621007785E-3</v>
      </c>
      <c r="X10" s="38">
        <f t="shared" si="1"/>
        <v>9.8357567864478333E-3</v>
      </c>
      <c r="Y10" s="38">
        <f t="shared" si="1"/>
        <v>1.0524259761499183E-2</v>
      </c>
      <c r="Z10" s="38">
        <f t="shared" si="1"/>
        <v>1.1260957944804126E-2</v>
      </c>
      <c r="AA10" s="38">
        <f t="shared" si="1"/>
        <v>1.2049225000940415E-2</v>
      </c>
      <c r="AB10" s="38">
        <f t="shared" si="1"/>
        <v>1.2892670751006245E-2</v>
      </c>
      <c r="AC10" s="38">
        <f t="shared" si="1"/>
        <v>1.3795157703576684E-2</v>
      </c>
      <c r="AD10" s="38">
        <f t="shared" si="1"/>
        <v>1.4760818742827052E-2</v>
      </c>
      <c r="AE10" s="38">
        <f t="shared" si="1"/>
        <v>1.5794076054824947E-2</v>
      </c>
      <c r="AF10" s="38">
        <f t="shared" si="1"/>
        <v>1.6899661378662695E-2</v>
      </c>
      <c r="AG10" s="38">
        <f t="shared" si="1"/>
        <v>1.8082637675169086E-2</v>
      </c>
      <c r="AH10" s="38">
        <f t="shared" si="1"/>
        <v>1.9348422312430922E-2</v>
      </c>
      <c r="AI10" s="38">
        <f t="shared" si="1"/>
        <v>2.0702811874301088E-2</v>
      </c>
      <c r="AJ10" s="38">
        <f t="shared" si="1"/>
        <v>2.2152008705502164E-2</v>
      </c>
      <c r="AK10" s="38">
        <f t="shared" si="1"/>
        <v>2.3702649314887317E-2</v>
      </c>
      <c r="AL10" s="38">
        <f t="shared" si="1"/>
        <v>2.5361834766929429E-2</v>
      </c>
      <c r="AM10" s="38">
        <f t="shared" si="1"/>
        <v>2.7137163200614493E-2</v>
      </c>
      <c r="AN10" s="38">
        <f t="shared" si="1"/>
        <v>2.9036764624657509E-2</v>
      </c>
      <c r="AO10" s="38">
        <f t="shared" si="1"/>
        <v>3.1069338148383537E-2</v>
      </c>
      <c r="AP10" s="38">
        <f t="shared" si="1"/>
        <v>3.3244191818770384E-2</v>
      </c>
      <c r="AQ10" s="38">
        <f t="shared" si="1"/>
        <v>3.5571285246084314E-2</v>
      </c>
      <c r="AR10" s="38">
        <f t="shared" si="1"/>
        <v>3.8061275213310215E-2</v>
      </c>
      <c r="AS10" s="38">
        <f t="shared" si="1"/>
        <v>4.0725564478241931E-2</v>
      </c>
      <c r="AT10" s="38">
        <f t="shared" si="1"/>
        <v>4.3576353991718872E-2</v>
      </c>
      <c r="AU10" s="38">
        <f t="shared" si="1"/>
        <v>4.6626698771139195E-2</v>
      </c>
      <c r="AV10" s="38">
        <f t="shared" si="1"/>
        <v>4.9890567685118944E-2</v>
      </c>
      <c r="AW10" s="38">
        <f t="shared" si="1"/>
        <v>5.3382907423077275E-2</v>
      </c>
      <c r="AX10" s="38">
        <f t="shared" si="1"/>
        <v>5.7119710942692685E-2</v>
      </c>
      <c r="AY10" s="38">
        <f t="shared" si="1"/>
        <v>6.1118090708681176E-2</v>
      </c>
      <c r="AZ10" s="38">
        <f t="shared" si="1"/>
        <v>6.5396357058288862E-2</v>
      </c>
      <c r="BA10" s="38">
        <f t="shared" si="1"/>
        <v>6.9974102052369092E-2</v>
      </c>
      <c r="BB10" s="38">
        <f t="shared" si="1"/>
        <v>7.4872289196034933E-2</v>
      </c>
      <c r="BC10" s="38">
        <f t="shared" si="1"/>
        <v>8.0113349439757384E-2</v>
      </c>
      <c r="BD10" s="38">
        <f t="shared" si="1"/>
        <v>8.5721283900540401E-2</v>
      </c>
      <c r="BE10" s="38">
        <f t="shared" si="1"/>
        <v>9.1721773773578236E-2</v>
      </c>
      <c r="BF10" s="38">
        <f t="shared" si="1"/>
        <v>9.8142297937728717E-2</v>
      </c>
      <c r="BG10" s="38">
        <f t="shared" si="1"/>
        <v>0.10501225879336973</v>
      </c>
      <c r="BH10" s="38">
        <f t="shared" si="1"/>
        <v>0.11236311690890562</v>
      </c>
      <c r="BI10" s="38">
        <f t="shared" si="1"/>
        <v>0.12022853509252901</v>
      </c>
      <c r="BJ10" s="38">
        <f t="shared" si="1"/>
        <v>0.12864453254900604</v>
      </c>
      <c r="BK10" s="38">
        <f t="shared" si="1"/>
        <v>0.13764964982743647</v>
      </c>
      <c r="BL10" s="38">
        <f t="shared" si="1"/>
        <v>0.14728512531535704</v>
      </c>
      <c r="BM10" s="38">
        <f t="shared" si="1"/>
        <v>0.15759508408743203</v>
      </c>
      <c r="BN10" s="38">
        <f t="shared" si="1"/>
        <v>0.16862673997355229</v>
      </c>
    </row>
    <row r="11" spans="1:66" s="32" customFormat="1" x14ac:dyDescent="0.45">
      <c r="A11" s="30" t="s">
        <v>4</v>
      </c>
      <c r="B11" s="27">
        <f>AVERAGE(G11:R11)</f>
        <v>57.507390100000009</v>
      </c>
      <c r="C11" s="27">
        <f>AVERAGE(S11:AD11)</f>
        <v>104.53949287291589</v>
      </c>
      <c r="D11" s="27">
        <f>AVERAGE(AE11:AP11)</f>
        <v>235.4429665626113</v>
      </c>
      <c r="E11" s="27">
        <f>AVERAGE(AQ11:BB11)</f>
        <v>530.262668972298</v>
      </c>
      <c r="F11" s="27">
        <f>AVERAGE(BC11:BN11)</f>
        <v>1194.2531229993276</v>
      </c>
      <c r="G11" s="31"/>
      <c r="H11" s="31"/>
      <c r="I11" s="31"/>
      <c r="J11" s="31"/>
      <c r="K11" s="31"/>
      <c r="L11" s="31"/>
      <c r="M11" s="31"/>
      <c r="N11" s="31">
        <f t="shared" ref="N11:AS11" si="2">N10*$B4</f>
        <v>50</v>
      </c>
      <c r="O11" s="31">
        <f t="shared" si="2"/>
        <v>53.500000000000007</v>
      </c>
      <c r="P11" s="31">
        <f t="shared" si="2"/>
        <v>57.245000000000012</v>
      </c>
      <c r="Q11" s="31">
        <f t="shared" si="2"/>
        <v>61.252150000000015</v>
      </c>
      <c r="R11" s="31">
        <f t="shared" si="2"/>
        <v>65.539800500000027</v>
      </c>
      <c r="S11" s="31">
        <f t="shared" si="2"/>
        <v>70.127586535000034</v>
      </c>
      <c r="T11" s="31">
        <f t="shared" si="2"/>
        <v>75.036517592450039</v>
      </c>
      <c r="U11" s="31">
        <f t="shared" si="2"/>
        <v>80.289073823921541</v>
      </c>
      <c r="V11" s="31">
        <f t="shared" si="2"/>
        <v>85.909308991596063</v>
      </c>
      <c r="W11" s="31">
        <f t="shared" si="2"/>
        <v>91.922960621007789</v>
      </c>
      <c r="X11" s="31">
        <f t="shared" si="2"/>
        <v>98.357567864478327</v>
      </c>
      <c r="Y11" s="31">
        <f t="shared" si="2"/>
        <v>105.24259761499182</v>
      </c>
      <c r="Z11" s="31">
        <f t="shared" si="2"/>
        <v>112.60957944804126</v>
      </c>
      <c r="AA11" s="31">
        <f t="shared" si="2"/>
        <v>120.49225000940415</v>
      </c>
      <c r="AB11" s="31">
        <f t="shared" si="2"/>
        <v>128.92670751006244</v>
      </c>
      <c r="AC11" s="31">
        <f t="shared" si="2"/>
        <v>137.95157703576683</v>
      </c>
      <c r="AD11" s="31">
        <f t="shared" si="2"/>
        <v>147.60818742827053</v>
      </c>
      <c r="AE11" s="31">
        <f t="shared" si="2"/>
        <v>157.94076054824947</v>
      </c>
      <c r="AF11" s="31">
        <f t="shared" si="2"/>
        <v>168.99661378662694</v>
      </c>
      <c r="AG11" s="31">
        <f t="shared" si="2"/>
        <v>180.82637675169087</v>
      </c>
      <c r="AH11" s="31">
        <f t="shared" si="2"/>
        <v>193.48422312430921</v>
      </c>
      <c r="AI11" s="31">
        <f t="shared" si="2"/>
        <v>207.02811874301088</v>
      </c>
      <c r="AJ11" s="31">
        <f t="shared" si="2"/>
        <v>221.52008705502163</v>
      </c>
      <c r="AK11" s="31">
        <f t="shared" si="2"/>
        <v>237.02649314887316</v>
      </c>
      <c r="AL11" s="31">
        <f t="shared" si="2"/>
        <v>253.61834766929428</v>
      </c>
      <c r="AM11" s="31">
        <f t="shared" si="2"/>
        <v>271.37163200614492</v>
      </c>
      <c r="AN11" s="31">
        <f t="shared" si="2"/>
        <v>290.36764624657508</v>
      </c>
      <c r="AO11" s="31">
        <f t="shared" si="2"/>
        <v>310.69338148383537</v>
      </c>
      <c r="AP11" s="31">
        <f t="shared" si="2"/>
        <v>332.44191818770383</v>
      </c>
      <c r="AQ11" s="31">
        <f t="shared" si="2"/>
        <v>355.71285246084312</v>
      </c>
      <c r="AR11" s="31">
        <f t="shared" si="2"/>
        <v>380.61275213310216</v>
      </c>
      <c r="AS11" s="31">
        <f t="shared" si="2"/>
        <v>407.25564478241932</v>
      </c>
      <c r="AT11" s="31">
        <f t="shared" ref="AT11:BY11" si="3">AT10*$B4</f>
        <v>435.76353991718872</v>
      </c>
      <c r="AU11" s="31">
        <f t="shared" si="3"/>
        <v>466.26698771139195</v>
      </c>
      <c r="AV11" s="31">
        <f t="shared" si="3"/>
        <v>498.90567685118947</v>
      </c>
      <c r="AW11" s="31">
        <f t="shared" si="3"/>
        <v>533.82907423077279</v>
      </c>
      <c r="AX11" s="31">
        <f t="shared" si="3"/>
        <v>571.19710942692689</v>
      </c>
      <c r="AY11" s="31">
        <f t="shared" si="3"/>
        <v>611.18090708681177</v>
      </c>
      <c r="AZ11" s="31">
        <f t="shared" si="3"/>
        <v>653.96357058288856</v>
      </c>
      <c r="BA11" s="31">
        <f t="shared" si="3"/>
        <v>699.74102052369096</v>
      </c>
      <c r="BB11" s="31">
        <f t="shared" si="3"/>
        <v>748.72289196034933</v>
      </c>
      <c r="BC11" s="31">
        <f t="shared" si="3"/>
        <v>801.13349439757383</v>
      </c>
      <c r="BD11" s="31">
        <f t="shared" si="3"/>
        <v>857.21283900540402</v>
      </c>
      <c r="BE11" s="31">
        <f t="shared" si="3"/>
        <v>917.21773773578241</v>
      </c>
      <c r="BF11" s="31">
        <f t="shared" si="3"/>
        <v>981.42297937728722</v>
      </c>
      <c r="BG11" s="31">
        <f t="shared" si="3"/>
        <v>1050.1225879336973</v>
      </c>
      <c r="BH11" s="31">
        <f t="shared" si="3"/>
        <v>1123.6311690890561</v>
      </c>
      <c r="BI11" s="31">
        <f t="shared" si="3"/>
        <v>1202.28535092529</v>
      </c>
      <c r="BJ11" s="31">
        <f t="shared" si="3"/>
        <v>1286.4453254900604</v>
      </c>
      <c r="BK11" s="31">
        <f t="shared" si="3"/>
        <v>1376.4964982743647</v>
      </c>
      <c r="BL11" s="31">
        <f t="shared" si="3"/>
        <v>1472.8512531535703</v>
      </c>
      <c r="BM11" s="31">
        <f t="shared" si="3"/>
        <v>1575.9508408743202</v>
      </c>
      <c r="BN11" s="31">
        <f t="shared" si="3"/>
        <v>1686.267399735523</v>
      </c>
    </row>
    <row r="12" spans="1:66" s="19" customFormat="1" x14ac:dyDescent="0.45">
      <c r="A12" s="24" t="s">
        <v>5</v>
      </c>
      <c r="B12" s="15">
        <f t="shared" ref="B12" si="4">SUM(G12:R12)</f>
        <v>250</v>
      </c>
      <c r="C12" s="15">
        <f t="shared" ref="C12" si="5">SUM(S12:AD12)</f>
        <v>1500</v>
      </c>
      <c r="D12" s="15">
        <f t="shared" ref="D12" si="6">SUM(AE12:AP12)</f>
        <v>2700</v>
      </c>
      <c r="E12" s="15">
        <f t="shared" ref="E12" si="7">SUM(AQ12:BB12)</f>
        <v>3900</v>
      </c>
      <c r="F12" s="15">
        <f t="shared" ref="F12" si="8">SUM(BC12:BN12)</f>
        <v>5100</v>
      </c>
      <c r="G12" s="20"/>
      <c r="H12" s="20"/>
      <c r="I12" s="20"/>
      <c r="J12" s="20"/>
      <c r="K12" s="20"/>
      <c r="L12" s="20"/>
      <c r="M12" s="20"/>
      <c r="N12" s="18">
        <v>50</v>
      </c>
      <c r="O12" s="20">
        <f>N12</f>
        <v>50</v>
      </c>
      <c r="P12" s="20">
        <f t="shared" ref="P12:BN12" si="9">O12</f>
        <v>50</v>
      </c>
      <c r="Q12" s="20">
        <f t="shared" si="9"/>
        <v>50</v>
      </c>
      <c r="R12" s="20">
        <f t="shared" si="9"/>
        <v>50</v>
      </c>
      <c r="S12" s="18">
        <v>100</v>
      </c>
      <c r="T12" s="20">
        <f t="shared" si="9"/>
        <v>100</v>
      </c>
      <c r="U12" s="20">
        <f t="shared" si="9"/>
        <v>100</v>
      </c>
      <c r="V12" s="20">
        <f t="shared" si="9"/>
        <v>100</v>
      </c>
      <c r="W12" s="20">
        <f t="shared" si="9"/>
        <v>100</v>
      </c>
      <c r="X12" s="20">
        <f t="shared" si="9"/>
        <v>100</v>
      </c>
      <c r="Y12" s="18">
        <v>150</v>
      </c>
      <c r="Z12" s="20">
        <f t="shared" si="9"/>
        <v>150</v>
      </c>
      <c r="AA12" s="20">
        <f t="shared" si="9"/>
        <v>150</v>
      </c>
      <c r="AB12" s="20">
        <f t="shared" si="9"/>
        <v>150</v>
      </c>
      <c r="AC12" s="20">
        <f t="shared" si="9"/>
        <v>150</v>
      </c>
      <c r="AD12" s="20">
        <f t="shared" si="9"/>
        <v>150</v>
      </c>
      <c r="AE12" s="18">
        <v>200</v>
      </c>
      <c r="AF12" s="20">
        <f t="shared" si="9"/>
        <v>200</v>
      </c>
      <c r="AG12" s="20">
        <f t="shared" si="9"/>
        <v>200</v>
      </c>
      <c r="AH12" s="20">
        <f t="shared" si="9"/>
        <v>200</v>
      </c>
      <c r="AI12" s="20">
        <f t="shared" si="9"/>
        <v>200</v>
      </c>
      <c r="AJ12" s="20">
        <f t="shared" si="9"/>
        <v>200</v>
      </c>
      <c r="AK12" s="18">
        <v>250</v>
      </c>
      <c r="AL12" s="20">
        <f t="shared" si="9"/>
        <v>250</v>
      </c>
      <c r="AM12" s="20">
        <f t="shared" si="9"/>
        <v>250</v>
      </c>
      <c r="AN12" s="20">
        <f t="shared" si="9"/>
        <v>250</v>
      </c>
      <c r="AO12" s="20">
        <f t="shared" si="9"/>
        <v>250</v>
      </c>
      <c r="AP12" s="20">
        <f t="shared" si="9"/>
        <v>250</v>
      </c>
      <c r="AQ12" s="18">
        <v>300</v>
      </c>
      <c r="AR12" s="20">
        <f t="shared" si="9"/>
        <v>300</v>
      </c>
      <c r="AS12" s="20">
        <f t="shared" si="9"/>
        <v>300</v>
      </c>
      <c r="AT12" s="20">
        <f t="shared" si="9"/>
        <v>300</v>
      </c>
      <c r="AU12" s="20">
        <f t="shared" si="9"/>
        <v>300</v>
      </c>
      <c r="AV12" s="20">
        <f t="shared" si="9"/>
        <v>300</v>
      </c>
      <c r="AW12" s="18">
        <v>350</v>
      </c>
      <c r="AX12" s="20">
        <f t="shared" si="9"/>
        <v>350</v>
      </c>
      <c r="AY12" s="20">
        <f t="shared" si="9"/>
        <v>350</v>
      </c>
      <c r="AZ12" s="20">
        <f t="shared" si="9"/>
        <v>350</v>
      </c>
      <c r="BA12" s="20">
        <f t="shared" si="9"/>
        <v>350</v>
      </c>
      <c r="BB12" s="20">
        <f t="shared" si="9"/>
        <v>350</v>
      </c>
      <c r="BC12" s="18">
        <v>400</v>
      </c>
      <c r="BD12" s="20">
        <f t="shared" si="9"/>
        <v>400</v>
      </c>
      <c r="BE12" s="20">
        <f t="shared" si="9"/>
        <v>400</v>
      </c>
      <c r="BF12" s="20">
        <f t="shared" si="9"/>
        <v>400</v>
      </c>
      <c r="BG12" s="20">
        <f t="shared" si="9"/>
        <v>400</v>
      </c>
      <c r="BH12" s="20">
        <f t="shared" si="9"/>
        <v>400</v>
      </c>
      <c r="BI12" s="18">
        <v>450</v>
      </c>
      <c r="BJ12" s="20">
        <f t="shared" si="9"/>
        <v>450</v>
      </c>
      <c r="BK12" s="20">
        <f t="shared" si="9"/>
        <v>450</v>
      </c>
      <c r="BL12" s="20">
        <f t="shared" si="9"/>
        <v>450</v>
      </c>
      <c r="BM12" s="20">
        <f t="shared" si="9"/>
        <v>450</v>
      </c>
      <c r="BN12" s="20">
        <f t="shared" si="9"/>
        <v>450</v>
      </c>
    </row>
    <row r="13" spans="1:66" s="9" customFormat="1" x14ac:dyDescent="0.45">
      <c r="A13" s="10"/>
      <c r="B13" s="16"/>
      <c r="C13" s="16"/>
      <c r="D13" s="16"/>
      <c r="E13" s="16"/>
      <c r="F13" s="1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s="9" customFormat="1" x14ac:dyDescent="0.45">
      <c r="A14" s="10" t="s">
        <v>18</v>
      </c>
      <c r="B14" s="16">
        <f t="shared" ref="B14:B15" si="10">SUM(G14:R14)</f>
        <v>111303.85397121654</v>
      </c>
      <c r="C14" s="16">
        <f t="shared" ref="C14:C19" si="11">SUM(S14:AD14)</f>
        <v>242401.16887124945</v>
      </c>
      <c r="D14" s="16">
        <f t="shared" ref="D14:D19" si="12">SUM(AE14:AP14)</f>
        <v>435143.70441737032</v>
      </c>
      <c r="E14" s="16">
        <f t="shared" ref="E14:E19" si="13">SUM(AQ14:BB14)</f>
        <v>613785.16296046099</v>
      </c>
      <c r="F14" s="16">
        <f t="shared" ref="F14:F19" si="14">SUM(BC14:BN14)</f>
        <v>796820.02552709472</v>
      </c>
      <c r="G14" s="23">
        <f t="shared" ref="G14:AL14" si="15">SUM(G15:G18)</f>
        <v>0</v>
      </c>
      <c r="H14" s="23">
        <f t="shared" si="15"/>
        <v>0</v>
      </c>
      <c r="I14" s="23">
        <f t="shared" si="15"/>
        <v>0</v>
      </c>
      <c r="J14" s="23">
        <f t="shared" si="15"/>
        <v>6000</v>
      </c>
      <c r="K14" s="23">
        <f t="shared" si="15"/>
        <v>6060</v>
      </c>
      <c r="L14" s="23">
        <f t="shared" si="15"/>
        <v>6120.6</v>
      </c>
      <c r="M14" s="23">
        <f t="shared" si="15"/>
        <v>12181.806</v>
      </c>
      <c r="N14" s="23">
        <f t="shared" si="15"/>
        <v>12303.624060000002</v>
      </c>
      <c r="O14" s="23">
        <f t="shared" si="15"/>
        <v>12426.6603006</v>
      </c>
      <c r="P14" s="23">
        <f t="shared" si="15"/>
        <v>18550.926903606</v>
      </c>
      <c r="Q14" s="23">
        <f t="shared" si="15"/>
        <v>18736.436172642061</v>
      </c>
      <c r="R14" s="23">
        <f t="shared" si="15"/>
        <v>18923.800534368485</v>
      </c>
      <c r="S14" s="23">
        <f t="shared" si="15"/>
        <v>19113.038539712168</v>
      </c>
      <c r="T14" s="23">
        <f t="shared" si="15"/>
        <v>19304.16892510929</v>
      </c>
      <c r="U14" s="23">
        <f t="shared" si="15"/>
        <v>19497.210614360381</v>
      </c>
      <c r="V14" s="23">
        <f t="shared" si="15"/>
        <v>19692.182720503988</v>
      </c>
      <c r="W14" s="23">
        <f t="shared" si="15"/>
        <v>19889.104547709027</v>
      </c>
      <c r="X14" s="23">
        <f t="shared" si="15"/>
        <v>20087.995593186119</v>
      </c>
      <c r="Y14" s="23">
        <f t="shared" si="15"/>
        <v>20288.875549117976</v>
      </c>
      <c r="Z14" s="23">
        <f t="shared" si="15"/>
        <v>20491.764304609158</v>
      </c>
      <c r="AA14" s="23">
        <f t="shared" si="15"/>
        <v>20696.681947655248</v>
      </c>
      <c r="AB14" s="23">
        <f t="shared" si="15"/>
        <v>20903.648767131803</v>
      </c>
      <c r="AC14" s="23">
        <f t="shared" si="15"/>
        <v>21112.68525480312</v>
      </c>
      <c r="AD14" s="23">
        <f t="shared" si="15"/>
        <v>21323.81210735115</v>
      </c>
      <c r="AE14" s="23">
        <f t="shared" si="15"/>
        <v>29537.050228424661</v>
      </c>
      <c r="AF14" s="23">
        <f t="shared" si="15"/>
        <v>30752.420730708909</v>
      </c>
      <c r="AG14" s="23">
        <f t="shared" si="15"/>
        <v>31969.944938016</v>
      </c>
      <c r="AH14" s="23">
        <f t="shared" si="15"/>
        <v>33189.644387396154</v>
      </c>
      <c r="AI14" s="23">
        <f t="shared" si="15"/>
        <v>34411.540831270118</v>
      </c>
      <c r="AJ14" s="23">
        <f t="shared" si="15"/>
        <v>35635.656239582822</v>
      </c>
      <c r="AK14" s="23">
        <f t="shared" si="15"/>
        <v>36862.01280197865</v>
      </c>
      <c r="AL14" s="23">
        <f t="shared" si="15"/>
        <v>38090.632929998435</v>
      </c>
      <c r="AM14" s="23">
        <f t="shared" ref="AM14:BN14" si="16">SUM(AM15:AM18)</f>
        <v>39321.539259298421</v>
      </c>
      <c r="AN14" s="23">
        <f t="shared" si="16"/>
        <v>40554.754651891402</v>
      </c>
      <c r="AO14" s="23">
        <f t="shared" si="16"/>
        <v>41790.302198410318</v>
      </c>
      <c r="AP14" s="23">
        <f t="shared" si="16"/>
        <v>43028.205220394419</v>
      </c>
      <c r="AQ14" s="23">
        <f t="shared" si="16"/>
        <v>44268.487272598359</v>
      </c>
      <c r="AR14" s="23">
        <f t="shared" si="16"/>
        <v>45511.172145324352</v>
      </c>
      <c r="AS14" s="23">
        <f t="shared" si="16"/>
        <v>46756.283866777594</v>
      </c>
      <c r="AT14" s="23">
        <f t="shared" si="16"/>
        <v>48003.846705445365</v>
      </c>
      <c r="AU14" s="23">
        <f t="shared" si="16"/>
        <v>49253.885172499824</v>
      </c>
      <c r="AV14" s="23">
        <f t="shared" si="16"/>
        <v>50506.42402422482</v>
      </c>
      <c r="AW14" s="23">
        <f t="shared" si="16"/>
        <v>51761.488264467065</v>
      </c>
      <c r="AX14" s="23">
        <f t="shared" si="16"/>
        <v>53019.103147111739</v>
      </c>
      <c r="AY14" s="23">
        <f t="shared" si="16"/>
        <v>54279.294178582859</v>
      </c>
      <c r="AZ14" s="23">
        <f t="shared" si="16"/>
        <v>55542.087120368684</v>
      </c>
      <c r="BA14" s="23">
        <f t="shared" si="16"/>
        <v>56807.507991572369</v>
      </c>
      <c r="BB14" s="23">
        <f t="shared" si="16"/>
        <v>58075.583071488087</v>
      </c>
      <c r="BC14" s="23">
        <f t="shared" si="16"/>
        <v>59346.338902202966</v>
      </c>
      <c r="BD14" s="23">
        <f t="shared" si="16"/>
        <v>60619.802291224994</v>
      </c>
      <c r="BE14" s="23">
        <f t="shared" si="16"/>
        <v>61896.000314137251</v>
      </c>
      <c r="BF14" s="23">
        <f t="shared" si="16"/>
        <v>63174.960317278616</v>
      </c>
      <c r="BG14" s="23">
        <f t="shared" si="16"/>
        <v>64456.709920451409</v>
      </c>
      <c r="BH14" s="23">
        <f t="shared" si="16"/>
        <v>65741.277019655914</v>
      </c>
      <c r="BI14" s="23">
        <f t="shared" si="16"/>
        <v>67028.689789852477</v>
      </c>
      <c r="BJ14" s="23">
        <f t="shared" si="16"/>
        <v>68318.976687751012</v>
      </c>
      <c r="BK14" s="23">
        <f t="shared" si="16"/>
        <v>69612.166454628517</v>
      </c>
      <c r="BL14" s="23">
        <f t="shared" si="16"/>
        <v>70908.288119174802</v>
      </c>
      <c r="BM14" s="23">
        <f t="shared" si="16"/>
        <v>72207.371000366547</v>
      </c>
      <c r="BN14" s="23">
        <f t="shared" si="16"/>
        <v>73509.444710370211</v>
      </c>
    </row>
    <row r="15" spans="1:66" x14ac:dyDescent="0.45">
      <c r="A15" s="13" t="s">
        <v>7</v>
      </c>
      <c r="B15" s="15">
        <f t="shared" si="10"/>
        <v>56211.163610616539</v>
      </c>
      <c r="C15" s="15">
        <f t="shared" si="11"/>
        <v>83224.000597851351</v>
      </c>
      <c r="D15" s="15">
        <f t="shared" si="12"/>
        <v>93778.886981376927</v>
      </c>
      <c r="E15" s="15">
        <f t="shared" si="13"/>
        <v>105672.39714853262</v>
      </c>
      <c r="F15" s="15">
        <f t="shared" si="14"/>
        <v>119074.30210101274</v>
      </c>
      <c r="G15" s="18"/>
      <c r="H15" s="18"/>
      <c r="I15" s="18"/>
      <c r="J15" s="18">
        <v>6000</v>
      </c>
      <c r="K15" s="20">
        <f>J15*1.01</f>
        <v>6060</v>
      </c>
      <c r="L15" s="20">
        <f t="shared" ref="L15:BN17" si="17">K15*1.01</f>
        <v>6120.6</v>
      </c>
      <c r="M15" s="20">
        <f t="shared" si="17"/>
        <v>6181.8060000000005</v>
      </c>
      <c r="N15" s="20">
        <f t="shared" si="17"/>
        <v>6243.624060000001</v>
      </c>
      <c r="O15" s="20">
        <f t="shared" si="17"/>
        <v>6306.060300600001</v>
      </c>
      <c r="P15" s="20">
        <f t="shared" si="17"/>
        <v>6369.1209036060009</v>
      </c>
      <c r="Q15" s="20">
        <f t="shared" si="17"/>
        <v>6432.812112642061</v>
      </c>
      <c r="R15" s="20">
        <f t="shared" si="17"/>
        <v>6497.1402337684813</v>
      </c>
      <c r="S15" s="20">
        <f t="shared" si="17"/>
        <v>6562.1116361061659</v>
      </c>
      <c r="T15" s="20">
        <f t="shared" si="17"/>
        <v>6627.7327524672273</v>
      </c>
      <c r="U15" s="20">
        <f t="shared" si="17"/>
        <v>6694.0100799919001</v>
      </c>
      <c r="V15" s="20">
        <f t="shared" si="17"/>
        <v>6760.9501807918195</v>
      </c>
      <c r="W15" s="20">
        <f t="shared" si="17"/>
        <v>6828.5596825997382</v>
      </c>
      <c r="X15" s="20">
        <f t="shared" si="17"/>
        <v>6896.8452794257355</v>
      </c>
      <c r="Y15" s="20">
        <f t="shared" si="17"/>
        <v>6965.8137322199927</v>
      </c>
      <c r="Z15" s="20">
        <f t="shared" si="17"/>
        <v>7035.4718695421925</v>
      </c>
      <c r="AA15" s="20">
        <f t="shared" si="17"/>
        <v>7105.8265882376145</v>
      </c>
      <c r="AB15" s="20">
        <f t="shared" si="17"/>
        <v>7176.8848541199905</v>
      </c>
      <c r="AC15" s="20">
        <f t="shared" si="17"/>
        <v>7248.6537026611904</v>
      </c>
      <c r="AD15" s="20">
        <f t="shared" si="17"/>
        <v>7321.140239687802</v>
      </c>
      <c r="AE15" s="20">
        <f t="shared" si="17"/>
        <v>7394.35164208468</v>
      </c>
      <c r="AF15" s="20">
        <f t="shared" si="17"/>
        <v>7468.2951585055271</v>
      </c>
      <c r="AG15" s="20">
        <f t="shared" si="17"/>
        <v>7542.978110090582</v>
      </c>
      <c r="AH15" s="20">
        <f t="shared" si="17"/>
        <v>7618.4078911914876</v>
      </c>
      <c r="AI15" s="20">
        <f t="shared" si="17"/>
        <v>7694.5919701034027</v>
      </c>
      <c r="AJ15" s="20">
        <f t="shared" si="17"/>
        <v>7771.5378898044364</v>
      </c>
      <c r="AK15" s="20">
        <f t="shared" si="17"/>
        <v>7849.2532687024805</v>
      </c>
      <c r="AL15" s="20">
        <f t="shared" si="17"/>
        <v>7927.7458013895057</v>
      </c>
      <c r="AM15" s="20">
        <f t="shared" si="17"/>
        <v>8007.0232594034005</v>
      </c>
      <c r="AN15" s="20">
        <f t="shared" si="17"/>
        <v>8087.0934919974343</v>
      </c>
      <c r="AO15" s="20">
        <f t="shared" si="17"/>
        <v>8167.9644269174087</v>
      </c>
      <c r="AP15" s="20">
        <f t="shared" si="17"/>
        <v>8249.6440711865835</v>
      </c>
      <c r="AQ15" s="20">
        <f t="shared" si="17"/>
        <v>8332.1405118984494</v>
      </c>
      <c r="AR15" s="20">
        <f t="shared" si="17"/>
        <v>8415.4619170174337</v>
      </c>
      <c r="AS15" s="20">
        <f t="shared" si="17"/>
        <v>8499.6165361876083</v>
      </c>
      <c r="AT15" s="20">
        <f t="shared" si="17"/>
        <v>8584.612701549484</v>
      </c>
      <c r="AU15" s="20">
        <f t="shared" si="17"/>
        <v>8670.4588285649788</v>
      </c>
      <c r="AV15" s="20">
        <f t="shared" si="17"/>
        <v>8757.163416850628</v>
      </c>
      <c r="AW15" s="20">
        <f t="shared" si="17"/>
        <v>8844.7350510191336</v>
      </c>
      <c r="AX15" s="20">
        <f t="shared" si="17"/>
        <v>8933.1824015293241</v>
      </c>
      <c r="AY15" s="20">
        <f t="shared" si="17"/>
        <v>9022.5142255446171</v>
      </c>
      <c r="AZ15" s="20">
        <f t="shared" si="17"/>
        <v>9112.7393678000626</v>
      </c>
      <c r="BA15" s="20">
        <f t="shared" si="17"/>
        <v>9203.8667614780625</v>
      </c>
      <c r="BB15" s="20">
        <f t="shared" si="17"/>
        <v>9295.9054290928434</v>
      </c>
      <c r="BC15" s="20">
        <f t="shared" si="17"/>
        <v>9388.8644833837716</v>
      </c>
      <c r="BD15" s="20">
        <f t="shared" si="17"/>
        <v>9482.7531282176096</v>
      </c>
      <c r="BE15" s="20">
        <f t="shared" si="17"/>
        <v>9577.5806594997866</v>
      </c>
      <c r="BF15" s="20">
        <f t="shared" si="17"/>
        <v>9673.356466094785</v>
      </c>
      <c r="BG15" s="20">
        <f t="shared" si="17"/>
        <v>9770.0900307557331</v>
      </c>
      <c r="BH15" s="20">
        <f t="shared" si="17"/>
        <v>9867.7909310632913</v>
      </c>
      <c r="BI15" s="20">
        <f t="shared" si="17"/>
        <v>9966.4688403739237</v>
      </c>
      <c r="BJ15" s="20">
        <f t="shared" si="17"/>
        <v>10066.133528777664</v>
      </c>
      <c r="BK15" s="20">
        <f t="shared" si="17"/>
        <v>10166.794864065441</v>
      </c>
      <c r="BL15" s="20">
        <f t="shared" si="17"/>
        <v>10268.462812706095</v>
      </c>
      <c r="BM15" s="20">
        <f t="shared" si="17"/>
        <v>10371.147440833156</v>
      </c>
      <c r="BN15" s="20">
        <f t="shared" si="17"/>
        <v>10474.858915241488</v>
      </c>
    </row>
    <row r="16" spans="1:66" x14ac:dyDescent="0.45">
      <c r="A16" s="13" t="s">
        <v>8</v>
      </c>
      <c r="B16" s="15">
        <f>SUM(G16:R16)</f>
        <v>36912.090360599999</v>
      </c>
      <c r="C16" s="15">
        <f>SUM(S16:AD16)</f>
        <v>80776.395051398926</v>
      </c>
      <c r="D16" s="15">
        <f>SUM(AE16:AP16)</f>
        <v>91020.863787744471</v>
      </c>
      <c r="E16" s="15">
        <f>SUM(AQ16:BB16)</f>
        <v>102564.58758026308</v>
      </c>
      <c r="F16" s="15">
        <f>SUM(BC16:BN16)</f>
        <v>115572.34449060298</v>
      </c>
      <c r="G16" s="18"/>
      <c r="H16" s="18"/>
      <c r="I16" s="18"/>
      <c r="J16" s="18"/>
      <c r="K16" s="18"/>
      <c r="L16" s="18"/>
      <c r="M16" s="18">
        <v>6000</v>
      </c>
      <c r="N16" s="20">
        <f t="shared" si="17"/>
        <v>6060</v>
      </c>
      <c r="O16" s="20">
        <f t="shared" si="17"/>
        <v>6120.6</v>
      </c>
      <c r="P16" s="20">
        <f t="shared" si="17"/>
        <v>6181.8060000000005</v>
      </c>
      <c r="Q16" s="20">
        <f t="shared" si="17"/>
        <v>6243.624060000001</v>
      </c>
      <c r="R16" s="20">
        <f t="shared" si="17"/>
        <v>6306.060300600001</v>
      </c>
      <c r="S16" s="20">
        <f t="shared" si="17"/>
        <v>6369.1209036060009</v>
      </c>
      <c r="T16" s="20">
        <f t="shared" si="17"/>
        <v>6432.812112642061</v>
      </c>
      <c r="U16" s="20">
        <f t="shared" si="17"/>
        <v>6497.1402337684813</v>
      </c>
      <c r="V16" s="20">
        <f t="shared" si="17"/>
        <v>6562.1116361061659</v>
      </c>
      <c r="W16" s="20">
        <f t="shared" si="17"/>
        <v>6627.7327524672273</v>
      </c>
      <c r="X16" s="20">
        <f t="shared" si="17"/>
        <v>6694.0100799919001</v>
      </c>
      <c r="Y16" s="20">
        <f t="shared" si="17"/>
        <v>6760.9501807918195</v>
      </c>
      <c r="Z16" s="20">
        <f t="shared" si="17"/>
        <v>6828.5596825997382</v>
      </c>
      <c r="AA16" s="20">
        <f t="shared" si="17"/>
        <v>6896.8452794257355</v>
      </c>
      <c r="AB16" s="20">
        <f t="shared" si="17"/>
        <v>6965.8137322199927</v>
      </c>
      <c r="AC16" s="20">
        <f t="shared" si="17"/>
        <v>7035.4718695421925</v>
      </c>
      <c r="AD16" s="20">
        <f t="shared" si="17"/>
        <v>7105.8265882376145</v>
      </c>
      <c r="AE16" s="20">
        <f t="shared" si="17"/>
        <v>7176.8848541199905</v>
      </c>
      <c r="AF16" s="20">
        <f t="shared" si="17"/>
        <v>7248.6537026611904</v>
      </c>
      <c r="AG16" s="20">
        <f t="shared" si="17"/>
        <v>7321.140239687802</v>
      </c>
      <c r="AH16" s="20">
        <f t="shared" si="17"/>
        <v>7394.35164208468</v>
      </c>
      <c r="AI16" s="20">
        <f t="shared" si="17"/>
        <v>7468.2951585055271</v>
      </c>
      <c r="AJ16" s="20">
        <f t="shared" si="17"/>
        <v>7542.978110090582</v>
      </c>
      <c r="AK16" s="20">
        <f t="shared" si="17"/>
        <v>7618.4078911914876</v>
      </c>
      <c r="AL16" s="20">
        <f t="shared" si="17"/>
        <v>7694.5919701034027</v>
      </c>
      <c r="AM16" s="20">
        <f t="shared" si="17"/>
        <v>7771.5378898044364</v>
      </c>
      <c r="AN16" s="20">
        <f t="shared" si="17"/>
        <v>7849.2532687024805</v>
      </c>
      <c r="AO16" s="20">
        <f t="shared" si="17"/>
        <v>7927.7458013895057</v>
      </c>
      <c r="AP16" s="20">
        <f t="shared" si="17"/>
        <v>8007.0232594034005</v>
      </c>
      <c r="AQ16" s="20">
        <f t="shared" si="17"/>
        <v>8087.0934919974343</v>
      </c>
      <c r="AR16" s="20">
        <f t="shared" si="17"/>
        <v>8167.9644269174087</v>
      </c>
      <c r="AS16" s="20">
        <f t="shared" si="17"/>
        <v>8249.6440711865835</v>
      </c>
      <c r="AT16" s="20">
        <f t="shared" si="17"/>
        <v>8332.1405118984494</v>
      </c>
      <c r="AU16" s="20">
        <f t="shared" si="17"/>
        <v>8415.4619170174337</v>
      </c>
      <c r="AV16" s="20">
        <f t="shared" si="17"/>
        <v>8499.6165361876083</v>
      </c>
      <c r="AW16" s="20">
        <f t="shared" si="17"/>
        <v>8584.612701549484</v>
      </c>
      <c r="AX16" s="20">
        <f t="shared" si="17"/>
        <v>8670.4588285649788</v>
      </c>
      <c r="AY16" s="20">
        <f t="shared" si="17"/>
        <v>8757.163416850628</v>
      </c>
      <c r="AZ16" s="20">
        <f t="shared" si="17"/>
        <v>8844.7350510191336</v>
      </c>
      <c r="BA16" s="20">
        <f t="shared" si="17"/>
        <v>8933.1824015293241</v>
      </c>
      <c r="BB16" s="20">
        <f t="shared" si="17"/>
        <v>9022.5142255446171</v>
      </c>
      <c r="BC16" s="20">
        <f t="shared" si="17"/>
        <v>9112.7393678000626</v>
      </c>
      <c r="BD16" s="20">
        <f t="shared" si="17"/>
        <v>9203.8667614780625</v>
      </c>
      <c r="BE16" s="20">
        <f t="shared" si="17"/>
        <v>9295.9054290928434</v>
      </c>
      <c r="BF16" s="20">
        <f t="shared" si="17"/>
        <v>9388.8644833837716</v>
      </c>
      <c r="BG16" s="20">
        <f t="shared" si="17"/>
        <v>9482.7531282176096</v>
      </c>
      <c r="BH16" s="20">
        <f t="shared" si="17"/>
        <v>9577.5806594997866</v>
      </c>
      <c r="BI16" s="20">
        <f t="shared" si="17"/>
        <v>9673.356466094785</v>
      </c>
      <c r="BJ16" s="20">
        <f t="shared" si="17"/>
        <v>9770.0900307557331</v>
      </c>
      <c r="BK16" s="20">
        <f t="shared" si="17"/>
        <v>9867.7909310632913</v>
      </c>
      <c r="BL16" s="20">
        <f t="shared" si="17"/>
        <v>9966.4688403739237</v>
      </c>
      <c r="BM16" s="20">
        <f t="shared" si="17"/>
        <v>10066.133528777664</v>
      </c>
      <c r="BN16" s="20">
        <f t="shared" si="17"/>
        <v>10166.794864065441</v>
      </c>
    </row>
    <row r="17" spans="1:66" x14ac:dyDescent="0.45">
      <c r="A17" s="13" t="s">
        <v>10</v>
      </c>
      <c r="B17" s="15">
        <f>SUM(G17:R17)</f>
        <v>18180.599999999999</v>
      </c>
      <c r="C17" s="15">
        <f>SUM(S17:AD17)</f>
        <v>78400.77322199913</v>
      </c>
      <c r="D17" s="15">
        <f>SUM(AE17:AP17)</f>
        <v>88343.953648248891</v>
      </c>
      <c r="E17" s="15">
        <f>SUM(AQ17:BB17)</f>
        <v>99548.178231665399</v>
      </c>
      <c r="F17" s="15">
        <f>SUM(BC17:BN17)</f>
        <v>112173.37893547902</v>
      </c>
      <c r="G17" s="18"/>
      <c r="H17" s="18"/>
      <c r="I17" s="18"/>
      <c r="J17" s="18"/>
      <c r="K17" s="18"/>
      <c r="L17" s="18"/>
      <c r="M17" s="20"/>
      <c r="N17" s="20"/>
      <c r="O17" s="20"/>
      <c r="P17" s="18">
        <v>6000</v>
      </c>
      <c r="Q17" s="20">
        <f t="shared" si="17"/>
        <v>6060</v>
      </c>
      <c r="R17" s="20">
        <f t="shared" si="17"/>
        <v>6120.6</v>
      </c>
      <c r="S17" s="20">
        <f t="shared" si="17"/>
        <v>6181.8060000000005</v>
      </c>
      <c r="T17" s="20">
        <f t="shared" si="17"/>
        <v>6243.624060000001</v>
      </c>
      <c r="U17" s="20">
        <f t="shared" si="17"/>
        <v>6306.060300600001</v>
      </c>
      <c r="V17" s="20">
        <f t="shared" si="17"/>
        <v>6369.1209036060009</v>
      </c>
      <c r="W17" s="20">
        <f t="shared" si="17"/>
        <v>6432.812112642061</v>
      </c>
      <c r="X17" s="20">
        <f t="shared" si="17"/>
        <v>6497.1402337684813</v>
      </c>
      <c r="Y17" s="20">
        <f t="shared" si="17"/>
        <v>6562.1116361061659</v>
      </c>
      <c r="Z17" s="20">
        <f t="shared" si="17"/>
        <v>6627.7327524672273</v>
      </c>
      <c r="AA17" s="20">
        <f t="shared" si="17"/>
        <v>6694.0100799919001</v>
      </c>
      <c r="AB17" s="20">
        <f t="shared" si="17"/>
        <v>6760.9501807918195</v>
      </c>
      <c r="AC17" s="20">
        <f t="shared" si="17"/>
        <v>6828.5596825997382</v>
      </c>
      <c r="AD17" s="20">
        <f t="shared" si="17"/>
        <v>6896.8452794257355</v>
      </c>
      <c r="AE17" s="20">
        <f t="shared" si="17"/>
        <v>6965.8137322199927</v>
      </c>
      <c r="AF17" s="20">
        <f t="shared" si="17"/>
        <v>7035.4718695421925</v>
      </c>
      <c r="AG17" s="20">
        <f t="shared" si="17"/>
        <v>7105.8265882376145</v>
      </c>
      <c r="AH17" s="20">
        <f t="shared" si="17"/>
        <v>7176.8848541199905</v>
      </c>
      <c r="AI17" s="20">
        <f t="shared" si="17"/>
        <v>7248.6537026611904</v>
      </c>
      <c r="AJ17" s="20">
        <f t="shared" si="17"/>
        <v>7321.140239687802</v>
      </c>
      <c r="AK17" s="20">
        <f t="shared" si="17"/>
        <v>7394.35164208468</v>
      </c>
      <c r="AL17" s="20">
        <f t="shared" si="17"/>
        <v>7468.2951585055271</v>
      </c>
      <c r="AM17" s="20">
        <f t="shared" si="17"/>
        <v>7542.978110090582</v>
      </c>
      <c r="AN17" s="20">
        <f t="shared" si="17"/>
        <v>7618.4078911914876</v>
      </c>
      <c r="AO17" s="20">
        <f t="shared" si="17"/>
        <v>7694.5919701034027</v>
      </c>
      <c r="AP17" s="20">
        <f t="shared" si="17"/>
        <v>7771.5378898044364</v>
      </c>
      <c r="AQ17" s="20">
        <f t="shared" si="17"/>
        <v>7849.2532687024805</v>
      </c>
      <c r="AR17" s="20">
        <f t="shared" si="17"/>
        <v>7927.7458013895057</v>
      </c>
      <c r="AS17" s="20">
        <f t="shared" si="17"/>
        <v>8007.0232594034005</v>
      </c>
      <c r="AT17" s="20">
        <f t="shared" si="17"/>
        <v>8087.0934919974343</v>
      </c>
      <c r="AU17" s="20">
        <f t="shared" si="17"/>
        <v>8167.9644269174087</v>
      </c>
      <c r="AV17" s="20">
        <f t="shared" si="17"/>
        <v>8249.6440711865835</v>
      </c>
      <c r="AW17" s="20">
        <f t="shared" si="17"/>
        <v>8332.1405118984494</v>
      </c>
      <c r="AX17" s="20">
        <f t="shared" si="17"/>
        <v>8415.4619170174337</v>
      </c>
      <c r="AY17" s="20">
        <f t="shared" si="17"/>
        <v>8499.6165361876083</v>
      </c>
      <c r="AZ17" s="20">
        <f t="shared" si="17"/>
        <v>8584.612701549484</v>
      </c>
      <c r="BA17" s="20">
        <f t="shared" si="17"/>
        <v>8670.4588285649788</v>
      </c>
      <c r="BB17" s="20">
        <f t="shared" si="17"/>
        <v>8757.163416850628</v>
      </c>
      <c r="BC17" s="20">
        <f t="shared" si="17"/>
        <v>8844.7350510191336</v>
      </c>
      <c r="BD17" s="20">
        <f t="shared" si="17"/>
        <v>8933.1824015293241</v>
      </c>
      <c r="BE17" s="20">
        <f t="shared" si="17"/>
        <v>9022.5142255446171</v>
      </c>
      <c r="BF17" s="20">
        <f t="shared" si="17"/>
        <v>9112.7393678000626</v>
      </c>
      <c r="BG17" s="20">
        <f t="shared" si="17"/>
        <v>9203.8667614780625</v>
      </c>
      <c r="BH17" s="20">
        <f t="shared" si="17"/>
        <v>9295.9054290928434</v>
      </c>
      <c r="BI17" s="20">
        <f t="shared" si="17"/>
        <v>9388.8644833837716</v>
      </c>
      <c r="BJ17" s="20">
        <f t="shared" si="17"/>
        <v>9482.7531282176096</v>
      </c>
      <c r="BK17" s="20">
        <f t="shared" si="17"/>
        <v>9577.5806594997866</v>
      </c>
      <c r="BL17" s="20">
        <f t="shared" si="17"/>
        <v>9673.356466094785</v>
      </c>
      <c r="BM17" s="20">
        <f t="shared" si="17"/>
        <v>9770.0900307557331</v>
      </c>
      <c r="BN17" s="20">
        <f t="shared" si="17"/>
        <v>9867.7909310632913</v>
      </c>
    </row>
    <row r="18" spans="1:66" x14ac:dyDescent="0.45">
      <c r="A18" s="13" t="s">
        <v>9</v>
      </c>
      <c r="B18" s="15">
        <f t="shared" ref="B18:B20" si="18">SUM(G18:R18)</f>
        <v>0</v>
      </c>
      <c r="C18" s="15">
        <f t="shared" si="11"/>
        <v>0</v>
      </c>
      <c r="D18" s="15">
        <f t="shared" si="12"/>
        <v>162000</v>
      </c>
      <c r="E18" s="15">
        <f t="shared" si="13"/>
        <v>306000</v>
      </c>
      <c r="F18" s="15">
        <f t="shared" si="14"/>
        <v>450000</v>
      </c>
      <c r="G18" s="18"/>
      <c r="H18" s="18"/>
      <c r="I18" s="18"/>
      <c r="J18" s="18"/>
      <c r="K18" s="18"/>
      <c r="L18" s="18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1"/>
      <c r="Z18" s="1"/>
      <c r="AA18" s="1"/>
      <c r="AB18" s="1"/>
      <c r="AC18" s="1"/>
      <c r="AD18" s="1"/>
      <c r="AE18" s="21">
        <v>8000</v>
      </c>
      <c r="AF18" s="1">
        <f>AE18+1000</f>
        <v>9000</v>
      </c>
      <c r="AG18" s="1">
        <f t="shared" ref="AG18:BN18" si="19">AF18+1000</f>
        <v>10000</v>
      </c>
      <c r="AH18" s="1">
        <f t="shared" si="19"/>
        <v>11000</v>
      </c>
      <c r="AI18" s="1">
        <f t="shared" si="19"/>
        <v>12000</v>
      </c>
      <c r="AJ18" s="1">
        <f t="shared" si="19"/>
        <v>13000</v>
      </c>
      <c r="AK18" s="1">
        <f t="shared" si="19"/>
        <v>14000</v>
      </c>
      <c r="AL18" s="1">
        <f t="shared" si="19"/>
        <v>15000</v>
      </c>
      <c r="AM18" s="1">
        <f t="shared" si="19"/>
        <v>16000</v>
      </c>
      <c r="AN18" s="1">
        <f t="shared" si="19"/>
        <v>17000</v>
      </c>
      <c r="AO18" s="1">
        <f t="shared" si="19"/>
        <v>18000</v>
      </c>
      <c r="AP18" s="1">
        <f t="shared" si="19"/>
        <v>19000</v>
      </c>
      <c r="AQ18" s="1">
        <f t="shared" si="19"/>
        <v>20000</v>
      </c>
      <c r="AR18" s="1">
        <f t="shared" si="19"/>
        <v>21000</v>
      </c>
      <c r="AS18" s="1">
        <f t="shared" si="19"/>
        <v>22000</v>
      </c>
      <c r="AT18" s="1">
        <f t="shared" si="19"/>
        <v>23000</v>
      </c>
      <c r="AU18" s="1">
        <f t="shared" si="19"/>
        <v>24000</v>
      </c>
      <c r="AV18" s="1">
        <f t="shared" si="19"/>
        <v>25000</v>
      </c>
      <c r="AW18" s="1">
        <f t="shared" si="19"/>
        <v>26000</v>
      </c>
      <c r="AX18" s="1">
        <f t="shared" si="19"/>
        <v>27000</v>
      </c>
      <c r="AY18" s="1">
        <f t="shared" si="19"/>
        <v>28000</v>
      </c>
      <c r="AZ18" s="1">
        <f t="shared" si="19"/>
        <v>29000</v>
      </c>
      <c r="BA18" s="1">
        <f t="shared" si="19"/>
        <v>30000</v>
      </c>
      <c r="BB18" s="1">
        <f t="shared" si="19"/>
        <v>31000</v>
      </c>
      <c r="BC18" s="1">
        <f t="shared" si="19"/>
        <v>32000</v>
      </c>
      <c r="BD18" s="1">
        <f t="shared" si="19"/>
        <v>33000</v>
      </c>
      <c r="BE18" s="1">
        <f t="shared" si="19"/>
        <v>34000</v>
      </c>
      <c r="BF18" s="1">
        <f t="shared" si="19"/>
        <v>35000</v>
      </c>
      <c r="BG18" s="1">
        <f t="shared" si="19"/>
        <v>36000</v>
      </c>
      <c r="BH18" s="1">
        <f t="shared" si="19"/>
        <v>37000</v>
      </c>
      <c r="BI18" s="1">
        <f t="shared" si="19"/>
        <v>38000</v>
      </c>
      <c r="BJ18" s="1">
        <f t="shared" si="19"/>
        <v>39000</v>
      </c>
      <c r="BK18" s="1">
        <f t="shared" si="19"/>
        <v>40000</v>
      </c>
      <c r="BL18" s="1">
        <f t="shared" si="19"/>
        <v>41000</v>
      </c>
      <c r="BM18" s="1">
        <f t="shared" si="19"/>
        <v>42000</v>
      </c>
      <c r="BN18" s="1">
        <f t="shared" si="19"/>
        <v>43000</v>
      </c>
    </row>
    <row r="19" spans="1:66" s="36" customFormat="1" x14ac:dyDescent="0.45">
      <c r="A19" s="34" t="s">
        <v>11</v>
      </c>
      <c r="B19" s="35">
        <f t="shared" si="18"/>
        <v>86509.564062499994</v>
      </c>
      <c r="C19" s="35">
        <f t="shared" si="11"/>
        <v>244052.35930660844</v>
      </c>
      <c r="D19" s="35">
        <f t="shared" si="12"/>
        <v>372132.31414595793</v>
      </c>
      <c r="E19" s="35">
        <f t="shared" si="13"/>
        <v>567764.51799667638</v>
      </c>
      <c r="F19" s="35">
        <f t="shared" si="14"/>
        <v>884710.85557148443</v>
      </c>
      <c r="G19" s="23">
        <f>SUM(G20:G24)</f>
        <v>0</v>
      </c>
      <c r="H19" s="23">
        <f t="shared" ref="H19:BN19" si="20">SUM(H20:H24)</f>
        <v>0</v>
      </c>
      <c r="I19" s="23">
        <f t="shared" si="20"/>
        <v>0</v>
      </c>
      <c r="J19" s="23">
        <f t="shared" si="20"/>
        <v>0</v>
      </c>
      <c r="K19" s="23">
        <f t="shared" si="20"/>
        <v>0</v>
      </c>
      <c r="L19" s="23">
        <f t="shared" si="20"/>
        <v>0</v>
      </c>
      <c r="M19" s="23">
        <f t="shared" si="20"/>
        <v>13000</v>
      </c>
      <c r="N19" s="23">
        <f t="shared" si="20"/>
        <v>13550</v>
      </c>
      <c r="O19" s="23">
        <f t="shared" si="20"/>
        <v>14112.5</v>
      </c>
      <c r="P19" s="23">
        <f t="shared" si="20"/>
        <v>14688.125</v>
      </c>
      <c r="Q19" s="23">
        <f t="shared" si="20"/>
        <v>15277.53125</v>
      </c>
      <c r="R19" s="23">
        <f t="shared" si="20"/>
        <v>15881.407812500001</v>
      </c>
      <c r="S19" s="23">
        <f t="shared" si="20"/>
        <v>16500.478203125</v>
      </c>
      <c r="T19" s="23">
        <f t="shared" si="20"/>
        <v>17135.502113281251</v>
      </c>
      <c r="U19" s="23">
        <f t="shared" si="20"/>
        <v>17787.277218945314</v>
      </c>
      <c r="V19" s="23">
        <f t="shared" si="20"/>
        <v>18456.641079892579</v>
      </c>
      <c r="W19" s="23">
        <f t="shared" si="20"/>
        <v>19144.473133887208</v>
      </c>
      <c r="X19" s="23">
        <f t="shared" si="20"/>
        <v>19851.696790581569</v>
      </c>
      <c r="Y19" s="23">
        <f t="shared" si="20"/>
        <v>20579.28163011065</v>
      </c>
      <c r="Z19" s="23">
        <f t="shared" si="20"/>
        <v>21328.245711616182</v>
      </c>
      <c r="AA19" s="23">
        <f t="shared" si="20"/>
        <v>22099.657997196991</v>
      </c>
      <c r="AB19" s="23">
        <f t="shared" si="20"/>
        <v>22894.640897056841</v>
      </c>
      <c r="AC19" s="23">
        <f t="shared" si="20"/>
        <v>23714.372941909685</v>
      </c>
      <c r="AD19" s="23">
        <f t="shared" si="20"/>
        <v>24560.091589005169</v>
      </c>
      <c r="AE19" s="23">
        <f t="shared" si="20"/>
        <v>25433.096168455428</v>
      </c>
      <c r="AF19" s="23">
        <f t="shared" si="20"/>
        <v>26334.750976878197</v>
      </c>
      <c r="AG19" s="23">
        <f t="shared" si="20"/>
        <v>27266.48852572211</v>
      </c>
      <c r="AH19" s="23">
        <f t="shared" si="20"/>
        <v>28229.812952008215</v>
      </c>
      <c r="AI19" s="23">
        <f t="shared" si="20"/>
        <v>29226.303599608626</v>
      </c>
      <c r="AJ19" s="23">
        <f t="shared" si="20"/>
        <v>30257.618779589058</v>
      </c>
      <c r="AK19" s="23">
        <f t="shared" si="20"/>
        <v>31325.499718568513</v>
      </c>
      <c r="AL19" s="23">
        <f t="shared" si="20"/>
        <v>32431.774704496936</v>
      </c>
      <c r="AM19" s="23">
        <f t="shared" si="20"/>
        <v>33578.363439721783</v>
      </c>
      <c r="AN19" s="23">
        <f t="shared" si="20"/>
        <v>34767.281611707876</v>
      </c>
      <c r="AO19" s="23">
        <f t="shared" si="20"/>
        <v>36000.64569229327</v>
      </c>
      <c r="AP19" s="23">
        <f t="shared" si="20"/>
        <v>37280.677976907929</v>
      </c>
      <c r="AQ19" s="23">
        <f t="shared" si="20"/>
        <v>38609.711875753332</v>
      </c>
      <c r="AR19" s="23">
        <f t="shared" si="20"/>
        <v>39990.197469540995</v>
      </c>
      <c r="AS19" s="23">
        <f t="shared" si="20"/>
        <v>41424.707343018046</v>
      </c>
      <c r="AT19" s="23">
        <f t="shared" si="20"/>
        <v>42915.942710168951</v>
      </c>
      <c r="AU19" s="23">
        <f t="shared" si="20"/>
        <v>44466.739845677395</v>
      </c>
      <c r="AV19" s="23">
        <f t="shared" si="20"/>
        <v>46080.076837961271</v>
      </c>
      <c r="AW19" s="23">
        <f t="shared" si="20"/>
        <v>47759.08067985934</v>
      </c>
      <c r="AX19" s="23">
        <f t="shared" si="20"/>
        <v>49507.034713852307</v>
      </c>
      <c r="AY19" s="23">
        <f t="shared" si="20"/>
        <v>51327.386449544923</v>
      </c>
      <c r="AZ19" s="23">
        <f t="shared" si="20"/>
        <v>53223.755772022174</v>
      </c>
      <c r="BA19" s="23">
        <f t="shared" si="20"/>
        <v>55199.943560623287</v>
      </c>
      <c r="BB19" s="23">
        <f t="shared" si="20"/>
        <v>57259.940738654455</v>
      </c>
      <c r="BC19" s="23">
        <f t="shared" si="20"/>
        <v>59407.937775587183</v>
      </c>
      <c r="BD19" s="23">
        <f t="shared" si="20"/>
        <v>61648.334664366543</v>
      </c>
      <c r="BE19" s="23">
        <f t="shared" si="20"/>
        <v>63985.751397584871</v>
      </c>
      <c r="BF19" s="23">
        <f t="shared" si="20"/>
        <v>66425.038967464119</v>
      </c>
      <c r="BG19" s="23">
        <f t="shared" si="20"/>
        <v>68971.290915837337</v>
      </c>
      <c r="BH19" s="23">
        <f t="shared" si="20"/>
        <v>71629.855461629195</v>
      </c>
      <c r="BI19" s="23">
        <f t="shared" si="20"/>
        <v>74406.348234710662</v>
      </c>
      <c r="BJ19" s="23">
        <f t="shared" si="20"/>
        <v>77306.665646446199</v>
      </c>
      <c r="BK19" s="23">
        <f t="shared" si="20"/>
        <v>80336.998928768502</v>
      </c>
      <c r="BL19" s="23">
        <f t="shared" si="20"/>
        <v>83503.848875206924</v>
      </c>
      <c r="BM19" s="23">
        <f t="shared" si="20"/>
        <v>86814.041318967284</v>
      </c>
      <c r="BN19" s="23">
        <f t="shared" si="20"/>
        <v>90274.743384915651</v>
      </c>
    </row>
    <row r="20" spans="1:66" x14ac:dyDescent="0.45">
      <c r="A20" s="13" t="s">
        <v>15</v>
      </c>
      <c r="B20" s="15">
        <f t="shared" si="18"/>
        <v>25500</v>
      </c>
      <c r="C20" s="15">
        <f t="shared" ref="C20" si="21">SUM(S20:AD20)</f>
        <v>61800</v>
      </c>
      <c r="D20" s="15">
        <f t="shared" ref="D20" si="22">SUM(AE20:AP20)</f>
        <v>76200</v>
      </c>
      <c r="E20" s="15">
        <f t="shared" ref="E20" si="23">SUM(AQ20:BB20)</f>
        <v>90600</v>
      </c>
      <c r="F20" s="15">
        <f t="shared" ref="F20" si="24">SUM(BC20:BN20)</f>
        <v>105000</v>
      </c>
      <c r="G20" s="18"/>
      <c r="H20" s="18"/>
      <c r="I20" s="18"/>
      <c r="J20" s="18"/>
      <c r="K20" s="18"/>
      <c r="L20" s="18"/>
      <c r="M20" s="21">
        <v>4000</v>
      </c>
      <c r="N20" s="1">
        <f>M20+100</f>
        <v>4100</v>
      </c>
      <c r="O20" s="1">
        <f t="shared" ref="O20:BN23" si="25">N20+100</f>
        <v>4200</v>
      </c>
      <c r="P20" s="1">
        <f t="shared" si="25"/>
        <v>4300</v>
      </c>
      <c r="Q20" s="1">
        <f t="shared" si="25"/>
        <v>4400</v>
      </c>
      <c r="R20" s="1">
        <f t="shared" si="25"/>
        <v>4500</v>
      </c>
      <c r="S20" s="1">
        <f t="shared" si="25"/>
        <v>4600</v>
      </c>
      <c r="T20" s="1">
        <f t="shared" si="25"/>
        <v>4700</v>
      </c>
      <c r="U20" s="1">
        <f t="shared" si="25"/>
        <v>4800</v>
      </c>
      <c r="V20" s="1">
        <f t="shared" si="25"/>
        <v>4900</v>
      </c>
      <c r="W20" s="1">
        <f t="shared" si="25"/>
        <v>5000</v>
      </c>
      <c r="X20" s="1">
        <f t="shared" si="25"/>
        <v>5100</v>
      </c>
      <c r="Y20" s="1">
        <f t="shared" si="25"/>
        <v>5200</v>
      </c>
      <c r="Z20" s="1">
        <f t="shared" si="25"/>
        <v>5300</v>
      </c>
      <c r="AA20" s="1">
        <f t="shared" si="25"/>
        <v>5400</v>
      </c>
      <c r="AB20" s="1">
        <f t="shared" si="25"/>
        <v>5500</v>
      </c>
      <c r="AC20" s="1">
        <f t="shared" si="25"/>
        <v>5600</v>
      </c>
      <c r="AD20" s="1">
        <f t="shared" si="25"/>
        <v>5700</v>
      </c>
      <c r="AE20" s="1">
        <f t="shared" si="25"/>
        <v>5800</v>
      </c>
      <c r="AF20" s="1">
        <f t="shared" si="25"/>
        <v>5900</v>
      </c>
      <c r="AG20" s="1">
        <f t="shared" si="25"/>
        <v>6000</v>
      </c>
      <c r="AH20" s="1">
        <f t="shared" si="25"/>
        <v>6100</v>
      </c>
      <c r="AI20" s="1">
        <f t="shared" si="25"/>
        <v>6200</v>
      </c>
      <c r="AJ20" s="1">
        <f t="shared" si="25"/>
        <v>6300</v>
      </c>
      <c r="AK20" s="1">
        <f t="shared" si="25"/>
        <v>6400</v>
      </c>
      <c r="AL20" s="1">
        <f t="shared" si="25"/>
        <v>6500</v>
      </c>
      <c r="AM20" s="1">
        <f t="shared" si="25"/>
        <v>6600</v>
      </c>
      <c r="AN20" s="1">
        <f t="shared" si="25"/>
        <v>6700</v>
      </c>
      <c r="AO20" s="1">
        <f t="shared" si="25"/>
        <v>6800</v>
      </c>
      <c r="AP20" s="1">
        <f t="shared" si="25"/>
        <v>6900</v>
      </c>
      <c r="AQ20" s="1">
        <f t="shared" si="25"/>
        <v>7000</v>
      </c>
      <c r="AR20" s="1">
        <f t="shared" si="25"/>
        <v>7100</v>
      </c>
      <c r="AS20" s="1">
        <f t="shared" si="25"/>
        <v>7200</v>
      </c>
      <c r="AT20" s="1">
        <f t="shared" si="25"/>
        <v>7300</v>
      </c>
      <c r="AU20" s="1">
        <f t="shared" si="25"/>
        <v>7400</v>
      </c>
      <c r="AV20" s="1">
        <f t="shared" si="25"/>
        <v>7500</v>
      </c>
      <c r="AW20" s="1">
        <f t="shared" si="25"/>
        <v>7600</v>
      </c>
      <c r="AX20" s="1">
        <f t="shared" si="25"/>
        <v>7700</v>
      </c>
      <c r="AY20" s="1">
        <f t="shared" si="25"/>
        <v>7800</v>
      </c>
      <c r="AZ20" s="1">
        <f t="shared" si="25"/>
        <v>7900</v>
      </c>
      <c r="BA20" s="1">
        <f t="shared" si="25"/>
        <v>8000</v>
      </c>
      <c r="BB20" s="1">
        <f t="shared" si="25"/>
        <v>8100</v>
      </c>
      <c r="BC20" s="1">
        <f t="shared" si="25"/>
        <v>8200</v>
      </c>
      <c r="BD20" s="1">
        <f t="shared" si="25"/>
        <v>8300</v>
      </c>
      <c r="BE20" s="1">
        <f t="shared" si="25"/>
        <v>8400</v>
      </c>
      <c r="BF20" s="1">
        <f t="shared" si="25"/>
        <v>8500</v>
      </c>
      <c r="BG20" s="1">
        <f t="shared" si="25"/>
        <v>8600</v>
      </c>
      <c r="BH20" s="1">
        <f t="shared" si="25"/>
        <v>8700</v>
      </c>
      <c r="BI20" s="1">
        <f t="shared" si="25"/>
        <v>8800</v>
      </c>
      <c r="BJ20" s="1">
        <f t="shared" si="25"/>
        <v>8900</v>
      </c>
      <c r="BK20" s="1">
        <f t="shared" si="25"/>
        <v>9000</v>
      </c>
      <c r="BL20" s="1">
        <f t="shared" si="25"/>
        <v>9100</v>
      </c>
      <c r="BM20" s="1">
        <f t="shared" si="25"/>
        <v>9200</v>
      </c>
      <c r="BN20" s="1">
        <f t="shared" si="25"/>
        <v>9300</v>
      </c>
    </row>
    <row r="21" spans="1:66" x14ac:dyDescent="0.45">
      <c r="A21" s="13" t="s">
        <v>12</v>
      </c>
      <c r="B21" s="15">
        <f>SUM(G21:R21)</f>
        <v>34009.564062500001</v>
      </c>
      <c r="C21" s="15">
        <f>SUM(S21:AD21)</f>
        <v>106652.35930660844</v>
      </c>
      <c r="D21" s="15">
        <f>SUM(AE21:AP21)</f>
        <v>191532.31414595793</v>
      </c>
      <c r="E21" s="15">
        <f>SUM(AQ21:BB21)</f>
        <v>343964.51799667644</v>
      </c>
      <c r="F21" s="15">
        <f>SUM(BC21:BN21)</f>
        <v>617710.85557148443</v>
      </c>
      <c r="G21" s="18"/>
      <c r="H21" s="18"/>
      <c r="I21" s="18"/>
      <c r="J21" s="18"/>
      <c r="K21" s="18"/>
      <c r="L21" s="18"/>
      <c r="M21" s="21">
        <v>5000</v>
      </c>
      <c r="N21" s="1">
        <f>M21*1.05</f>
        <v>5250</v>
      </c>
      <c r="O21" s="1">
        <f t="shared" ref="O21:BN21" si="26">N21*1.05</f>
        <v>5512.5</v>
      </c>
      <c r="P21" s="1">
        <f t="shared" si="26"/>
        <v>5788.125</v>
      </c>
      <c r="Q21" s="1">
        <f t="shared" si="26"/>
        <v>6077.53125</v>
      </c>
      <c r="R21" s="1">
        <f t="shared" si="26"/>
        <v>6381.4078125000005</v>
      </c>
      <c r="S21" s="1">
        <f t="shared" si="26"/>
        <v>6700.4782031250006</v>
      </c>
      <c r="T21" s="1">
        <f t="shared" si="26"/>
        <v>7035.5021132812508</v>
      </c>
      <c r="U21" s="1">
        <f t="shared" si="26"/>
        <v>7387.2772189453135</v>
      </c>
      <c r="V21" s="1">
        <f t="shared" si="26"/>
        <v>7756.6410798925799</v>
      </c>
      <c r="W21" s="1">
        <f t="shared" si="26"/>
        <v>8144.4731338872089</v>
      </c>
      <c r="X21" s="1">
        <f t="shared" si="26"/>
        <v>8551.6967905815691</v>
      </c>
      <c r="Y21" s="1">
        <f t="shared" si="26"/>
        <v>8979.2816301106486</v>
      </c>
      <c r="Z21" s="1">
        <f t="shared" si="26"/>
        <v>9428.2457116161822</v>
      </c>
      <c r="AA21" s="1">
        <f t="shared" si="26"/>
        <v>9899.6579971969913</v>
      </c>
      <c r="AB21" s="1">
        <f t="shared" si="26"/>
        <v>10394.640897056841</v>
      </c>
      <c r="AC21" s="1">
        <f t="shared" si="26"/>
        <v>10914.372941909684</v>
      </c>
      <c r="AD21" s="1">
        <f t="shared" si="26"/>
        <v>11460.091589005167</v>
      </c>
      <c r="AE21" s="1">
        <f t="shared" si="26"/>
        <v>12033.096168455426</v>
      </c>
      <c r="AF21" s="1">
        <f t="shared" si="26"/>
        <v>12634.750976878198</v>
      </c>
      <c r="AG21" s="1">
        <f t="shared" si="26"/>
        <v>13266.488525722109</v>
      </c>
      <c r="AH21" s="1">
        <f t="shared" si="26"/>
        <v>13929.812952008215</v>
      </c>
      <c r="AI21" s="1">
        <f t="shared" si="26"/>
        <v>14626.303599608626</v>
      </c>
      <c r="AJ21" s="1">
        <f t="shared" si="26"/>
        <v>15357.618779589058</v>
      </c>
      <c r="AK21" s="1">
        <f t="shared" si="26"/>
        <v>16125.499718568512</v>
      </c>
      <c r="AL21" s="1">
        <f t="shared" si="26"/>
        <v>16931.774704496936</v>
      </c>
      <c r="AM21" s="1">
        <f t="shared" si="26"/>
        <v>17778.363439721783</v>
      </c>
      <c r="AN21" s="1">
        <f t="shared" si="26"/>
        <v>18667.281611707873</v>
      </c>
      <c r="AO21" s="1">
        <f t="shared" si="26"/>
        <v>19600.645692293267</v>
      </c>
      <c r="AP21" s="1">
        <f t="shared" si="26"/>
        <v>20580.677976907929</v>
      </c>
      <c r="AQ21" s="1">
        <f t="shared" si="26"/>
        <v>21609.711875753328</v>
      </c>
      <c r="AR21" s="1">
        <f t="shared" si="26"/>
        <v>22690.197469540995</v>
      </c>
      <c r="AS21" s="1">
        <f t="shared" si="26"/>
        <v>23824.707343018046</v>
      </c>
      <c r="AT21" s="1">
        <f t="shared" si="26"/>
        <v>25015.942710168951</v>
      </c>
      <c r="AU21" s="1">
        <f t="shared" si="26"/>
        <v>26266.739845677399</v>
      </c>
      <c r="AV21" s="1">
        <f t="shared" si="26"/>
        <v>27580.076837961271</v>
      </c>
      <c r="AW21" s="1">
        <f t="shared" si="26"/>
        <v>28959.080679859337</v>
      </c>
      <c r="AX21" s="1">
        <f t="shared" si="26"/>
        <v>30407.034713852307</v>
      </c>
      <c r="AY21" s="1">
        <f t="shared" si="26"/>
        <v>31927.386449544923</v>
      </c>
      <c r="AZ21" s="1">
        <f t="shared" si="26"/>
        <v>33523.755772022174</v>
      </c>
      <c r="BA21" s="1">
        <f t="shared" si="26"/>
        <v>35199.943560623287</v>
      </c>
      <c r="BB21" s="1">
        <f t="shared" si="26"/>
        <v>36959.940738654455</v>
      </c>
      <c r="BC21" s="1">
        <f t="shared" si="26"/>
        <v>38807.937775587183</v>
      </c>
      <c r="BD21" s="1">
        <f t="shared" si="26"/>
        <v>40748.334664366543</v>
      </c>
      <c r="BE21" s="1">
        <f t="shared" si="26"/>
        <v>42785.751397584871</v>
      </c>
      <c r="BF21" s="1">
        <f t="shared" si="26"/>
        <v>44925.038967464119</v>
      </c>
      <c r="BG21" s="1">
        <f t="shared" si="26"/>
        <v>47171.29091583733</v>
      </c>
      <c r="BH21" s="1">
        <f t="shared" si="26"/>
        <v>49529.855461629195</v>
      </c>
      <c r="BI21" s="1">
        <f t="shared" si="26"/>
        <v>52006.348234710655</v>
      </c>
      <c r="BJ21" s="1">
        <f t="shared" si="26"/>
        <v>54606.665646446192</v>
      </c>
      <c r="BK21" s="1">
        <f t="shared" si="26"/>
        <v>57336.998928768502</v>
      </c>
      <c r="BL21" s="1">
        <f t="shared" si="26"/>
        <v>60203.848875206932</v>
      </c>
      <c r="BM21" s="1">
        <f t="shared" si="26"/>
        <v>63214.041318967284</v>
      </c>
      <c r="BN21" s="1">
        <f t="shared" si="26"/>
        <v>66374.743384915651</v>
      </c>
    </row>
    <row r="22" spans="1:66" x14ac:dyDescent="0.45">
      <c r="A22" s="13" t="s">
        <v>14</v>
      </c>
      <c r="B22" s="15">
        <f>SUM(G22:R22)</f>
        <v>13500</v>
      </c>
      <c r="C22" s="15">
        <f>SUM(S22:AD22)</f>
        <v>37800</v>
      </c>
      <c r="D22" s="15">
        <f>SUM(AE22:AP22)</f>
        <v>52200</v>
      </c>
      <c r="E22" s="15">
        <f>SUM(AQ22:BB22)</f>
        <v>66600</v>
      </c>
      <c r="F22" s="15">
        <f>SUM(BC22:BN22)</f>
        <v>81000</v>
      </c>
      <c r="G22" s="18"/>
      <c r="H22" s="18"/>
      <c r="I22" s="18"/>
      <c r="J22" s="18"/>
      <c r="K22" s="18"/>
      <c r="L22" s="18"/>
      <c r="M22" s="21">
        <v>2000</v>
      </c>
      <c r="N22" s="1">
        <f t="shared" ref="N22:N23" si="27">M22+100</f>
        <v>2100</v>
      </c>
      <c r="O22" s="1">
        <f t="shared" si="25"/>
        <v>2200</v>
      </c>
      <c r="P22" s="1">
        <f t="shared" si="25"/>
        <v>2300</v>
      </c>
      <c r="Q22" s="1">
        <f t="shared" si="25"/>
        <v>2400</v>
      </c>
      <c r="R22" s="1">
        <f t="shared" si="25"/>
        <v>2500</v>
      </c>
      <c r="S22" s="1">
        <f t="shared" si="25"/>
        <v>2600</v>
      </c>
      <c r="T22" s="1">
        <f t="shared" si="25"/>
        <v>2700</v>
      </c>
      <c r="U22" s="1">
        <f t="shared" si="25"/>
        <v>2800</v>
      </c>
      <c r="V22" s="1">
        <f t="shared" si="25"/>
        <v>2900</v>
      </c>
      <c r="W22" s="1">
        <f t="shared" si="25"/>
        <v>3000</v>
      </c>
      <c r="X22" s="1">
        <f t="shared" si="25"/>
        <v>3100</v>
      </c>
      <c r="Y22" s="1">
        <f t="shared" si="25"/>
        <v>3200</v>
      </c>
      <c r="Z22" s="1">
        <f t="shared" si="25"/>
        <v>3300</v>
      </c>
      <c r="AA22" s="1">
        <f t="shared" si="25"/>
        <v>3400</v>
      </c>
      <c r="AB22" s="1">
        <f t="shared" si="25"/>
        <v>3500</v>
      </c>
      <c r="AC22" s="1">
        <f t="shared" si="25"/>
        <v>3600</v>
      </c>
      <c r="AD22" s="1">
        <f t="shared" si="25"/>
        <v>3700</v>
      </c>
      <c r="AE22" s="1">
        <f t="shared" si="25"/>
        <v>3800</v>
      </c>
      <c r="AF22" s="1">
        <f t="shared" si="25"/>
        <v>3900</v>
      </c>
      <c r="AG22" s="1">
        <f t="shared" si="25"/>
        <v>4000</v>
      </c>
      <c r="AH22" s="1">
        <f t="shared" si="25"/>
        <v>4100</v>
      </c>
      <c r="AI22" s="1">
        <f t="shared" si="25"/>
        <v>4200</v>
      </c>
      <c r="AJ22" s="1">
        <f t="shared" si="25"/>
        <v>4300</v>
      </c>
      <c r="AK22" s="1">
        <f t="shared" si="25"/>
        <v>4400</v>
      </c>
      <c r="AL22" s="1">
        <f t="shared" si="25"/>
        <v>4500</v>
      </c>
      <c r="AM22" s="1">
        <f t="shared" si="25"/>
        <v>4600</v>
      </c>
      <c r="AN22" s="1">
        <f t="shared" si="25"/>
        <v>4700</v>
      </c>
      <c r="AO22" s="1">
        <f t="shared" si="25"/>
        <v>4800</v>
      </c>
      <c r="AP22" s="1">
        <f t="shared" si="25"/>
        <v>4900</v>
      </c>
      <c r="AQ22" s="1">
        <f t="shared" si="25"/>
        <v>5000</v>
      </c>
      <c r="AR22" s="1">
        <f t="shared" si="25"/>
        <v>5100</v>
      </c>
      <c r="AS22" s="1">
        <f t="shared" si="25"/>
        <v>5200</v>
      </c>
      <c r="AT22" s="1">
        <f t="shared" si="25"/>
        <v>5300</v>
      </c>
      <c r="AU22" s="1">
        <f t="shared" si="25"/>
        <v>5400</v>
      </c>
      <c r="AV22" s="1">
        <f t="shared" si="25"/>
        <v>5500</v>
      </c>
      <c r="AW22" s="1">
        <f t="shared" si="25"/>
        <v>5600</v>
      </c>
      <c r="AX22" s="1">
        <f t="shared" si="25"/>
        <v>5700</v>
      </c>
      <c r="AY22" s="1">
        <f t="shared" si="25"/>
        <v>5800</v>
      </c>
      <c r="AZ22" s="1">
        <f t="shared" si="25"/>
        <v>5900</v>
      </c>
      <c r="BA22" s="1">
        <f t="shared" si="25"/>
        <v>6000</v>
      </c>
      <c r="BB22" s="1">
        <f t="shared" si="25"/>
        <v>6100</v>
      </c>
      <c r="BC22" s="1">
        <f t="shared" si="25"/>
        <v>6200</v>
      </c>
      <c r="BD22" s="1">
        <f t="shared" si="25"/>
        <v>6300</v>
      </c>
      <c r="BE22" s="1">
        <f t="shared" si="25"/>
        <v>6400</v>
      </c>
      <c r="BF22" s="1">
        <f t="shared" si="25"/>
        <v>6500</v>
      </c>
      <c r="BG22" s="1">
        <f t="shared" si="25"/>
        <v>6600</v>
      </c>
      <c r="BH22" s="1">
        <f t="shared" si="25"/>
        <v>6700</v>
      </c>
      <c r="BI22" s="1">
        <f t="shared" si="25"/>
        <v>6800</v>
      </c>
      <c r="BJ22" s="1">
        <f t="shared" si="25"/>
        <v>6900</v>
      </c>
      <c r="BK22" s="1">
        <f t="shared" si="25"/>
        <v>7000</v>
      </c>
      <c r="BL22" s="1">
        <f t="shared" si="25"/>
        <v>7100</v>
      </c>
      <c r="BM22" s="1">
        <f t="shared" si="25"/>
        <v>7200</v>
      </c>
      <c r="BN22" s="1">
        <f t="shared" si="25"/>
        <v>7300</v>
      </c>
    </row>
    <row r="23" spans="1:66" x14ac:dyDescent="0.45">
      <c r="A23" s="13" t="s">
        <v>13</v>
      </c>
      <c r="B23" s="15">
        <f>SUM(G23:R23)</f>
        <v>13500</v>
      </c>
      <c r="C23" s="15">
        <f>SUM(S23:AD23)</f>
        <v>37800</v>
      </c>
      <c r="D23" s="15">
        <f>SUM(AE23:AP23)</f>
        <v>52200</v>
      </c>
      <c r="E23" s="15">
        <f>SUM(AQ23:BB23)</f>
        <v>66600</v>
      </c>
      <c r="F23" s="15">
        <f>SUM(BC23:BN23)</f>
        <v>81000</v>
      </c>
      <c r="G23" s="18"/>
      <c r="H23" s="18"/>
      <c r="I23" s="18"/>
      <c r="J23" s="18"/>
      <c r="K23" s="18"/>
      <c r="L23" s="18"/>
      <c r="M23" s="21">
        <v>2000</v>
      </c>
      <c r="N23" s="1">
        <f t="shared" si="27"/>
        <v>2100</v>
      </c>
      <c r="O23" s="1">
        <f t="shared" si="25"/>
        <v>2200</v>
      </c>
      <c r="P23" s="1">
        <f t="shared" si="25"/>
        <v>2300</v>
      </c>
      <c r="Q23" s="1">
        <f t="shared" si="25"/>
        <v>2400</v>
      </c>
      <c r="R23" s="1">
        <f t="shared" si="25"/>
        <v>2500</v>
      </c>
      <c r="S23" s="1">
        <f t="shared" si="25"/>
        <v>2600</v>
      </c>
      <c r="T23" s="1">
        <f t="shared" si="25"/>
        <v>2700</v>
      </c>
      <c r="U23" s="1">
        <f t="shared" si="25"/>
        <v>2800</v>
      </c>
      <c r="V23" s="1">
        <f t="shared" si="25"/>
        <v>2900</v>
      </c>
      <c r="W23" s="1">
        <f t="shared" si="25"/>
        <v>3000</v>
      </c>
      <c r="X23" s="1">
        <f t="shared" si="25"/>
        <v>3100</v>
      </c>
      <c r="Y23" s="1">
        <f t="shared" si="25"/>
        <v>3200</v>
      </c>
      <c r="Z23" s="1">
        <f t="shared" si="25"/>
        <v>3300</v>
      </c>
      <c r="AA23" s="1">
        <f t="shared" si="25"/>
        <v>3400</v>
      </c>
      <c r="AB23" s="1">
        <f t="shared" si="25"/>
        <v>3500</v>
      </c>
      <c r="AC23" s="1">
        <f t="shared" si="25"/>
        <v>3600</v>
      </c>
      <c r="AD23" s="1">
        <f t="shared" si="25"/>
        <v>3700</v>
      </c>
      <c r="AE23" s="1">
        <f t="shared" si="25"/>
        <v>3800</v>
      </c>
      <c r="AF23" s="1">
        <f t="shared" si="25"/>
        <v>3900</v>
      </c>
      <c r="AG23" s="1">
        <f t="shared" si="25"/>
        <v>4000</v>
      </c>
      <c r="AH23" s="1">
        <f t="shared" si="25"/>
        <v>4100</v>
      </c>
      <c r="AI23" s="1">
        <f t="shared" si="25"/>
        <v>4200</v>
      </c>
      <c r="AJ23" s="1">
        <f t="shared" si="25"/>
        <v>4300</v>
      </c>
      <c r="AK23" s="1">
        <f t="shared" si="25"/>
        <v>4400</v>
      </c>
      <c r="AL23" s="1">
        <f t="shared" si="25"/>
        <v>4500</v>
      </c>
      <c r="AM23" s="1">
        <f t="shared" si="25"/>
        <v>4600</v>
      </c>
      <c r="AN23" s="1">
        <f t="shared" si="25"/>
        <v>4700</v>
      </c>
      <c r="AO23" s="1">
        <f t="shared" si="25"/>
        <v>4800</v>
      </c>
      <c r="AP23" s="1">
        <f t="shared" si="25"/>
        <v>4900</v>
      </c>
      <c r="AQ23" s="1">
        <f t="shared" si="25"/>
        <v>5000</v>
      </c>
      <c r="AR23" s="1">
        <f t="shared" si="25"/>
        <v>5100</v>
      </c>
      <c r="AS23" s="1">
        <f t="shared" si="25"/>
        <v>5200</v>
      </c>
      <c r="AT23" s="1">
        <f t="shared" si="25"/>
        <v>5300</v>
      </c>
      <c r="AU23" s="1">
        <f t="shared" si="25"/>
        <v>5400</v>
      </c>
      <c r="AV23" s="1">
        <f t="shared" si="25"/>
        <v>5500</v>
      </c>
      <c r="AW23" s="1">
        <f t="shared" si="25"/>
        <v>5600</v>
      </c>
      <c r="AX23" s="1">
        <f t="shared" si="25"/>
        <v>5700</v>
      </c>
      <c r="AY23" s="1">
        <f t="shared" si="25"/>
        <v>5800</v>
      </c>
      <c r="AZ23" s="1">
        <f t="shared" si="25"/>
        <v>5900</v>
      </c>
      <c r="BA23" s="1">
        <f t="shared" si="25"/>
        <v>6000</v>
      </c>
      <c r="BB23" s="1">
        <f t="shared" si="25"/>
        <v>6100</v>
      </c>
      <c r="BC23" s="1">
        <f t="shared" si="25"/>
        <v>6200</v>
      </c>
      <c r="BD23" s="1">
        <f t="shared" si="25"/>
        <v>6300</v>
      </c>
      <c r="BE23" s="1">
        <f t="shared" si="25"/>
        <v>6400</v>
      </c>
      <c r="BF23" s="1">
        <f t="shared" si="25"/>
        <v>6500</v>
      </c>
      <c r="BG23" s="1">
        <f t="shared" si="25"/>
        <v>6600</v>
      </c>
      <c r="BH23" s="1">
        <f t="shared" si="25"/>
        <v>6700</v>
      </c>
      <c r="BI23" s="1">
        <f t="shared" si="25"/>
        <v>6800</v>
      </c>
      <c r="BJ23" s="1">
        <f t="shared" si="25"/>
        <v>6900</v>
      </c>
      <c r="BK23" s="1">
        <f t="shared" si="25"/>
        <v>7000</v>
      </c>
      <c r="BL23" s="1">
        <f t="shared" si="25"/>
        <v>7100</v>
      </c>
      <c r="BM23" s="1">
        <f t="shared" si="25"/>
        <v>7200</v>
      </c>
      <c r="BN23" s="1">
        <f t="shared" si="25"/>
        <v>7300</v>
      </c>
    </row>
    <row r="24" spans="1:66" x14ac:dyDescent="0.45">
      <c r="A24" s="13" t="s">
        <v>9</v>
      </c>
      <c r="B24" s="15">
        <f t="shared" ref="B24" si="28">SUM(G24:R24)</f>
        <v>0</v>
      </c>
      <c r="C24" s="15">
        <f t="shared" ref="C24" si="29">SUM(S24:AD24)</f>
        <v>0</v>
      </c>
      <c r="D24" s="15">
        <f t="shared" ref="D24" si="30">SUM(AE24:AP24)</f>
        <v>0</v>
      </c>
      <c r="E24" s="15">
        <f t="shared" ref="E24" si="31">SUM(AQ24:BB24)</f>
        <v>0</v>
      </c>
      <c r="F24" s="15">
        <f t="shared" ref="F24" si="32">SUM(BC24:BN24)</f>
        <v>0</v>
      </c>
      <c r="G24" s="18"/>
      <c r="H24" s="18"/>
      <c r="I24" s="18"/>
      <c r="J24" s="18"/>
      <c r="K24" s="18"/>
      <c r="L24" s="18"/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1"/>
      <c r="Z24" s="1"/>
      <c r="AA24" s="1"/>
      <c r="AB24" s="1"/>
      <c r="AC24" s="1"/>
      <c r="AD24" s="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9" customFormat="1" x14ac:dyDescent="0.45">
      <c r="A25" s="10" t="s">
        <v>1</v>
      </c>
      <c r="B25" s="16">
        <f>SUM(G25:R25)</f>
        <v>197813.41803371656</v>
      </c>
      <c r="C25" s="16">
        <f>SUM(S25:AD25)</f>
        <v>486453.52817785786</v>
      </c>
      <c r="D25" s="16">
        <f>SUM(AE25:AP25)</f>
        <v>807276.01856332831</v>
      </c>
      <c r="E25" s="16">
        <f>SUM(AQ25:BB25)</f>
        <v>1181549.6809571376</v>
      </c>
      <c r="F25" s="16">
        <f>SUM(BC25:BN25)</f>
        <v>1681530.8810985791</v>
      </c>
      <c r="G25" s="11">
        <f t="shared" ref="G25:AL25" si="33">G14+G19</f>
        <v>0</v>
      </c>
      <c r="H25" s="11">
        <f t="shared" si="33"/>
        <v>0</v>
      </c>
      <c r="I25" s="11">
        <f t="shared" si="33"/>
        <v>0</v>
      </c>
      <c r="J25" s="11">
        <f t="shared" si="33"/>
        <v>6000</v>
      </c>
      <c r="K25" s="11">
        <f t="shared" si="33"/>
        <v>6060</v>
      </c>
      <c r="L25" s="11">
        <f t="shared" si="33"/>
        <v>6120.6</v>
      </c>
      <c r="M25" s="11">
        <f t="shared" si="33"/>
        <v>25181.806</v>
      </c>
      <c r="N25" s="11">
        <f t="shared" si="33"/>
        <v>25853.624060000002</v>
      </c>
      <c r="O25" s="11">
        <f t="shared" si="33"/>
        <v>26539.1603006</v>
      </c>
      <c r="P25" s="11">
        <f t="shared" si="33"/>
        <v>33239.051903606</v>
      </c>
      <c r="Q25" s="11">
        <f t="shared" si="33"/>
        <v>34013.967422642061</v>
      </c>
      <c r="R25" s="11">
        <f t="shared" si="33"/>
        <v>34805.208346868487</v>
      </c>
      <c r="S25" s="11">
        <f t="shared" si="33"/>
        <v>35613.516742837164</v>
      </c>
      <c r="T25" s="11">
        <f t="shared" si="33"/>
        <v>36439.671038390545</v>
      </c>
      <c r="U25" s="11">
        <f t="shared" si="33"/>
        <v>37284.487833305699</v>
      </c>
      <c r="V25" s="11">
        <f t="shared" si="33"/>
        <v>38148.823800396567</v>
      </c>
      <c r="W25" s="11">
        <f t="shared" si="33"/>
        <v>39033.577681596231</v>
      </c>
      <c r="X25" s="11">
        <f t="shared" si="33"/>
        <v>39939.692383767688</v>
      </c>
      <c r="Y25" s="11">
        <f t="shared" si="33"/>
        <v>40868.157179228627</v>
      </c>
      <c r="Z25" s="11">
        <f t="shared" si="33"/>
        <v>41820.010016225337</v>
      </c>
      <c r="AA25" s="11">
        <f t="shared" si="33"/>
        <v>42796.33994485224</v>
      </c>
      <c r="AB25" s="11">
        <f t="shared" si="33"/>
        <v>43798.289664188647</v>
      </c>
      <c r="AC25" s="11">
        <f t="shared" si="33"/>
        <v>44827.058196712809</v>
      </c>
      <c r="AD25" s="11">
        <f t="shared" si="33"/>
        <v>45883.903696356319</v>
      </c>
      <c r="AE25" s="11">
        <f t="shared" si="33"/>
        <v>54970.146396880089</v>
      </c>
      <c r="AF25" s="11">
        <f t="shared" si="33"/>
        <v>57087.171707587106</v>
      </c>
      <c r="AG25" s="11">
        <f t="shared" si="33"/>
        <v>59236.433463738111</v>
      </c>
      <c r="AH25" s="11">
        <f t="shared" si="33"/>
        <v>61419.457339404369</v>
      </c>
      <c r="AI25" s="11">
        <f t="shared" si="33"/>
        <v>63637.844430878744</v>
      </c>
      <c r="AJ25" s="11">
        <f t="shared" si="33"/>
        <v>65893.275019171881</v>
      </c>
      <c r="AK25" s="11">
        <f t="shared" si="33"/>
        <v>68187.51252054717</v>
      </c>
      <c r="AL25" s="11">
        <f t="shared" si="33"/>
        <v>70522.407634495379</v>
      </c>
      <c r="AM25" s="11">
        <f t="shared" ref="AM25:BN25" si="34">AM14+AM19</f>
        <v>72899.902699020196</v>
      </c>
      <c r="AN25" s="11">
        <f t="shared" si="34"/>
        <v>75322.036263599279</v>
      </c>
      <c r="AO25" s="11">
        <f t="shared" si="34"/>
        <v>77790.947890703595</v>
      </c>
      <c r="AP25" s="11">
        <f t="shared" si="34"/>
        <v>80308.883197302348</v>
      </c>
      <c r="AQ25" s="11">
        <f t="shared" si="34"/>
        <v>82878.19914835169</v>
      </c>
      <c r="AR25" s="11">
        <f t="shared" si="34"/>
        <v>85501.36961486534</v>
      </c>
      <c r="AS25" s="11">
        <f t="shared" si="34"/>
        <v>88180.99120979564</v>
      </c>
      <c r="AT25" s="11">
        <f t="shared" si="34"/>
        <v>90919.789415614316</v>
      </c>
      <c r="AU25" s="11">
        <f t="shared" si="34"/>
        <v>93720.625018177219</v>
      </c>
      <c r="AV25" s="11">
        <f t="shared" si="34"/>
        <v>96586.500862186091</v>
      </c>
      <c r="AW25" s="11">
        <f t="shared" si="34"/>
        <v>99520.568944326398</v>
      </c>
      <c r="AX25" s="11">
        <f t="shared" si="34"/>
        <v>102526.13786096405</v>
      </c>
      <c r="AY25" s="11">
        <f t="shared" si="34"/>
        <v>105606.68062812778</v>
      </c>
      <c r="AZ25" s="11">
        <f t="shared" si="34"/>
        <v>108765.84289239085</v>
      </c>
      <c r="BA25" s="11">
        <f t="shared" si="34"/>
        <v>112007.45155219565</v>
      </c>
      <c r="BB25" s="11">
        <f t="shared" si="34"/>
        <v>115335.52381014253</v>
      </c>
      <c r="BC25" s="11">
        <f t="shared" si="34"/>
        <v>118754.27667779016</v>
      </c>
      <c r="BD25" s="11">
        <f t="shared" si="34"/>
        <v>122268.13695559153</v>
      </c>
      <c r="BE25" s="11">
        <f t="shared" si="34"/>
        <v>125881.75171172211</v>
      </c>
      <c r="BF25" s="11">
        <f t="shared" si="34"/>
        <v>129599.99928474273</v>
      </c>
      <c r="BG25" s="11">
        <f t="shared" si="34"/>
        <v>133428.00083628873</v>
      </c>
      <c r="BH25" s="11">
        <f t="shared" si="34"/>
        <v>137371.13248128511</v>
      </c>
      <c r="BI25" s="11">
        <f t="shared" si="34"/>
        <v>141435.03802456314</v>
      </c>
      <c r="BJ25" s="11">
        <f t="shared" si="34"/>
        <v>145625.64233419721</v>
      </c>
      <c r="BK25" s="11">
        <f t="shared" si="34"/>
        <v>149949.16538339702</v>
      </c>
      <c r="BL25" s="11">
        <f t="shared" si="34"/>
        <v>154412.13699438173</v>
      </c>
      <c r="BM25" s="11">
        <f t="shared" si="34"/>
        <v>159021.41231933382</v>
      </c>
      <c r="BN25" s="11">
        <f t="shared" si="34"/>
        <v>163784.18809528585</v>
      </c>
    </row>
    <row r="26" spans="1:66" s="9" customFormat="1" x14ac:dyDescent="0.45">
      <c r="A26" s="10"/>
      <c r="B26" s="16"/>
      <c r="C26" s="16"/>
      <c r="D26" s="16"/>
      <c r="E26" s="16"/>
      <c r="F26" s="16"/>
      <c r="G26" s="22"/>
      <c r="H26" s="11"/>
      <c r="I26" s="11"/>
      <c r="J26" s="11"/>
      <c r="K26" s="11"/>
      <c r="L26" s="11"/>
      <c r="M26" s="2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s="9" customFormat="1" x14ac:dyDescent="0.45">
      <c r="A27" s="10" t="s">
        <v>19</v>
      </c>
      <c r="B27" s="16">
        <f>SUM(G27:R27)</f>
        <v>-183436.57050871654</v>
      </c>
      <c r="C27" s="16">
        <f>SUM(S27:AD27)</f>
        <v>-323364.59177803202</v>
      </c>
      <c r="D27" s="16">
        <f>SUM(AE27:AP27)</f>
        <v>-157436.92787593984</v>
      </c>
      <c r="E27" s="16">
        <f>SUM(AQ27:BB27)</f>
        <v>918327.65603370697</v>
      </c>
      <c r="F27" s="16">
        <f>SUM(BC27:BN27)</f>
        <v>4480898.9427208491</v>
      </c>
      <c r="G27" s="12">
        <f t="shared" ref="G27:AL27" si="35">G9-G25</f>
        <v>0</v>
      </c>
      <c r="H27" s="12">
        <f t="shared" si="35"/>
        <v>0</v>
      </c>
      <c r="I27" s="12">
        <f t="shared" si="35"/>
        <v>0</v>
      </c>
      <c r="J27" s="12">
        <f t="shared" si="35"/>
        <v>-6000</v>
      </c>
      <c r="K27" s="12">
        <f t="shared" si="35"/>
        <v>-6060</v>
      </c>
      <c r="L27" s="12">
        <f t="shared" si="35"/>
        <v>-6120.6</v>
      </c>
      <c r="M27" s="12">
        <f t="shared" si="35"/>
        <v>-25181.806</v>
      </c>
      <c r="N27" s="12">
        <f t="shared" si="35"/>
        <v>-23353.624060000002</v>
      </c>
      <c r="O27" s="12">
        <f t="shared" si="35"/>
        <v>-23864.1603006</v>
      </c>
      <c r="P27" s="12">
        <f t="shared" si="35"/>
        <v>-30376.801903606</v>
      </c>
      <c r="Q27" s="12">
        <f t="shared" si="35"/>
        <v>-30951.359922642059</v>
      </c>
      <c r="R27" s="12">
        <f t="shared" si="35"/>
        <v>-31528.218321868484</v>
      </c>
      <c r="S27" s="12">
        <f t="shared" si="35"/>
        <v>-28600.75808933716</v>
      </c>
      <c r="T27" s="12">
        <f t="shared" si="35"/>
        <v>-28936.019279145541</v>
      </c>
      <c r="U27" s="12">
        <f t="shared" si="35"/>
        <v>-29255.580450913545</v>
      </c>
      <c r="V27" s="12">
        <f t="shared" si="35"/>
        <v>-29557.892901236963</v>
      </c>
      <c r="W27" s="12">
        <f t="shared" si="35"/>
        <v>-29841.28161949545</v>
      </c>
      <c r="X27" s="12">
        <f t="shared" si="35"/>
        <v>-30103.935597319854</v>
      </c>
      <c r="Y27" s="12">
        <f t="shared" si="35"/>
        <v>-25081.767536979853</v>
      </c>
      <c r="Z27" s="12">
        <f t="shared" si="35"/>
        <v>-24928.573099019148</v>
      </c>
      <c r="AA27" s="12">
        <f t="shared" si="35"/>
        <v>-24722.502443441619</v>
      </c>
      <c r="AB27" s="12">
        <f t="shared" si="35"/>
        <v>-24459.283537679279</v>
      </c>
      <c r="AC27" s="12">
        <f t="shared" si="35"/>
        <v>-24134.321641347786</v>
      </c>
      <c r="AD27" s="12">
        <f t="shared" si="35"/>
        <v>-23742.675582115742</v>
      </c>
      <c r="AE27" s="12">
        <f t="shared" si="35"/>
        <v>-23381.994287230194</v>
      </c>
      <c r="AF27" s="12">
        <f t="shared" si="35"/>
        <v>-23287.848950261716</v>
      </c>
      <c r="AG27" s="12">
        <f t="shared" si="35"/>
        <v>-23071.158113399935</v>
      </c>
      <c r="AH27" s="12">
        <f t="shared" si="35"/>
        <v>-22722.612714542527</v>
      </c>
      <c r="AI27" s="12">
        <f t="shared" si="35"/>
        <v>-22232.220682276566</v>
      </c>
      <c r="AJ27" s="12">
        <f t="shared" si="35"/>
        <v>-21589.257608167551</v>
      </c>
      <c r="AK27" s="12">
        <f t="shared" si="35"/>
        <v>-8930.8892333288823</v>
      </c>
      <c r="AL27" s="12">
        <f t="shared" si="35"/>
        <v>-7117.8207171718095</v>
      </c>
      <c r="AM27" s="12">
        <f t="shared" ref="AM27:BN27" si="36">AM9-AM25</f>
        <v>-5056.9946974839695</v>
      </c>
      <c r="AN27" s="12">
        <f t="shared" si="36"/>
        <v>-2730.1247019555158</v>
      </c>
      <c r="AO27" s="12">
        <f t="shared" si="36"/>
        <v>-117.60251974475977</v>
      </c>
      <c r="AP27" s="12">
        <f t="shared" si="36"/>
        <v>2801.5963496236072</v>
      </c>
      <c r="AQ27" s="12">
        <f t="shared" si="36"/>
        <v>23835.656589901249</v>
      </c>
      <c r="AR27" s="12">
        <f t="shared" si="36"/>
        <v>28682.456025065316</v>
      </c>
      <c r="AS27" s="12">
        <f t="shared" si="36"/>
        <v>33995.702224930152</v>
      </c>
      <c r="AT27" s="12">
        <f t="shared" si="36"/>
        <v>39809.272559542296</v>
      </c>
      <c r="AU27" s="12">
        <f t="shared" si="36"/>
        <v>46159.471295240379</v>
      </c>
      <c r="AV27" s="12">
        <f t="shared" si="36"/>
        <v>53085.202193170742</v>
      </c>
      <c r="AW27" s="12">
        <f t="shared" si="36"/>
        <v>87319.607036444067</v>
      </c>
      <c r="AX27" s="12">
        <f t="shared" si="36"/>
        <v>97392.850438460358</v>
      </c>
      <c r="AY27" s="12">
        <f t="shared" si="36"/>
        <v>108306.63685225633</v>
      </c>
      <c r="AZ27" s="12">
        <f t="shared" si="36"/>
        <v>120121.40681162014</v>
      </c>
      <c r="BA27" s="12">
        <f t="shared" si="36"/>
        <v>132901.90563109619</v>
      </c>
      <c r="BB27" s="12">
        <f t="shared" si="36"/>
        <v>146717.48837597974</v>
      </c>
      <c r="BC27" s="12">
        <f t="shared" si="36"/>
        <v>201699.12108123937</v>
      </c>
      <c r="BD27" s="12">
        <f t="shared" si="36"/>
        <v>220616.99864657011</v>
      </c>
      <c r="BE27" s="12">
        <f t="shared" si="36"/>
        <v>241005.34338259086</v>
      </c>
      <c r="BF27" s="12">
        <f t="shared" si="36"/>
        <v>262969.19246617216</v>
      </c>
      <c r="BG27" s="12">
        <f t="shared" si="36"/>
        <v>286621.03433719021</v>
      </c>
      <c r="BH27" s="12">
        <f t="shared" si="36"/>
        <v>312081.33515433734</v>
      </c>
      <c r="BI27" s="12">
        <f t="shared" si="36"/>
        <v>399593.36989181745</v>
      </c>
      <c r="BJ27" s="12">
        <f t="shared" si="36"/>
        <v>433274.75413632998</v>
      </c>
      <c r="BK27" s="12">
        <f t="shared" si="36"/>
        <v>469474.25884006708</v>
      </c>
      <c r="BL27" s="12">
        <f t="shared" si="36"/>
        <v>508370.92692472489</v>
      </c>
      <c r="BM27" s="12">
        <f t="shared" si="36"/>
        <v>550156.46607411024</v>
      </c>
      <c r="BN27" s="12">
        <f t="shared" si="36"/>
        <v>595036.14178569941</v>
      </c>
    </row>
    <row r="28" spans="1:66" s="9" customFormat="1" x14ac:dyDescent="0.45">
      <c r="A28" s="10"/>
      <c r="B28" s="16"/>
      <c r="C28" s="16"/>
      <c r="D28" s="16"/>
      <c r="E28" s="16"/>
      <c r="F28" s="16"/>
      <c r="G28" s="22"/>
      <c r="H28" s="11"/>
      <c r="I28" s="11"/>
      <c r="J28" s="11"/>
      <c r="K28" s="11"/>
      <c r="L28" s="11"/>
      <c r="M28" s="2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x14ac:dyDescent="0.45">
      <c r="A29" s="8" t="s">
        <v>21</v>
      </c>
      <c r="B29" s="15"/>
      <c r="C29" s="15"/>
      <c r="D29" s="15"/>
      <c r="E29" s="15"/>
      <c r="F29" s="15"/>
      <c r="G29" s="1">
        <f>G26</f>
        <v>0</v>
      </c>
      <c r="H29" s="1">
        <f>G29+H26</f>
        <v>0</v>
      </c>
      <c r="I29" s="1">
        <v>200000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</row>
    <row r="30" spans="1:66" x14ac:dyDescent="0.45">
      <c r="A30" s="8" t="s">
        <v>20</v>
      </c>
      <c r="B30" s="15"/>
      <c r="C30" s="15"/>
      <c r="D30" s="15"/>
      <c r="E30" s="15"/>
      <c r="F30" s="15"/>
      <c r="G30" s="1">
        <f>G27+G29</f>
        <v>0</v>
      </c>
      <c r="H30" s="1">
        <f>G30+H27+H29</f>
        <v>0</v>
      </c>
      <c r="I30" s="1">
        <f t="shared" ref="I30:M30" si="37">H30+I27+I29</f>
        <v>200000</v>
      </c>
      <c r="J30" s="1">
        <f t="shared" si="37"/>
        <v>194000</v>
      </c>
      <c r="K30" s="1">
        <f t="shared" si="37"/>
        <v>187940</v>
      </c>
      <c r="L30" s="1">
        <f t="shared" si="37"/>
        <v>181819.4</v>
      </c>
      <c r="M30" s="1">
        <f t="shared" si="37"/>
        <v>156637.59399999998</v>
      </c>
      <c r="N30" s="1">
        <f t="shared" ref="N30" si="38">M30+N27+N29</f>
        <v>133283.96993999998</v>
      </c>
      <c r="O30" s="1">
        <f t="shared" ref="O30" si="39">N30+O27+O29</f>
        <v>109419.80963939999</v>
      </c>
      <c r="P30" s="1">
        <f t="shared" ref="P30" si="40">O30+P27+P29</f>
        <v>79043.007735793988</v>
      </c>
      <c r="Q30" s="1">
        <f t="shared" ref="Q30:R30" si="41">P30+Q27+Q29</f>
        <v>48091.647813151925</v>
      </c>
      <c r="R30" s="1">
        <f t="shared" si="41"/>
        <v>16563.429491283441</v>
      </c>
      <c r="S30" s="1">
        <f t="shared" ref="S30" si="42">R30+S27+S29</f>
        <v>-12037.328598053718</v>
      </c>
      <c r="T30" s="1">
        <f t="shared" ref="T30" si="43">S30+T27+T29</f>
        <v>-40973.34787719926</v>
      </c>
      <c r="U30" s="1">
        <f t="shared" ref="U30" si="44">T30+U27+U29</f>
        <v>-70228.928328112801</v>
      </c>
      <c r="V30" s="1">
        <f t="shared" ref="V30:W30" si="45">U30+V27+V29</f>
        <v>-99786.821229349764</v>
      </c>
      <c r="W30" s="1">
        <f t="shared" si="45"/>
        <v>-129628.10284884521</v>
      </c>
      <c r="X30" s="1">
        <f t="shared" ref="X30" si="46">W30+X27+X29</f>
        <v>-159732.03844616507</v>
      </c>
      <c r="Y30" s="1">
        <f t="shared" ref="Y30" si="47">X30+Y27+Y29</f>
        <v>-184813.80598314491</v>
      </c>
      <c r="Z30" s="1">
        <f t="shared" ref="Z30" si="48">Y30+Z27+Z29</f>
        <v>-209742.37908216406</v>
      </c>
      <c r="AA30" s="1">
        <f t="shared" ref="AA30:AB30" si="49">Z30+AA27+AA29</f>
        <v>-234464.88152560568</v>
      </c>
      <c r="AB30" s="1">
        <f t="shared" si="49"/>
        <v>-258924.16506328498</v>
      </c>
      <c r="AC30" s="1">
        <f t="shared" ref="AC30" si="50">AB30+AC27+AC29</f>
        <v>-283058.48670463276</v>
      </c>
      <c r="AD30" s="1">
        <f t="shared" ref="AD30" si="51">AC30+AD27+AD29</f>
        <v>-306801.16228674853</v>
      </c>
      <c r="AE30" s="1">
        <f t="shared" ref="AE30" si="52">AD30+AE27+AE29</f>
        <v>-330183.15657397872</v>
      </c>
      <c r="AF30" s="1">
        <f t="shared" ref="AF30:AG30" si="53">AE30+AF27+AF29</f>
        <v>-353471.00552424043</v>
      </c>
      <c r="AG30" s="1">
        <f t="shared" si="53"/>
        <v>-376542.16363764036</v>
      </c>
      <c r="AH30" s="1">
        <f t="shared" ref="AH30" si="54">AG30+AH27+AH29</f>
        <v>-399264.7763521829</v>
      </c>
      <c r="AI30" s="1">
        <f t="shared" ref="AI30" si="55">AH30+AI27+AI29</f>
        <v>-421496.99703445949</v>
      </c>
      <c r="AJ30" s="1">
        <f t="shared" ref="AJ30" si="56">AI30+AJ27+AJ29</f>
        <v>-443086.25464262703</v>
      </c>
      <c r="AK30" s="1">
        <f t="shared" ref="AK30:AL30" si="57">AJ30+AK27+AK29</f>
        <v>-452017.1438759559</v>
      </c>
      <c r="AL30" s="1">
        <f t="shared" si="57"/>
        <v>-459134.96459312772</v>
      </c>
      <c r="AM30" s="1">
        <f t="shared" ref="AM30" si="58">AL30+AM27+AM29</f>
        <v>-464191.95929061167</v>
      </c>
      <c r="AN30" s="1">
        <f t="shared" ref="AN30" si="59">AM30+AN27+AN29</f>
        <v>-466922.0839925672</v>
      </c>
      <c r="AO30" s="1">
        <f t="shared" ref="AO30" si="60">AN30+AO27+AO29</f>
        <v>-467039.68651231198</v>
      </c>
      <c r="AP30" s="1">
        <f t="shared" ref="AP30:AQ30" si="61">AO30+AP27+AP29</f>
        <v>-464238.0901626884</v>
      </c>
      <c r="AQ30" s="1">
        <f t="shared" si="61"/>
        <v>-440402.43357278715</v>
      </c>
      <c r="AR30" s="1">
        <f t="shared" ref="AR30" si="62">AQ30+AR27+AR29</f>
        <v>-411719.97754772182</v>
      </c>
      <c r="AS30" s="1">
        <f t="shared" ref="AS30" si="63">AR30+AS27+AS29</f>
        <v>-377724.27532279165</v>
      </c>
      <c r="AT30" s="1">
        <f t="shared" ref="AT30" si="64">AS30+AT27+AT29</f>
        <v>-337915.00276324933</v>
      </c>
      <c r="AU30" s="1">
        <f t="shared" ref="AU30:AV30" si="65">AT30+AU27+AU29</f>
        <v>-291755.53146800894</v>
      </c>
      <c r="AV30" s="1">
        <f t="shared" si="65"/>
        <v>-238670.32927483821</v>
      </c>
      <c r="AW30" s="1">
        <f t="shared" ref="AW30" si="66">AV30+AW27+AW29</f>
        <v>-151350.72223839414</v>
      </c>
      <c r="AX30" s="1">
        <f t="shared" ref="AX30" si="67">AW30+AX27+AX29</f>
        <v>-53957.871799933782</v>
      </c>
      <c r="AY30" s="1">
        <f t="shared" ref="AY30" si="68">AX30+AY27+AY29</f>
        <v>54348.765052322546</v>
      </c>
      <c r="AZ30" s="1">
        <f t="shared" ref="AZ30:BA30" si="69">AY30+AZ27+AZ29</f>
        <v>174470.1718639427</v>
      </c>
      <c r="BA30" s="1">
        <f t="shared" si="69"/>
        <v>307372.07749503886</v>
      </c>
      <c r="BB30" s="1">
        <f t="shared" ref="BB30" si="70">BA30+BB27+BB29</f>
        <v>454089.56587101857</v>
      </c>
      <c r="BC30" s="1">
        <f t="shared" ref="BC30" si="71">BB30+BC27+BC29</f>
        <v>655788.68695225799</v>
      </c>
      <c r="BD30" s="1">
        <f t="shared" ref="BD30" si="72">BC30+BD27+BD29</f>
        <v>876405.68559882813</v>
      </c>
      <c r="BE30" s="1">
        <f t="shared" ref="BE30:BF30" si="73">BD30+BE27+BE29</f>
        <v>1117411.028981419</v>
      </c>
      <c r="BF30" s="1">
        <f t="shared" si="73"/>
        <v>1380380.2214475912</v>
      </c>
      <c r="BG30" s="1">
        <f t="shared" ref="BG30" si="74">BF30+BG27+BG29</f>
        <v>1667001.2557847814</v>
      </c>
      <c r="BH30" s="1">
        <f t="shared" ref="BH30" si="75">BG30+BH27+BH29</f>
        <v>1979082.5909391188</v>
      </c>
      <c r="BI30" s="1">
        <f t="shared" ref="BI30" si="76">BH30+BI27+BI29</f>
        <v>2378675.9608309362</v>
      </c>
      <c r="BJ30" s="1">
        <f t="shared" ref="BJ30:BK30" si="77">BI30+BJ27+BJ29</f>
        <v>2811950.7149672662</v>
      </c>
      <c r="BK30" s="1">
        <f t="shared" si="77"/>
        <v>3281424.973807333</v>
      </c>
      <c r="BL30" s="1">
        <f t="shared" ref="BL30" si="78">BK30+BL27+BL29</f>
        <v>3789795.9007320581</v>
      </c>
      <c r="BM30" s="1">
        <f t="shared" ref="BM30" si="79">BL30+BM27+BM29</f>
        <v>4339952.3668061681</v>
      </c>
      <c r="BN30" s="1">
        <f t="shared" ref="BN30" si="80">BM30+BN27+BN29</f>
        <v>4934988.508591868</v>
      </c>
    </row>
    <row r="31" spans="1:66" x14ac:dyDescent="0.45">
      <c r="B31" s="4"/>
    </row>
    <row r="32" spans="1:66" x14ac:dyDescent="0.45">
      <c r="A32" s="7"/>
      <c r="B32" s="6"/>
    </row>
    <row r="33" spans="1:6" x14ac:dyDescent="0.45">
      <c r="B33" s="6"/>
    </row>
    <row r="34" spans="1:6" x14ac:dyDescent="0.45">
      <c r="A34" s="42" t="s">
        <v>23</v>
      </c>
      <c r="B34" s="42"/>
      <c r="C34" s="42"/>
      <c r="D34" s="42"/>
      <c r="E34" s="42"/>
      <c r="F34" s="42"/>
    </row>
    <row r="35" spans="1:6" x14ac:dyDescent="0.45">
      <c r="A35" s="42" t="s">
        <v>24</v>
      </c>
      <c r="B35" s="42"/>
      <c r="C35" s="42"/>
      <c r="D35" s="42"/>
      <c r="E35" s="42"/>
      <c r="F35" s="42"/>
    </row>
    <row r="36" spans="1:6" x14ac:dyDescent="0.45">
      <c r="A36" s="42" t="s">
        <v>25</v>
      </c>
      <c r="B36" s="42"/>
      <c r="C36" s="42"/>
      <c r="D36" s="42"/>
      <c r="E36" s="42"/>
      <c r="F36" s="42"/>
    </row>
    <row r="37" spans="1:6" x14ac:dyDescent="0.45">
      <c r="A37" s="42" t="s">
        <v>22</v>
      </c>
      <c r="B37" s="42"/>
      <c r="C37" s="42"/>
      <c r="D37" s="42"/>
      <c r="E37" s="42"/>
      <c r="F37" s="42"/>
    </row>
    <row r="39" spans="1:6" x14ac:dyDescent="0.45">
      <c r="A39" s="40" t="s">
        <v>27</v>
      </c>
    </row>
    <row r="40" spans="1:6" x14ac:dyDescent="0.45">
      <c r="A40" s="41" t="s">
        <v>26</v>
      </c>
    </row>
  </sheetData>
  <mergeCells count="4">
    <mergeCell ref="A34:F34"/>
    <mergeCell ref="A35:F35"/>
    <mergeCell ref="A36:F36"/>
    <mergeCell ref="A37:F37"/>
  </mergeCells>
  <conditionalFormatting sqref="A30:F30 BO30:XFD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:F29 BO29:XFD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40" r:id="rId1" xr:uid="{60B6B812-159A-4D4E-A0AD-65C7BAE6AB47}"/>
  </hyperlinks>
  <pageMargins left="0.7" right="0.7" top="0.75" bottom="0.75" header="0.3" footer="0.3"/>
  <pageSetup orientation="portrait" horizontalDpi="4294967293" vertic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72B94AE373B4D8322EFD4E37895F8" ma:contentTypeVersion="19" ma:contentTypeDescription="Create a new document." ma:contentTypeScope="" ma:versionID="edb464621d0a723d2b3826fa48f127fa">
  <xsd:schema xmlns:xsd="http://www.w3.org/2001/XMLSchema" xmlns:xs="http://www.w3.org/2001/XMLSchema" xmlns:p="http://schemas.microsoft.com/office/2006/metadata/properties" xmlns:ns2="5d6e34b4-4f79-4b7c-bfed-a61e807acd63" xmlns:ns3="98f0282b-c569-440c-aaa8-4748d93e6ea8" targetNamespace="http://schemas.microsoft.com/office/2006/metadata/properties" ma:root="true" ma:fieldsID="b31c5c463a4f72c5b321e50fbfd492f1" ns2:_="" ns3:_="">
    <xsd:import namespace="5d6e34b4-4f79-4b7c-bfed-a61e807acd63"/>
    <xsd:import namespace="98f0282b-c569-440c-aaa8-4748d93e6e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Comments" minOccurs="0"/>
                <xsd:element ref="ns3:MediaServiceGenerationTime" minOccurs="0"/>
                <xsd:element ref="ns3:MediaServiceEventHashCode" minOccurs="0"/>
                <xsd:element ref="ns3:t23s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e34b4-4f79-4b7c-bfed-a61e807acd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282b-c569-440c-aaa8-4748d93e6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omments" ma:index="18" nillable="true" ma:displayName="Comments" ma:internalName="Comments">
      <xsd:simpleType>
        <xsd:restriction base="dms:Text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t23s" ma:index="21" nillable="true" ma:displayName="Number" ma:internalName="t23s">
      <xsd:simpleType>
        <xsd:restriction base="dms:Number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8f0282b-c569-440c-aaa8-4748d93e6ea8" xsi:nil="true"/>
    <Comments xmlns="98f0282b-c569-440c-aaa8-4748d93e6ea8" xsi:nil="true"/>
    <t23s xmlns="98f0282b-c569-440c-aaa8-4748d93e6ea8" xsi:nil="true"/>
  </documentManagement>
</p:properties>
</file>

<file path=customXml/itemProps1.xml><?xml version="1.0" encoding="utf-8"?>
<ds:datastoreItem xmlns:ds="http://schemas.openxmlformats.org/officeDocument/2006/customXml" ds:itemID="{0C4783CA-91AE-45FB-814C-3302E2067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e34b4-4f79-4b7c-bfed-a61e807acd63"/>
    <ds:schemaRef ds:uri="98f0282b-c569-440c-aaa8-4748d93e6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DCBDCC-FBD3-45B2-8976-04E798EAC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AE566-1064-4190-9A90-60817C466D39}">
  <ds:schemaRefs>
    <ds:schemaRef ds:uri="5d6e34b4-4f79-4b7c-bfed-a61e807acd6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8f0282b-c569-440c-aaa8-4748d93e6ea8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 Koenig</cp:lastModifiedBy>
  <cp:revision/>
  <dcterms:created xsi:type="dcterms:W3CDTF">2016-12-24T13:45:38Z</dcterms:created>
  <dcterms:modified xsi:type="dcterms:W3CDTF">2020-08-24T15:42:29Z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0x010100DA472B94AE373B4D8322EFD4E37895F8</vt:lpwstr>
  </property>
</Properties>
</file>