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écouvrir LeanPay" sheetId="1" r:id="rId4"/>
    <sheet state="visible" name="Prise en main du modèle" sheetId="2" r:id="rId5"/>
    <sheet state="visible" name="Calcul de la balance âgée" sheetId="3" r:id="rId6"/>
    <sheet state="visible" name="Tableau de bord" sheetId="4" r:id="rId7"/>
    <sheet state="visible" name="Aller plus loin" sheetId="5" r:id="rId8"/>
  </sheets>
  <definedNames>
    <definedName hidden="1" localSheetId="2" name="_xlnm._FilterDatabase">'Calcul de la balance âgée'!$C$5:$I$15</definedName>
  </definedNames>
  <calcPr/>
  <extLst>
    <ext uri="GoogleSheetsCustomDataVersion1">
      <go:sheetsCustomData xmlns:go="http://customooxmlschemas.google.com/" r:id="rId9" roundtripDataSignature="AMtx7mjZjns8h334JPkpJTGAmDYhVxtN8A=="/>
    </ext>
  </extLst>
</workbook>
</file>

<file path=xl/sharedStrings.xml><?xml version="1.0" encoding="utf-8"?>
<sst xmlns="http://schemas.openxmlformats.org/spreadsheetml/2006/main" count="138" uniqueCount="90">
  <si>
    <t>Essayer gratuitement</t>
  </si>
  <si>
    <t>Présentation du Modèle Excel de la balance âgée</t>
  </si>
  <si>
    <r>
      <rPr>
        <rFont val="Roboto"/>
        <b/>
      </rPr>
      <t xml:space="preserve">Ce modèle de calcul de la balance âgée vous permet de retrouver de </t>
    </r>
    <r>
      <rPr>
        <rFont val="Roboto"/>
        <b/>
        <color rgb="FF5B9BD5"/>
      </rPr>
      <t>manière automatique</t>
    </r>
    <r>
      <rPr>
        <rFont val="Roboto"/>
        <b/>
      </rPr>
      <t xml:space="preserve"> sur la feuille "</t>
    </r>
    <r>
      <rPr>
        <rFont val="Roboto"/>
        <b/>
        <color rgb="FFED7D31"/>
        <u/>
      </rPr>
      <t>Calcul de la balance âgée</t>
    </r>
    <r>
      <rPr>
        <rFont val="Roboto"/>
        <b/>
      </rPr>
      <t>" :</t>
    </r>
  </si>
  <si>
    <t>Le délai de retard</t>
  </si>
  <si>
    <t>L'ancienneté des créances</t>
  </si>
  <si>
    <t>Le montant total des retards</t>
  </si>
  <si>
    <t>Le montant total des factures par client, par ancienneté ou les deux</t>
  </si>
  <si>
    <t>La visualisation graphique de la balance âgée</t>
  </si>
  <si>
    <t>Comment l'utiliser ?</t>
  </si>
  <si>
    <r>
      <rPr>
        <rFont val="Roboto"/>
        <b/>
      </rPr>
      <t xml:space="preserve">L'utilisation de ce modèle est simplifiée, il vous suffit de </t>
    </r>
    <r>
      <rPr>
        <rFont val="Roboto"/>
        <b/>
        <color theme="4"/>
      </rPr>
      <t>saisir quelques informations</t>
    </r>
    <r>
      <rPr>
        <rFont val="Roboto"/>
        <b/>
      </rPr>
      <t xml:space="preserve"> dans la feuille "</t>
    </r>
    <r>
      <rPr>
        <rFont val="Roboto"/>
        <b/>
        <color rgb="FFED7D31"/>
        <u/>
      </rPr>
      <t>Tableau de bord</t>
    </r>
    <r>
      <rPr>
        <rFont val="Roboto"/>
        <b/>
      </rPr>
      <t>" :</t>
    </r>
  </si>
  <si>
    <t>Le numéro de la facture, son montant et sa date d'émission</t>
  </si>
  <si>
    <t>Le nom du client associé à la facture</t>
  </si>
  <si>
    <t>Le délai de paiement accordé à vos clients</t>
  </si>
  <si>
    <t>Le montant de la facture déjà réglé en cas de paiement partiel</t>
  </si>
  <si>
    <t>Remarques</t>
  </si>
  <si>
    <t>Pour vous approprier ce document, nous vous conseillons de le télécharger d'abord (Fichier &gt; Télécharger ou Fichier &gt; Créer une copie) et d'y saisir ensuite vos données.
Certaines cellules contiennent des formules. Essayez de ne pas les modifier, car elles s'actualisent automatiquement en fonction des valeurs que vous saisissez.</t>
  </si>
  <si>
    <t xml:space="preserve">LeanPay, logiciel de gestion des créances clients, vous aide à rajeunir votre balance âgée grâce aux relances clients : </t>
  </si>
  <si>
    <r>
      <rPr>
        <rFont val="Roboto, Arial"/>
        <b/>
        <color rgb="FFED7D31"/>
      </rPr>
      <t>97,5%</t>
    </r>
    <r>
      <rPr>
        <rFont val="Roboto, Arial"/>
        <b/>
        <color theme="1"/>
      </rPr>
      <t xml:space="preserve"> des factures sont ainsi réglées !</t>
    </r>
  </si>
  <si>
    <t>Vous souhaitez en savoir plus ?</t>
  </si>
  <si>
    <t>Demander une démo</t>
  </si>
  <si>
    <t>ou</t>
  </si>
  <si>
    <t xml:space="preserve">Demandez une démo personnalisée </t>
  </si>
  <si>
    <t xml:space="preserve">Essayez LeanPay gratuitement </t>
  </si>
  <si>
    <t>avec l’un de nos experts</t>
  </si>
  <si>
    <t xml:space="preserve">pendant 15 jours. </t>
  </si>
  <si>
    <t>Sans engagement et sans carte bleue.</t>
  </si>
  <si>
    <r>
      <rPr>
        <rFont val="Roboto, Arial"/>
      </rPr>
      <t xml:space="preserve">A bientôt sur </t>
    </r>
    <r>
      <rPr>
        <rFont val="Roboto, Arial"/>
        <color rgb="FF1155CC"/>
        <u/>
      </rPr>
      <t>www.leanpay.fr</t>
    </r>
  </si>
  <si>
    <r>
      <rPr>
        <rFont val="Roboto, Arial"/>
        <b/>
        <color rgb="FF000000"/>
        <u/>
      </rPr>
      <t xml:space="preserve">Contact :
</t>
    </r>
    <r>
      <rPr>
        <rFont val="Roboto, Arial"/>
        <b val="0"/>
        <color rgb="FF000000"/>
        <u/>
      </rPr>
      <t xml:space="preserve">socrate@leanpay.fr
</t>
    </r>
    <r>
      <rPr>
        <rFont val="Roboto, Arial"/>
        <b/>
        <color rgb="FF1155CC"/>
        <u/>
      </rPr>
      <t>www.leanpay.fr</t>
    </r>
  </si>
  <si>
    <t>Balance âgée</t>
  </si>
  <si>
    <t>Factures non échues</t>
  </si>
  <si>
    <t>Factures échues</t>
  </si>
  <si>
    <t>TOTAL</t>
  </si>
  <si>
    <t>Clients</t>
  </si>
  <si>
    <t>Non échu</t>
  </si>
  <si>
    <t>0-30 jours</t>
  </si>
  <si>
    <t>31-60 jours</t>
  </si>
  <si>
    <t>61-90 jours</t>
  </si>
  <si>
    <t>&gt; 90 jours</t>
  </si>
  <si>
    <t>Total retard</t>
  </si>
  <si>
    <t>Encours Total</t>
  </si>
  <si>
    <t>Société A</t>
  </si>
  <si>
    <t>Société B</t>
  </si>
  <si>
    <t>Société C</t>
  </si>
  <si>
    <t>Société D</t>
  </si>
  <si>
    <r>
      <rPr>
        <rFont val="Roboto, Arial"/>
        <b/>
        <color rgb="FFED7D31"/>
      </rPr>
      <t>97,5%</t>
    </r>
    <r>
      <rPr>
        <rFont val="Roboto, Arial"/>
        <b/>
        <color theme="1"/>
      </rPr>
      <t xml:space="preserve"> des factures sont ainsi réglées !</t>
    </r>
  </si>
  <si>
    <r>
      <rPr>
        <rFont val="Roboto, Arial"/>
      </rPr>
      <t xml:space="preserve">A bientôt sur </t>
    </r>
    <r>
      <rPr>
        <rFont val="Roboto, Arial"/>
        <color rgb="FF1155CC"/>
        <u/>
      </rPr>
      <t>www.leanpay.fr</t>
    </r>
  </si>
  <si>
    <r>
      <rPr>
        <rFont val="Roboto, Arial"/>
        <b/>
        <color rgb="FF000000"/>
        <u/>
      </rPr>
      <t xml:space="preserve">Contact :
</t>
    </r>
    <r>
      <rPr>
        <rFont val="Roboto, Arial"/>
        <b val="0"/>
        <color rgb="FF000000"/>
        <u/>
      </rPr>
      <t xml:space="preserve">socrate@leanpay.fr
</t>
    </r>
    <r>
      <rPr>
        <rFont val="Roboto, Arial"/>
        <b val="0"/>
        <color rgb="FF1155CC"/>
        <u/>
      </rPr>
      <t>www.leanpay.fr</t>
    </r>
  </si>
  <si>
    <t>Délai de paiement accordé au client (en jours) :</t>
  </si>
  <si>
    <t>N° facture</t>
  </si>
  <si>
    <t>Nom du client</t>
  </si>
  <si>
    <t>Montant facture TTC</t>
  </si>
  <si>
    <t>Date d'émission</t>
  </si>
  <si>
    <t>Date d'échéance</t>
  </si>
  <si>
    <t>Déjà payé</t>
  </si>
  <si>
    <t>Reste à payer</t>
  </si>
  <si>
    <t>Statut</t>
  </si>
  <si>
    <t>Délai de retard</t>
  </si>
  <si>
    <t>F00158Y</t>
  </si>
  <si>
    <t>F00159Y</t>
  </si>
  <si>
    <t>F00160Y</t>
  </si>
  <si>
    <t>F00161Y</t>
  </si>
  <si>
    <t>F00162Y</t>
  </si>
  <si>
    <t>F00163Y</t>
  </si>
  <si>
    <t>F00164Y</t>
  </si>
  <si>
    <t>F00165Y</t>
  </si>
  <si>
    <t>F00166Y</t>
  </si>
  <si>
    <t>F00167Y</t>
  </si>
  <si>
    <t>F00168Y</t>
  </si>
  <si>
    <t>F00169Y</t>
  </si>
  <si>
    <t>F00170Y</t>
  </si>
  <si>
    <t>F00171Y</t>
  </si>
  <si>
    <t>Remarque</t>
  </si>
  <si>
    <r>
      <rPr>
        <rFont val="Roboto"/>
        <i/>
        <color theme="1"/>
      </rPr>
      <t xml:space="preserve">Les </t>
    </r>
    <r>
      <rPr>
        <rFont val="Roboto"/>
        <b/>
        <i/>
        <color theme="1"/>
      </rPr>
      <t>cellules en vert</t>
    </r>
    <r>
      <rPr>
        <rFont val="Roboto"/>
        <i/>
        <color theme="1"/>
      </rPr>
      <t xml:space="preserve"> sont à remplir par vos soins. Tout le reste est automatique.</t>
    </r>
  </si>
  <si>
    <r>
      <rPr>
        <rFont val="Roboto, Arial"/>
        <b/>
        <color rgb="FFED7D31"/>
      </rPr>
      <t>97,5%</t>
    </r>
    <r>
      <rPr>
        <rFont val="Roboto, Arial"/>
        <b/>
        <color theme="1"/>
      </rPr>
      <t xml:space="preserve"> des factures sont ainsi réglées !</t>
    </r>
  </si>
  <si>
    <r>
      <rPr>
        <rFont val="Roboto, Arial"/>
      </rPr>
      <t xml:space="preserve">A bientôt sur </t>
    </r>
    <r>
      <rPr>
        <rFont val="Roboto, Arial"/>
        <color rgb="FF1155CC"/>
        <u/>
      </rPr>
      <t>www.leanpay.fr</t>
    </r>
  </si>
  <si>
    <r>
      <rPr>
        <rFont val="Roboto, Arial"/>
        <b/>
        <color rgb="FF000000"/>
        <u/>
      </rPr>
      <t xml:space="preserve">Contact :
</t>
    </r>
    <r>
      <rPr>
        <rFont val="Roboto, Arial"/>
        <b val="0"/>
        <color rgb="FF000000"/>
        <u/>
      </rPr>
      <t xml:space="preserve">socrate@leanpay.fr
</t>
    </r>
    <r>
      <rPr>
        <rFont val="Roboto, Arial"/>
        <b val="0"/>
        <color rgb="FF1155CC"/>
        <u/>
      </rPr>
      <t>www.leanpay.fr</t>
    </r>
  </si>
  <si>
    <t>Découvrez d'autres contenus pour vous aider à optimiser votre trésorerie</t>
  </si>
  <si>
    <t>Article</t>
  </si>
  <si>
    <t>&gt; Lire l'article</t>
  </si>
  <si>
    <t>Logiciel de recouvrement : critères pour bien choisir</t>
  </si>
  <si>
    <t>Fiche fonctionnalité</t>
  </si>
  <si>
    <t>&gt; Lire la fiche</t>
  </si>
  <si>
    <t>Suivi des KPIs du poste clients en temps réel : encours client, délai moyen de paiement, balance âgée...</t>
  </si>
  <si>
    <t>Les vrais coûts des retards de paiement</t>
  </si>
  <si>
    <t>Démo</t>
  </si>
  <si>
    <t>&gt; Demander une démo</t>
  </si>
  <si>
    <t>Découvrez LeanPay dans une démonstration personnalisée</t>
  </si>
  <si>
    <r>
      <rPr>
        <rFont val="Roboto, Arial"/>
        <b/>
        <color rgb="FFED7D31"/>
      </rPr>
      <t>97,5%</t>
    </r>
    <r>
      <rPr>
        <rFont val="Roboto, Arial"/>
        <b/>
        <color theme="1"/>
      </rPr>
      <t xml:space="preserve"> des factures sont ainsi réglées !</t>
    </r>
  </si>
  <si>
    <r>
      <rPr>
        <rFont val="Roboto, Arial"/>
      </rPr>
      <t xml:space="preserve">A bientôt sur </t>
    </r>
    <r>
      <rPr>
        <rFont val="Roboto, Arial"/>
        <color rgb="FF1155CC"/>
        <u/>
      </rPr>
      <t>www.leanpay.fr</t>
    </r>
  </si>
  <si>
    <r>
      <rPr>
        <rFont val="Roboto, Arial"/>
        <b/>
        <color rgb="FF000000"/>
        <u/>
      </rPr>
      <t xml:space="preserve">Contact :
</t>
    </r>
    <r>
      <rPr>
        <rFont val="Roboto, Arial"/>
        <b val="0"/>
        <color rgb="FF000000"/>
        <u/>
      </rPr>
      <t xml:space="preserve">socrate@leanpay.fr
</t>
    </r>
    <r>
      <rPr>
        <rFont val="Roboto, Arial"/>
        <b val="0"/>
        <color rgb="FF1155CC"/>
        <u/>
      </rPr>
      <t>www.leanpay.fr</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</si>
</sst>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 [$€-1]"/>
    <numFmt numFmtId="165" formatCode="_-* #,##0.00\ &quot;€&quot;_-;\-* #,##0.00\ &quot;€&quot;_-;_-* &quot;-&quot;??\ &quot;€&quot;_-;_-@"/>
    <numFmt numFmtId="166" formatCode="D/M/YYYY"/>
  </numFmts>
  <fonts count="34">
    <font>
      <sz val="11.0"/>
      <color theme="1"/>
      <name val="Calibri"/>
      <scheme val="minor"/>
    </font>
    <font>
      <u/>
      <sz val="12.0"/>
      <color theme="0"/>
      <name val="Roboto"/>
    </font>
    <font>
      <color theme="1"/>
      <name val="Roboto"/>
    </font>
    <font>
      <b/>
      <sz val="14.0"/>
      <color theme="1"/>
      <name val="Roboto"/>
    </font>
    <font>
      <b/>
      <u/>
      <color rgb="FF0000FF"/>
      <name val="Roboto"/>
    </font>
    <font>
      <color theme="1"/>
      <name val="Arial"/>
    </font>
    <font>
      <b/>
      <color rgb="FF666666"/>
      <name val="Roboto"/>
    </font>
    <font/>
    <font>
      <sz val="10.0"/>
      <color rgb="FF000000"/>
      <name val="Roboto"/>
    </font>
    <font>
      <color theme="1"/>
      <name val="Calibri"/>
      <scheme val="minor"/>
    </font>
    <font>
      <sz val="11.0"/>
      <color theme="1"/>
      <name val="Calibri"/>
    </font>
    <font>
      <u/>
      <sz val="12.0"/>
      <color rgb="FFFFFFFF"/>
      <name val="Roboto"/>
    </font>
    <font>
      <sz val="11.0"/>
      <color theme="1"/>
      <name val="Roboto"/>
    </font>
    <font>
      <u/>
      <sz val="12.0"/>
      <color theme="0"/>
      <name val="Roboto"/>
    </font>
    <font>
      <i/>
      <color theme="1"/>
      <name val="Roboto"/>
    </font>
    <font>
      <u/>
      <color rgb="FF0000FF"/>
      <name val="Roboto"/>
    </font>
    <font>
      <b/>
      <u/>
      <color rgb="FF000000"/>
      <name val="Roboto"/>
    </font>
    <font>
      <sz val="36.0"/>
      <color rgb="FF4BD1A0"/>
      <name val="Roboto"/>
    </font>
    <font>
      <b/>
      <sz val="18.0"/>
      <color theme="1"/>
      <name val="Roboto"/>
    </font>
    <font>
      <b/>
      <u/>
      <sz val="14.0"/>
      <color theme="1"/>
      <name val="Calibri"/>
    </font>
    <font>
      <sz val="10.0"/>
      <color theme="1"/>
      <name val="Roboto"/>
    </font>
    <font>
      <b/>
      <sz val="10.0"/>
      <color theme="1"/>
      <name val="Roboto"/>
    </font>
    <font>
      <b/>
      <i/>
      <sz val="10.0"/>
      <color theme="1"/>
      <name val="Roboto"/>
    </font>
    <font>
      <b/>
      <sz val="20.0"/>
      <color rgb="FFC00000"/>
      <name val="Calibri"/>
    </font>
    <font>
      <b/>
      <sz val="10.0"/>
      <color rgb="FFFF0000"/>
      <name val="Roboto"/>
    </font>
    <font>
      <sz val="10.0"/>
      <color rgb="FFFF0000"/>
      <name val="Roboto"/>
    </font>
    <font>
      <b/>
      <i/>
      <color theme="1"/>
      <name val="Roboto"/>
    </font>
    <font>
      <b/>
      <color theme="1"/>
      <name val="Roboto"/>
    </font>
    <font>
      <i/>
      <sz val="9.0"/>
      <color theme="1"/>
      <name val="Roboto"/>
    </font>
    <font>
      <b/>
      <sz val="11.0"/>
      <color theme="1"/>
      <name val="Roboto"/>
    </font>
    <font>
      <u/>
      <sz val="12.0"/>
      <color theme="0"/>
      <name val="Roboto"/>
    </font>
    <font>
      <b/>
      <sz val="11.0"/>
      <color theme="8"/>
      <name val="Roboto"/>
    </font>
    <font>
      <b/>
      <sz val="11.0"/>
      <color rgb="FF4472C4"/>
      <name val="Roboto"/>
    </font>
    <font>
      <b/>
      <u/>
      <sz val="12.0"/>
      <color rgb="FFFFFFFF"/>
      <name val="Roboto"/>
    </font>
  </fonts>
  <fills count="13">
    <fill>
      <patternFill patternType="none"/>
    </fill>
    <fill>
      <patternFill patternType="lightGray"/>
    </fill>
    <fill>
      <patternFill patternType="solid">
        <fgColor rgb="FF5B9BD5"/>
        <bgColor rgb="FF5B9BD5"/>
      </patternFill>
    </fill>
    <fill>
      <patternFill patternType="solid">
        <fgColor rgb="FFFFFFFF"/>
        <bgColor rgb="FFFFFFFF"/>
      </patternFill>
    </fill>
    <fill>
      <patternFill patternType="solid">
        <fgColor rgb="FFE2EFD9"/>
        <bgColor rgb="FFE2EFD9"/>
      </patternFill>
    </fill>
    <fill>
      <patternFill patternType="solid">
        <fgColor rgb="FFFFF2CC"/>
        <bgColor rgb="FFFFF2CC"/>
      </patternFill>
    </fill>
    <fill>
      <patternFill patternType="solid">
        <fgColor rgb="FFB6D7A8"/>
        <bgColor rgb="FFB6D7A8"/>
      </patternFill>
    </fill>
    <fill>
      <patternFill patternType="solid">
        <fgColor rgb="FFFFD966"/>
        <bgColor rgb="FFFFD966"/>
      </patternFill>
    </fill>
    <fill>
      <patternFill patternType="solid">
        <fgColor rgb="FFF6B26B"/>
        <bgColor rgb="FFF6B26B"/>
      </patternFill>
    </fill>
    <fill>
      <patternFill patternType="solid">
        <fgColor rgb="FFE69138"/>
        <bgColor rgb="FFE69138"/>
      </patternFill>
    </fill>
    <fill>
      <patternFill patternType="solid">
        <fgColor rgb="FFFF0000"/>
        <bgColor rgb="FFFF0000"/>
      </patternFill>
    </fill>
    <fill>
      <patternFill patternType="solid">
        <fgColor rgb="FFB7E1CD"/>
        <bgColor rgb="FFB7E1CD"/>
      </patternFill>
    </fill>
    <fill>
      <patternFill patternType="solid">
        <fgColor rgb="FF4BD1A0"/>
        <bgColor rgb="FF4BD1A0"/>
      </patternFill>
    </fill>
  </fills>
  <borders count="26">
    <border/>
    <border>
      <bottom style="dotted">
        <color rgb="FF4BD1A0"/>
      </bottom>
    </border>
    <border>
      <right style="medium">
        <color rgb="FF4BD1A0"/>
      </right>
    </border>
    <border>
      <left style="dotted">
        <color rgb="FF5B9BD5"/>
      </left>
      <top style="dotted">
        <color rgb="FF5B9BD5"/>
      </top>
    </border>
    <border>
      <top style="dotted">
        <color rgb="FF5B9BD5"/>
      </top>
    </border>
    <border>
      <right style="dotted">
        <color rgb="FF5B9BD5"/>
      </right>
      <top style="dotted">
        <color rgb="FF5B9BD5"/>
      </top>
    </border>
    <border>
      <left style="dotted">
        <color rgb="FF5B9BD5"/>
      </left>
    </border>
    <border>
      <right style="dotted">
        <color rgb="FF5B9BD5"/>
      </right>
    </border>
    <border>
      <left style="dotted">
        <color rgb="FF5B9BD5"/>
      </left>
      <bottom style="dotted">
        <color rgb="FF5B9BD5"/>
      </bottom>
    </border>
    <border>
      <bottom style="dotted">
        <color rgb="FF5B9BD5"/>
      </bottom>
    </border>
    <border>
      <right style="dotted">
        <color rgb="FF5B9BD5"/>
      </right>
      <bottom style="dotted">
        <color rgb="FF5B9BD5"/>
      </bottom>
    </border>
    <border>
      <right/>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0" fontId="2" numFmtId="0" xfId="0" applyFont="1"/>
    <xf borderId="0" fillId="0" fontId="3" numFmtId="0" xfId="0" applyAlignment="1" applyFont="1">
      <alignment readingOrder="0"/>
    </xf>
    <xf borderId="1" fillId="0" fontId="2" numFmtId="0" xfId="0" applyBorder="1" applyFont="1"/>
    <xf borderId="0" fillId="0" fontId="4" numFmtId="0" xfId="0" applyAlignment="1" applyFont="1">
      <alignment readingOrder="0"/>
    </xf>
    <xf borderId="2" fillId="0" fontId="2" numFmtId="0" xfId="0" applyBorder="1" applyFont="1"/>
    <xf borderId="0" fillId="0" fontId="2" numFmtId="0" xfId="0" applyAlignment="1" applyFont="1">
      <alignment readingOrder="0"/>
    </xf>
    <xf borderId="0" fillId="0" fontId="5" numFmtId="49" xfId="0" applyAlignment="1" applyFont="1" applyNumberFormat="1">
      <alignment vertical="top"/>
    </xf>
    <xf borderId="3" fillId="0" fontId="6" numFmtId="0" xfId="0" applyAlignment="1" applyBorder="1" applyFont="1">
      <alignment readingOrder="0" vertical="bottom"/>
    </xf>
    <xf borderId="4" fillId="0" fontId="7" numFmtId="0" xfId="0" applyBorder="1" applyFont="1"/>
    <xf borderId="5" fillId="0" fontId="7" numFmtId="0" xfId="0" applyBorder="1" applyFont="1"/>
    <xf borderId="6" fillId="0" fontId="6" numFmtId="0" xfId="0" applyAlignment="1" applyBorder="1" applyFont="1">
      <alignment readingOrder="0" vertical="bottom"/>
    </xf>
    <xf borderId="7" fillId="0" fontId="7" numFmtId="0" xfId="0" applyBorder="1" applyFont="1"/>
    <xf borderId="0" fillId="3" fontId="5" numFmtId="0" xfId="0" applyAlignment="1" applyFill="1" applyFont="1">
      <alignment vertical="bottom"/>
    </xf>
    <xf borderId="6" fillId="3" fontId="8" numFmtId="0" xfId="0" applyAlignment="1" applyBorder="1" applyFont="1">
      <alignment readingOrder="0" shrinkToFit="0" vertical="top" wrapText="1"/>
    </xf>
    <xf borderId="6" fillId="0" fontId="7" numFmtId="0" xfId="0" applyBorder="1" applyFont="1"/>
    <xf borderId="0" fillId="3" fontId="5" numFmtId="0" xfId="0" applyFont="1"/>
    <xf borderId="8" fillId="3" fontId="8" numFmtId="0" xfId="0" applyAlignment="1" applyBorder="1" applyFont="1">
      <alignment readingOrder="0" shrinkToFit="0" vertical="top" wrapText="1"/>
    </xf>
    <xf borderId="9" fillId="0" fontId="7" numFmtId="0" xfId="0" applyBorder="1" applyFont="1"/>
    <xf borderId="10" fillId="0" fontId="7" numFmtId="0" xfId="0" applyBorder="1" applyFont="1"/>
    <xf borderId="0" fillId="0" fontId="5" numFmtId="0" xfId="0" applyAlignment="1" applyFont="1">
      <alignment vertical="bottom"/>
    </xf>
    <xf borderId="0" fillId="4" fontId="9" numFmtId="0" xfId="0" applyFill="1" applyFont="1"/>
    <xf borderId="11" fillId="4" fontId="2" numFmtId="0" xfId="0" applyAlignment="1" applyBorder="1" applyFont="1">
      <alignment readingOrder="0" shrinkToFit="0" vertical="bottom" wrapText="0"/>
    </xf>
    <xf borderId="11" fillId="4" fontId="10" numFmtId="0" xfId="0" applyAlignment="1" applyBorder="1" applyFont="1">
      <alignment vertical="bottom"/>
    </xf>
    <xf borderId="0" fillId="4" fontId="10" numFmtId="0" xfId="0" applyAlignment="1" applyFont="1">
      <alignment vertical="bottom"/>
    </xf>
    <xf borderId="11" fillId="4" fontId="2" numFmtId="0" xfId="0" applyAlignment="1" applyBorder="1" applyFont="1">
      <alignment shrinkToFit="0" vertical="bottom" wrapText="0"/>
    </xf>
    <xf borderId="0" fillId="2" fontId="11" numFmtId="0" xfId="0" applyAlignment="1" applyFont="1">
      <alignment horizontal="center" readingOrder="0" shrinkToFit="0" vertical="center" wrapText="1"/>
    </xf>
    <xf borderId="0" fillId="4" fontId="12" numFmtId="0" xfId="0" applyAlignment="1" applyFont="1">
      <alignment horizontal="center" readingOrder="0" vertical="center"/>
    </xf>
    <xf borderId="0" fillId="2" fontId="13" numFmtId="0" xfId="0" applyAlignment="1" applyFont="1">
      <alignment horizontal="center" readingOrder="0" shrinkToFit="0" vertical="center" wrapText="1"/>
    </xf>
    <xf borderId="0" fillId="4" fontId="2" numFmtId="0" xfId="0" applyFont="1"/>
    <xf borderId="0" fillId="4" fontId="14" numFmtId="0" xfId="0" applyAlignment="1" applyFont="1">
      <alignment horizontal="center" shrinkToFit="0" vertical="bottom" wrapText="0"/>
    </xf>
    <xf borderId="11" fillId="0" fontId="7" numFmtId="0" xfId="0" applyBorder="1" applyFont="1"/>
    <xf borderId="0" fillId="4" fontId="14" numFmtId="0" xfId="0" applyAlignment="1" applyFont="1">
      <alignment horizontal="center" vertical="bottom"/>
    </xf>
    <xf borderId="11" fillId="4" fontId="15" numFmtId="0" xfId="0" applyAlignment="1" applyBorder="1" applyFont="1">
      <alignment readingOrder="0" shrinkToFit="0" vertical="bottom" wrapText="0"/>
    </xf>
    <xf borderId="0" fillId="4" fontId="16" numFmtId="0" xfId="0" applyAlignment="1" applyFont="1">
      <alignment readingOrder="0" shrinkToFit="0" vertical="bottom" wrapText="1"/>
    </xf>
    <xf borderId="0" fillId="0" fontId="17" numFmtId="0" xfId="0" applyFont="1"/>
    <xf borderId="0" fillId="0" fontId="18" numFmtId="0" xfId="0" applyAlignment="1" applyFont="1">
      <alignment horizontal="center" readingOrder="0"/>
    </xf>
    <xf borderId="0" fillId="0" fontId="18" numFmtId="0" xfId="0" applyAlignment="1" applyFont="1">
      <alignment horizontal="left" readingOrder="0"/>
    </xf>
    <xf borderId="0" fillId="0" fontId="19" numFmtId="0" xfId="0" applyAlignment="1" applyFont="1">
      <alignment horizontal="right"/>
    </xf>
    <xf borderId="0" fillId="0" fontId="20" numFmtId="0" xfId="0" applyFont="1"/>
    <xf borderId="12" fillId="0" fontId="21" numFmtId="0" xfId="0" applyAlignment="1" applyBorder="1" applyFont="1">
      <alignment horizontal="center" readingOrder="0"/>
    </xf>
    <xf borderId="13" fillId="0" fontId="21" numFmtId="0" xfId="0" applyAlignment="1" applyBorder="1" applyFont="1">
      <alignment horizontal="center" readingOrder="0"/>
    </xf>
    <xf borderId="14" fillId="0" fontId="7" numFmtId="0" xfId="0" applyBorder="1" applyFont="1"/>
    <xf borderId="15" fillId="0" fontId="7" numFmtId="0" xfId="0" applyBorder="1" applyFont="1"/>
    <xf borderId="12" fillId="5" fontId="21" numFmtId="0" xfId="0" applyAlignment="1" applyBorder="1" applyFill="1" applyFont="1">
      <alignment readingOrder="0"/>
    </xf>
    <xf borderId="0" fillId="0" fontId="21" numFmtId="0" xfId="0" applyAlignment="1" applyFont="1">
      <alignment readingOrder="0"/>
    </xf>
    <xf borderId="12" fillId="0" fontId="21" numFmtId="0" xfId="0" applyAlignment="1" applyBorder="1" applyFont="1">
      <alignment readingOrder="0"/>
    </xf>
    <xf borderId="16" fillId="6" fontId="20" numFmtId="0" xfId="0" applyAlignment="1" applyBorder="1" applyFill="1" applyFont="1">
      <alignment readingOrder="0"/>
    </xf>
    <xf borderId="17" fillId="7" fontId="20" numFmtId="0" xfId="0" applyAlignment="1" applyBorder="1" applyFill="1" applyFont="1">
      <alignment readingOrder="0"/>
    </xf>
    <xf borderId="0" fillId="8" fontId="20" numFmtId="0" xfId="0" applyAlignment="1" applyFill="1" applyFont="1">
      <alignment readingOrder="0"/>
    </xf>
    <xf borderId="0" fillId="9" fontId="20" numFmtId="0" xfId="0" applyAlignment="1" applyFill="1" applyFont="1">
      <alignment readingOrder="0"/>
    </xf>
    <xf borderId="0" fillId="10" fontId="20" numFmtId="0" xfId="0" applyAlignment="1" applyFill="1" applyFont="1">
      <alignment readingOrder="0"/>
    </xf>
    <xf borderId="18" fillId="0" fontId="21" numFmtId="0" xfId="0" applyAlignment="1" applyBorder="1" applyFont="1">
      <alignment readingOrder="0"/>
    </xf>
    <xf borderId="16" fillId="5" fontId="21" numFmtId="0" xfId="0" applyAlignment="1" applyBorder="1" applyFont="1">
      <alignment readingOrder="0"/>
    </xf>
    <xf borderId="0" fillId="0" fontId="20" numFmtId="0" xfId="0" applyAlignment="1" applyFont="1">
      <alignment readingOrder="0"/>
    </xf>
    <xf borderId="16" fillId="0" fontId="20" numFmtId="0" xfId="0" applyAlignment="1" applyBorder="1" applyFont="1">
      <alignment readingOrder="0"/>
    </xf>
    <xf borderId="16" fillId="0" fontId="20" numFmtId="164" xfId="0" applyAlignment="1" applyBorder="1" applyFont="1" applyNumberFormat="1">
      <alignment readingOrder="0"/>
    </xf>
    <xf borderId="0" fillId="0" fontId="20" numFmtId="164" xfId="0" applyAlignment="1" applyFont="1" applyNumberFormat="1">
      <alignment readingOrder="0"/>
    </xf>
    <xf borderId="18" fillId="0" fontId="20" numFmtId="164" xfId="0" applyBorder="1" applyFont="1" applyNumberFormat="1"/>
    <xf borderId="16" fillId="5" fontId="20" numFmtId="164" xfId="0" applyBorder="1" applyFont="1" applyNumberFormat="1"/>
    <xf borderId="16" fillId="0" fontId="20" numFmtId="0" xfId="0" applyBorder="1" applyFont="1"/>
    <xf borderId="16" fillId="0" fontId="22" numFmtId="10" xfId="0" applyBorder="1" applyFont="1" applyNumberFormat="1"/>
    <xf borderId="0" fillId="0" fontId="22" numFmtId="10" xfId="0" applyFont="1" applyNumberFormat="1"/>
    <xf borderId="18" fillId="0" fontId="22" numFmtId="10" xfId="0" applyBorder="1" applyFont="1" applyNumberFormat="1"/>
    <xf borderId="16" fillId="5" fontId="20" numFmtId="0" xfId="0" applyBorder="1" applyFont="1"/>
    <xf borderId="19" fillId="0" fontId="20" numFmtId="0" xfId="0" applyBorder="1" applyFont="1"/>
    <xf borderId="17" fillId="0" fontId="22" numFmtId="10" xfId="0" applyBorder="1" applyFont="1" applyNumberFormat="1"/>
    <xf borderId="13" fillId="5" fontId="21" numFmtId="0" xfId="0" applyAlignment="1" applyBorder="1" applyFont="1">
      <alignment readingOrder="0"/>
    </xf>
    <xf borderId="12" fillId="5" fontId="20" numFmtId="164" xfId="0" applyBorder="1" applyFont="1" applyNumberFormat="1"/>
    <xf borderId="13" fillId="5" fontId="20" numFmtId="164" xfId="0" applyBorder="1" applyFont="1" applyNumberFormat="1"/>
    <xf borderId="14" fillId="5" fontId="20" numFmtId="164" xfId="0" applyBorder="1" applyFont="1" applyNumberFormat="1"/>
    <xf borderId="15" fillId="5" fontId="20" numFmtId="164" xfId="0" applyBorder="1" applyFont="1" applyNumberFormat="1"/>
    <xf borderId="20" fillId="5" fontId="20" numFmtId="0" xfId="0" applyBorder="1" applyFont="1"/>
    <xf borderId="19" fillId="5" fontId="22" numFmtId="10" xfId="0" applyBorder="1" applyFont="1" applyNumberFormat="1"/>
    <xf borderId="20" fillId="5" fontId="22" numFmtId="10" xfId="0" applyBorder="1" applyFont="1" applyNumberFormat="1"/>
    <xf borderId="21" fillId="5" fontId="22" numFmtId="10" xfId="0" applyBorder="1" applyFont="1" applyNumberFormat="1"/>
    <xf borderId="22" fillId="5" fontId="22" numFmtId="10" xfId="0" applyBorder="1" applyFont="1" applyNumberFormat="1"/>
    <xf borderId="19" fillId="5" fontId="20" numFmtId="10" xfId="0" applyBorder="1" applyFont="1" applyNumberFormat="1"/>
    <xf borderId="0" fillId="0" fontId="10" numFmtId="0" xfId="0" applyAlignment="1" applyFont="1">
      <alignment vertical="bottom"/>
    </xf>
    <xf borderId="0" fillId="4" fontId="12" numFmtId="0" xfId="0" applyAlignment="1" applyFont="1">
      <alignment horizontal="center" readingOrder="0" vertical="bottom"/>
    </xf>
    <xf borderId="0" fillId="0" fontId="21" numFmtId="0" xfId="0" applyAlignment="1" applyFont="1">
      <alignment readingOrder="0" shrinkToFit="0" vertical="bottom" wrapText="0"/>
    </xf>
    <xf borderId="11" fillId="0" fontId="21" numFmtId="0" xfId="0" applyAlignment="1" applyBorder="1" applyFont="1">
      <alignment readingOrder="0" shrinkToFit="0" vertical="bottom" wrapText="0"/>
    </xf>
    <xf borderId="0" fillId="0" fontId="10" numFmtId="165" xfId="0" applyAlignment="1" applyFont="1" applyNumberFormat="1">
      <alignment vertical="bottom"/>
    </xf>
    <xf borderId="0" fillId="0" fontId="20" numFmtId="0" xfId="0" applyAlignment="1" applyFont="1">
      <alignment horizontal="left" vertical="bottom"/>
    </xf>
    <xf borderId="0" fillId="4" fontId="20" numFmtId="0" xfId="0" applyAlignment="1" applyFont="1">
      <alignment horizontal="left" vertical="bottom"/>
    </xf>
    <xf borderId="0" fillId="0" fontId="23" numFmtId="0" xfId="0" applyAlignment="1" applyFont="1">
      <alignment shrinkToFit="0" vertical="bottom" wrapText="0"/>
    </xf>
    <xf borderId="11" fillId="0" fontId="23" numFmtId="0" xfId="0" applyAlignment="1" applyBorder="1" applyFont="1">
      <alignment shrinkToFit="0" vertical="bottom" wrapText="0"/>
    </xf>
    <xf borderId="11" fillId="0" fontId="10" numFmtId="49" xfId="0" applyAlignment="1" applyBorder="1" applyFont="1" applyNumberFormat="1">
      <alignment vertical="bottom"/>
    </xf>
    <xf borderId="0" fillId="0" fontId="10" numFmtId="4" xfId="0" applyAlignment="1" applyFont="1" applyNumberFormat="1">
      <alignment vertical="bottom"/>
    </xf>
    <xf borderId="0" fillId="0" fontId="10" numFmtId="166" xfId="0" applyAlignment="1" applyFont="1" applyNumberFormat="1">
      <alignment vertical="bottom"/>
    </xf>
    <xf borderId="0" fillId="0" fontId="21" numFmtId="0" xfId="0" applyAlignment="1" applyFont="1">
      <alignment horizontal="center" readingOrder="0" shrinkToFit="0" wrapText="1"/>
    </xf>
    <xf borderId="23" fillId="0" fontId="21" numFmtId="0" xfId="0" applyAlignment="1" applyBorder="1" applyFont="1">
      <alignment horizontal="center" readingOrder="0" shrinkToFit="0" wrapText="1"/>
    </xf>
    <xf borderId="24" fillId="0" fontId="21" numFmtId="0" xfId="0" applyAlignment="1" applyBorder="1" applyFont="1">
      <alignment horizontal="center" readingOrder="0" shrinkToFit="0" wrapText="1"/>
    </xf>
    <xf borderId="24" fillId="0" fontId="21" numFmtId="4" xfId="0" applyAlignment="1" applyBorder="1" applyFont="1" applyNumberFormat="1">
      <alignment horizontal="center" readingOrder="0" shrinkToFit="0" wrapText="1"/>
    </xf>
    <xf borderId="24" fillId="0" fontId="24" numFmtId="4" xfId="0" applyAlignment="1" applyBorder="1" applyFont="1" applyNumberFormat="1">
      <alignment horizontal="center" readingOrder="0" shrinkToFit="0" wrapText="1"/>
    </xf>
    <xf borderId="24" fillId="0" fontId="21" numFmtId="4" xfId="0" applyAlignment="1" applyBorder="1" applyFont="1" applyNumberFormat="1">
      <alignment horizontal="center" shrinkToFit="0" wrapText="1"/>
    </xf>
    <xf borderId="24" fillId="0" fontId="20" numFmtId="4" xfId="0" applyAlignment="1" applyBorder="1" applyFont="1" applyNumberFormat="1">
      <alignment horizontal="center" shrinkToFit="0" wrapText="1"/>
    </xf>
    <xf borderId="25" fillId="0" fontId="21" numFmtId="4" xfId="0" applyAlignment="1" applyBorder="1" applyFont="1" applyNumberFormat="1">
      <alignment horizontal="center" readingOrder="0" shrinkToFit="0" wrapText="1"/>
    </xf>
    <xf borderId="0" fillId="0" fontId="21" numFmtId="4" xfId="0" applyAlignment="1" applyFont="1" applyNumberFormat="1">
      <alignment horizontal="center" readingOrder="0" shrinkToFit="0" wrapText="1"/>
    </xf>
    <xf borderId="0" fillId="0" fontId="20" numFmtId="11" xfId="0" applyAlignment="1" applyFont="1" applyNumberFormat="1">
      <alignment horizontal="center"/>
    </xf>
    <xf borderId="17" fillId="0" fontId="20" numFmtId="11" xfId="0" applyAlignment="1" applyBorder="1" applyFont="1" applyNumberFormat="1">
      <alignment horizontal="center"/>
    </xf>
    <xf borderId="0" fillId="0" fontId="20" numFmtId="0" xfId="0" applyAlignment="1" applyFont="1">
      <alignment horizontal="center" readingOrder="0"/>
    </xf>
    <xf borderId="0" fillId="0" fontId="21" numFmtId="165" xfId="0" applyAlignment="1" applyFont="1" applyNumberFormat="1">
      <alignment horizontal="center" readingOrder="0"/>
    </xf>
    <xf borderId="0" fillId="0" fontId="20" numFmtId="166" xfId="0" applyAlignment="1" applyFont="1" applyNumberFormat="1">
      <alignment horizontal="center" readingOrder="0"/>
    </xf>
    <xf borderId="0" fillId="0" fontId="20" numFmtId="166" xfId="0" applyAlignment="1" applyFont="1" applyNumberFormat="1">
      <alignment horizontal="center"/>
    </xf>
    <xf borderId="0" fillId="0" fontId="20" numFmtId="165" xfId="0" applyAlignment="1" applyFont="1" applyNumberFormat="1">
      <alignment horizontal="center" readingOrder="0"/>
    </xf>
    <xf borderId="0" fillId="0" fontId="25" numFmtId="165" xfId="0" applyAlignment="1" applyFont="1" applyNumberFormat="1">
      <alignment horizontal="center"/>
    </xf>
    <xf borderId="0" fillId="0" fontId="20" numFmtId="165" xfId="0" applyAlignment="1" applyFont="1" applyNumberFormat="1">
      <alignment horizontal="center"/>
    </xf>
    <xf borderId="0" fillId="0" fontId="20" numFmtId="2" xfId="0" applyAlignment="1" applyFont="1" applyNumberFormat="1">
      <alignment horizontal="center"/>
    </xf>
    <xf borderId="18" fillId="0" fontId="20" numFmtId="165" xfId="0" applyAlignment="1" applyBorder="1" applyFont="1" applyNumberFormat="1">
      <alignment horizontal="center"/>
    </xf>
    <xf borderId="0" fillId="0" fontId="21" numFmtId="165" xfId="0" applyAlignment="1" applyFont="1" applyNumberFormat="1">
      <alignment horizontal="center"/>
    </xf>
    <xf borderId="0" fillId="0" fontId="20" numFmtId="11" xfId="0" applyAlignment="1" applyFont="1" applyNumberFormat="1">
      <alignment horizontal="center" readingOrder="0"/>
    </xf>
    <xf borderId="17" fillId="11" fontId="20" numFmtId="11" xfId="0" applyAlignment="1" applyBorder="1" applyFill="1" applyFont="1" applyNumberFormat="1">
      <alignment horizontal="center" readingOrder="0"/>
    </xf>
    <xf borderId="0" fillId="11" fontId="20" numFmtId="0" xfId="0" applyAlignment="1" applyFont="1">
      <alignment horizontal="center" readingOrder="0"/>
    </xf>
    <xf borderId="0" fillId="11" fontId="21" numFmtId="165" xfId="0" applyAlignment="1" applyFont="1" applyNumberFormat="1">
      <alignment horizontal="center" readingOrder="0"/>
    </xf>
    <xf borderId="0" fillId="11" fontId="20" numFmtId="166" xfId="0" applyAlignment="1" applyFont="1" applyNumberFormat="1">
      <alignment horizontal="center" readingOrder="0"/>
    </xf>
    <xf borderId="0" fillId="11" fontId="20" numFmtId="165" xfId="0" applyAlignment="1" applyFont="1" applyNumberFormat="1">
      <alignment horizontal="center" readingOrder="0"/>
    </xf>
    <xf borderId="20" fillId="11" fontId="20" numFmtId="11" xfId="0" applyAlignment="1" applyBorder="1" applyFont="1" applyNumberFormat="1">
      <alignment horizontal="center" readingOrder="0"/>
    </xf>
    <xf borderId="21" fillId="11" fontId="20" numFmtId="0" xfId="0" applyAlignment="1" applyBorder="1" applyFont="1">
      <alignment horizontal="center" readingOrder="0"/>
    </xf>
    <xf borderId="21" fillId="11" fontId="21" numFmtId="165" xfId="0" applyAlignment="1" applyBorder="1" applyFont="1" applyNumberFormat="1">
      <alignment horizontal="center" readingOrder="0"/>
    </xf>
    <xf borderId="21" fillId="11" fontId="20" numFmtId="166" xfId="0" applyAlignment="1" applyBorder="1" applyFont="1" applyNumberFormat="1">
      <alignment horizontal="center" readingOrder="0"/>
    </xf>
    <xf borderId="21" fillId="0" fontId="20" numFmtId="166" xfId="0" applyAlignment="1" applyBorder="1" applyFont="1" applyNumberFormat="1">
      <alignment horizontal="center"/>
    </xf>
    <xf borderId="21" fillId="11" fontId="20" numFmtId="165" xfId="0" applyAlignment="1" applyBorder="1" applyFont="1" applyNumberFormat="1">
      <alignment horizontal="center" readingOrder="0"/>
    </xf>
    <xf borderId="21" fillId="0" fontId="25" numFmtId="165" xfId="0" applyAlignment="1" applyBorder="1" applyFont="1" applyNumberFormat="1">
      <alignment horizontal="center"/>
    </xf>
    <xf borderId="21" fillId="0" fontId="20" numFmtId="165" xfId="0" applyAlignment="1" applyBorder="1" applyFont="1" applyNumberFormat="1">
      <alignment horizontal="center"/>
    </xf>
    <xf borderId="21" fillId="0" fontId="20" numFmtId="2" xfId="0" applyAlignment="1" applyBorder="1" applyFont="1" applyNumberFormat="1">
      <alignment horizontal="center"/>
    </xf>
    <xf borderId="22" fillId="0" fontId="20" numFmtId="165" xfId="0" applyAlignment="1" applyBorder="1" applyFont="1" applyNumberFormat="1">
      <alignment horizontal="center"/>
    </xf>
    <xf borderId="0" fillId="0" fontId="26" numFmtId="0" xfId="0" applyAlignment="1" applyFont="1">
      <alignment readingOrder="0"/>
    </xf>
    <xf borderId="0" fillId="0" fontId="27" numFmtId="0" xfId="0" applyAlignment="1" applyFont="1">
      <alignment readingOrder="0"/>
    </xf>
    <xf borderId="0" fillId="4" fontId="14" numFmtId="0" xfId="0" applyAlignment="1" applyFont="1">
      <alignment readingOrder="0" shrinkToFit="0" wrapText="0"/>
    </xf>
    <xf borderId="0" fillId="0" fontId="28" numFmtId="0" xfId="0" applyAlignment="1" applyFont="1">
      <alignment horizontal="center" readingOrder="0" vertical="center"/>
    </xf>
    <xf borderId="0" fillId="0" fontId="27" numFmtId="0" xfId="0" applyAlignment="1" applyFont="1">
      <alignment horizontal="center" readingOrder="0"/>
    </xf>
    <xf borderId="0" fillId="0" fontId="9" numFmtId="0" xfId="0" applyFont="1"/>
    <xf borderId="0" fillId="0" fontId="29" numFmtId="0" xfId="0" applyAlignment="1" applyFont="1">
      <alignment readingOrder="0" shrinkToFit="0" vertical="center" wrapText="1"/>
    </xf>
    <xf borderId="0" fillId="12" fontId="30" numFmtId="0" xfId="0" applyAlignment="1" applyFill="1" applyFont="1">
      <alignment horizontal="center" readingOrder="0" vertical="center"/>
    </xf>
    <xf borderId="0" fillId="0" fontId="31" numFmtId="0" xfId="0" applyAlignment="1" applyFont="1">
      <alignment readingOrder="0" shrinkToFit="0" vertical="top" wrapText="1"/>
    </xf>
    <xf borderId="0" fillId="0" fontId="32" numFmtId="0" xfId="0" applyAlignment="1" applyFont="1">
      <alignment readingOrder="0" shrinkToFit="0" vertical="top" wrapText="1"/>
    </xf>
    <xf borderId="0" fillId="4" fontId="33" numFmtId="0" xfId="0" applyAlignment="1" applyFont="1">
      <alignment horizontal="center" readingOrder="0" shrinkToFit="0" vertical="center" wrapText="1"/>
    </xf>
    <xf borderId="0" fillId="4" fontId="9" numFmtId="0" xfId="0" applyAlignment="1" applyFont="1">
      <alignment horizontal="center" readingOrder="0"/>
    </xf>
    <xf borderId="11" fillId="4" fontId="14" numFmtId="0" xfId="0" applyAlignment="1" applyBorder="1" applyFont="1">
      <alignment horizontal="center" shrinkToFit="0" vertical="bottom" wrapText="0"/>
    </xf>
  </cellXfs>
  <cellStyles count="1">
    <cellStyle xfId="0" name="Normal" builtinId="0"/>
  </cellStyles>
  <dxfs count="1">
    <dxf>
      <font/>
      <fill>
        <patternFill patternType="solid">
          <fgColor rgb="FFE2EFD9"/>
          <bgColor rgb="FFE2EFD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2400">
                <a:solidFill>
                  <a:srgbClr val="757575"/>
                </a:solidFill>
                <a:latin typeface="Roboto"/>
              </a:defRPr>
            </a:pPr>
            <a:r>
              <a:rPr b="0" sz="2400">
                <a:solidFill>
                  <a:srgbClr val="757575"/>
                </a:solidFill>
                <a:latin typeface="Roboto"/>
              </a:rPr>
              <a:t>Balance âgée</a:t>
            </a:r>
          </a:p>
        </c:rich>
      </c:tx>
      <c:overlay val="0"/>
    </c:title>
    <c:plotArea>
      <c:layout/>
      <c:barChart>
        <c:barDir val="bar"/>
        <c:ser>
          <c:idx val="0"/>
          <c:order val="0"/>
          <c:spPr>
            <a:solidFill>
              <a:srgbClr val="FFF2CC"/>
            </a:solidFill>
            <a:ln cmpd="sng">
              <a:solidFill>
                <a:srgbClr val="000000"/>
              </a:solidFill>
            </a:ln>
          </c:spPr>
          <c:dPt>
            <c:idx val="0"/>
            <c:spPr>
              <a:solidFill>
                <a:srgbClr val="B6D7A8"/>
              </a:solidFill>
              <a:ln cmpd="sng">
                <a:solidFill>
                  <a:srgbClr val="000000"/>
                </a:solidFill>
              </a:ln>
            </c:spPr>
          </c:dPt>
          <c:dPt>
            <c:idx val="1"/>
            <c:spPr>
              <a:solidFill>
                <a:srgbClr val="FFD966"/>
              </a:solidFill>
              <a:ln cmpd="sng">
                <a:solidFill>
                  <a:srgbClr val="000000"/>
                </a:solidFill>
              </a:ln>
            </c:spPr>
          </c:dPt>
          <c:dPt>
            <c:idx val="2"/>
            <c:spPr>
              <a:solidFill>
                <a:srgbClr val="F6B26B"/>
              </a:solidFill>
              <a:ln cmpd="sng">
                <a:solidFill>
                  <a:srgbClr val="000000"/>
                </a:solidFill>
              </a:ln>
            </c:spPr>
          </c:dPt>
          <c:dPt>
            <c:idx val="3"/>
            <c:spPr>
              <a:solidFill>
                <a:srgbClr val="E69138"/>
              </a:solidFill>
              <a:ln cmpd="sng">
                <a:solidFill>
                  <a:srgbClr val="000000"/>
                </a:solidFill>
              </a:ln>
            </c:spPr>
          </c:dPt>
          <c:dPt>
            <c:idx val="4"/>
            <c:spPr>
              <a:solidFill>
                <a:srgbClr val="FF0000"/>
              </a:solidFill>
              <a:ln cmpd="sng">
                <a:solidFill>
                  <a:srgbClr val="000000"/>
                </a:solidFill>
              </a:ln>
            </c:spPr>
          </c:dPt>
          <c:dLbls>
            <c:numFmt formatCode="General" sourceLinked="1"/>
            <c:txPr>
              <a:bodyPr/>
              <a:lstStyle/>
              <a:p>
                <a:pPr lvl="0">
                  <a:defRPr/>
                </a:pPr>
              </a:p>
            </c:txPr>
            <c:showLegendKey val="0"/>
            <c:showVal val="1"/>
            <c:showCatName val="0"/>
            <c:showSerName val="0"/>
            <c:showPercent val="0"/>
            <c:showBubbleSize val="0"/>
          </c:dLbls>
          <c:cat>
            <c:strRef>
              <c:f>'Calcul de la balance âgée'!$C$5:$G$5</c:f>
            </c:strRef>
          </c:cat>
          <c:val>
            <c:numRef>
              <c:f>'Calcul de la balance âgée'!$C$14:$G$14</c:f>
              <c:numCache/>
            </c:numRef>
          </c:val>
        </c:ser>
        <c:axId val="780276939"/>
        <c:axId val="1480548848"/>
      </c:barChart>
      <c:catAx>
        <c:axId val="780276939"/>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480548848"/>
      </c:catAx>
      <c:valAx>
        <c:axId val="1480548848"/>
        <c:scaling>
          <c:orientation val="minMax"/>
          <c:max val="30000.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80276939"/>
        <c:crosses val="max"/>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jpg"/><Relationship Id="rId3" Type="http://schemas.openxmlformats.org/officeDocument/2006/relationships/image" Target="../media/image3.jpg"/><Relationship Id="rId4" Type="http://schemas.openxmlformats.org/officeDocument/2006/relationships/image" Target="../media/image5.jpg"/><Relationship Id="rId5"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420100" cy="4648200"/>
    <xdr:pic>
      <xdr:nvPicPr>
        <xdr:cNvPr id="0" name="image6.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419100</xdr:colOff>
      <xdr:row>0</xdr:row>
      <xdr:rowOff>0</xdr:rowOff>
    </xdr:from>
    <xdr:ext cx="1447800" cy="628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790575</xdr:colOff>
      <xdr:row>16</xdr:row>
      <xdr:rowOff>57150</xdr:rowOff>
    </xdr:from>
    <xdr:ext cx="8020050" cy="2238375"/>
    <xdr:graphicFrame>
      <xdr:nvGraphicFramePr>
        <xdr:cNvPr id="656519293" name="Chart 1"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219075</xdr:colOff>
      <xdr:row>0</xdr:row>
      <xdr:rowOff>0</xdr:rowOff>
    </xdr:from>
    <xdr:ext cx="1447800" cy="62865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561975</xdr:colOff>
      <xdr:row>0</xdr:row>
      <xdr:rowOff>0</xdr:rowOff>
    </xdr:from>
    <xdr:ext cx="1447800" cy="628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1571625</xdr:colOff>
      <xdr:row>0</xdr:row>
      <xdr:rowOff>0</xdr:rowOff>
    </xdr:from>
    <xdr:ext cx="1447800" cy="628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5</xdr:row>
      <xdr:rowOff>0</xdr:rowOff>
    </xdr:from>
    <xdr:ext cx="352425" cy="190500"/>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11</xdr:row>
      <xdr:rowOff>0</xdr:rowOff>
    </xdr:from>
    <xdr:ext cx="352425" cy="190500"/>
    <xdr:pic>
      <xdr:nvPicPr>
        <xdr:cNvPr id="0" name="image3.jp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0</xdr:colOff>
      <xdr:row>17</xdr:row>
      <xdr:rowOff>0</xdr:rowOff>
    </xdr:from>
    <xdr:ext cx="352425" cy="190500"/>
    <xdr:pic>
      <xdr:nvPicPr>
        <xdr:cNvPr id="0" name="image5.jpg"/>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0</xdr:colOff>
      <xdr:row>23</xdr:row>
      <xdr:rowOff>0</xdr:rowOff>
    </xdr:from>
    <xdr:ext cx="304800" cy="190500"/>
    <xdr:pic>
      <xdr:nvPicPr>
        <xdr:cNvPr id="0" name="image2.png"/>
        <xdr:cNvPicPr preferRelativeResize="0"/>
      </xdr:nvPicPr>
      <xdr:blipFill>
        <a:blip cstate="print" r:embed="rId5"/>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leanpay.fr/compte/creation?utm_source=LeadMagnet&amp;utm_campaign=BalanceAge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leanpay.fr/compte/demo?utm_source=LeadMagnet&amp;utm_campaign=BalanceAgee" TargetMode="External"/><Relationship Id="rId2" Type="http://schemas.openxmlformats.org/officeDocument/2006/relationships/hyperlink" Target="https://www.leanpay.fr/compte/creation?utm_source=LeadMagnet&amp;utm_campaign=BalanceAgee" TargetMode="External"/><Relationship Id="rId3" Type="http://schemas.openxmlformats.org/officeDocument/2006/relationships/hyperlink" Target="https://www.leanpay.fr/?utm_source=LeadMagnet&amp;utm_campaign=BalanceAgee" TargetMode="External"/><Relationship Id="rId4" Type="http://schemas.openxmlformats.org/officeDocument/2006/relationships/hyperlink" Target="https://www.leanpay.fr/?utm_source=LeadMagnet&amp;utm_campaign=BalanceAgee"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leanpay.fr/compte/demo?utm_source=LeadMagnet&amp;utm_campaign=BalanceAgee" TargetMode="External"/><Relationship Id="rId2" Type="http://schemas.openxmlformats.org/officeDocument/2006/relationships/hyperlink" Target="https://www.leanpay.fr/compte/creation?utm_source=LeadMagnet&amp;utm_campaign=BalanceAgee" TargetMode="External"/><Relationship Id="rId3" Type="http://schemas.openxmlformats.org/officeDocument/2006/relationships/hyperlink" Target="https://www.leanpay.fr/?utm_source=LeadMagnet&amp;utm_campaign=BalanceAgee" TargetMode="External"/><Relationship Id="rId4" Type="http://schemas.openxmlformats.org/officeDocument/2006/relationships/hyperlink" Target="http://www.leanpay.fr/"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leanpay.fr/compte/demo?utm_source=LeadMagnet&amp;utm_campaign=BalanceAgee" TargetMode="External"/><Relationship Id="rId2" Type="http://schemas.openxmlformats.org/officeDocument/2006/relationships/hyperlink" Target="https://www.leanpay.fr/compte/creation?utm_source=LeadMagnet&amp;utm_campaign=BalanceAgee" TargetMode="External"/><Relationship Id="rId3" Type="http://schemas.openxmlformats.org/officeDocument/2006/relationships/hyperlink" Target="https://www.leanpay.fr/?utm_source=LeadMagnet&amp;utm_campaign=BalanceAgee" TargetMode="External"/><Relationship Id="rId4" Type="http://schemas.openxmlformats.org/officeDocument/2006/relationships/hyperlink" Target="http://www.leanpay.fr/" TargetMode="External"/><Relationship Id="rId5"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leanpay.fr/blog/logiciel-de-recouvrement-quels-criteres-pour-bien-choisir?utm_source=LeadMagnet&amp;utm_campaign=BalanceAgee" TargetMode="External"/><Relationship Id="rId2" Type="http://schemas.openxmlformats.org/officeDocument/2006/relationships/hyperlink" Target="https://www.leanpay.fr/fonctionnalites/suivi-creances-clients?utm_source=LeadMagnet&amp;utm_campaign=BalanceAgee" TargetMode="External"/><Relationship Id="rId3" Type="http://schemas.openxmlformats.org/officeDocument/2006/relationships/hyperlink" Target="https://www.leanpay.fr/blog/les-vrais-couts-des-retards-de-paiement?utm_source=LeadMagnet&amp;utm_campaign=BalanceAgee" TargetMode="External"/><Relationship Id="rId4" Type="http://schemas.openxmlformats.org/officeDocument/2006/relationships/hyperlink" Target="https://www.leanpay.fr/compte/demo?utm_source=LeadMagnet&amp;utm_campaign=BalanceAgee" TargetMode="External"/><Relationship Id="rId9" Type="http://schemas.openxmlformats.org/officeDocument/2006/relationships/drawing" Target="../drawings/drawing5.xml"/><Relationship Id="rId5" Type="http://schemas.openxmlformats.org/officeDocument/2006/relationships/hyperlink" Target="https://www.leanpay.fr/compte/demo?utm_source=LeadMagnet&amp;utm_campaign=BalanceAgee" TargetMode="External"/><Relationship Id="rId6" Type="http://schemas.openxmlformats.org/officeDocument/2006/relationships/hyperlink" Target="https://www.leanpay.fr/compte/creation?utm_source=LeadMagnet&amp;utm_campaign=BalanceAgee" TargetMode="External"/><Relationship Id="rId7" Type="http://schemas.openxmlformats.org/officeDocument/2006/relationships/hyperlink" Target="https://www.leanpay.fr/?utm_source=LeadMagnet&amp;utm_campaign=BalanceAgee" TargetMode="External"/><Relationship Id="rId8" Type="http://schemas.openxmlformats.org/officeDocument/2006/relationships/hyperlink" Target="http://www.leanpay.f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B9BD5"/>
    <outlinePr summaryBelow="0" summaryRight="0"/>
  </sheetPr>
  <sheetViews>
    <sheetView showGridLines="0" workbookViewId="0"/>
  </sheetViews>
  <sheetFormatPr customHeight="1" defaultColWidth="14.43" defaultRowHeight="15.0"/>
  <cols>
    <col customWidth="1" min="3" max="3" width="9.71"/>
    <col customWidth="1" min="4" max="4" width="6.86"/>
    <col customWidth="1" min="5" max="5" width="32.43"/>
  </cols>
  <sheetData>
    <row r="26">
      <c r="E26" s="1" t="s">
        <v>0</v>
      </c>
    </row>
  </sheetData>
  <mergeCells count="1">
    <mergeCell ref="E26:E27"/>
  </mergeCells>
  <hyperlinks>
    <hyperlink r:id="rId1" ref="E26"/>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9999"/>
    <outlinePr summaryBelow="0" summaryRight="0"/>
  </sheetPr>
  <sheetViews>
    <sheetView showGridLines="0" workbookViewId="0"/>
  </sheetViews>
  <sheetFormatPr customHeight="1" defaultColWidth="14.43" defaultRowHeight="15.0"/>
  <cols>
    <col customWidth="1" min="1" max="1" width="2.86"/>
    <col customWidth="1" min="2" max="2" width="2.71"/>
    <col customWidth="1" min="4" max="4" width="19.57"/>
    <col customWidth="1" min="7" max="7" width="19.43"/>
    <col customWidth="1" min="8" max="8" width="17.43"/>
    <col customWidth="1" min="10" max="10" width="5.0"/>
    <col customWidth="1" min="11" max="11" width="9.14"/>
    <col customWidth="1" min="12" max="12" width="5.29"/>
  </cols>
  <sheetData>
    <row r="3">
      <c r="B3" s="2"/>
      <c r="C3" s="2"/>
      <c r="D3" s="2"/>
      <c r="E3" s="2"/>
      <c r="F3" s="2"/>
      <c r="G3" s="2"/>
      <c r="H3" s="2"/>
      <c r="I3" s="2"/>
      <c r="J3" s="2"/>
    </row>
    <row r="4" ht="9.75" customHeight="1">
      <c r="B4" s="2"/>
      <c r="C4" s="2"/>
      <c r="D4" s="2"/>
      <c r="E4" s="2"/>
      <c r="F4" s="2"/>
      <c r="G4" s="2"/>
      <c r="H4" s="2"/>
      <c r="I4" s="2"/>
      <c r="J4" s="2"/>
    </row>
    <row r="5">
      <c r="B5" s="3" t="s">
        <v>1</v>
      </c>
      <c r="C5" s="2"/>
      <c r="D5" s="2"/>
      <c r="E5" s="2"/>
      <c r="F5" s="2"/>
      <c r="G5" s="2"/>
      <c r="H5" s="2"/>
      <c r="I5" s="2"/>
      <c r="J5" s="2"/>
    </row>
    <row r="6" ht="4.5" customHeight="1">
      <c r="B6" s="4"/>
      <c r="C6" s="4"/>
      <c r="D6" s="4"/>
      <c r="E6" s="4"/>
      <c r="F6" s="4"/>
      <c r="G6" s="4"/>
      <c r="H6" s="4"/>
      <c r="I6" s="4"/>
      <c r="J6" s="4"/>
    </row>
    <row r="7">
      <c r="B7" s="2"/>
      <c r="C7" s="2"/>
      <c r="D7" s="2"/>
      <c r="E7" s="2"/>
      <c r="F7" s="2"/>
      <c r="G7" s="2"/>
      <c r="H7" s="2"/>
      <c r="I7" s="2"/>
      <c r="J7" s="2"/>
    </row>
    <row r="8">
      <c r="B8" s="5" t="s">
        <v>2</v>
      </c>
      <c r="C8" s="2"/>
      <c r="D8" s="2"/>
      <c r="E8" s="2"/>
      <c r="F8" s="2"/>
      <c r="G8" s="2"/>
      <c r="H8" s="2"/>
      <c r="I8" s="2"/>
      <c r="J8" s="2"/>
    </row>
    <row r="9">
      <c r="B9" s="6"/>
      <c r="C9" s="7" t="s">
        <v>3</v>
      </c>
      <c r="D9" s="2"/>
      <c r="E9" s="2"/>
      <c r="F9" s="2"/>
      <c r="G9" s="2"/>
      <c r="H9" s="2"/>
      <c r="I9" s="2"/>
      <c r="J9" s="2"/>
    </row>
    <row r="10">
      <c r="B10" s="6"/>
      <c r="C10" s="7" t="s">
        <v>4</v>
      </c>
      <c r="D10" s="2"/>
      <c r="E10" s="2"/>
      <c r="F10" s="2"/>
      <c r="G10" s="2"/>
      <c r="H10" s="2"/>
      <c r="I10" s="2"/>
      <c r="J10" s="2"/>
    </row>
    <row r="11">
      <c r="B11" s="6"/>
      <c r="C11" s="7" t="s">
        <v>5</v>
      </c>
      <c r="D11" s="2"/>
      <c r="E11" s="2"/>
      <c r="F11" s="2"/>
      <c r="G11" s="2"/>
      <c r="H11" s="2"/>
      <c r="I11" s="2"/>
      <c r="J11" s="2"/>
    </row>
    <row r="12">
      <c r="B12" s="6"/>
      <c r="C12" s="7" t="s">
        <v>6</v>
      </c>
      <c r="D12" s="2"/>
      <c r="E12" s="2"/>
      <c r="F12" s="2"/>
      <c r="G12" s="2"/>
      <c r="H12" s="2"/>
      <c r="I12" s="2"/>
      <c r="J12" s="2"/>
    </row>
    <row r="13">
      <c r="B13" s="6"/>
      <c r="C13" s="7" t="s">
        <v>7</v>
      </c>
      <c r="D13" s="2"/>
      <c r="E13" s="2"/>
      <c r="F13" s="2"/>
      <c r="G13" s="2"/>
      <c r="H13" s="2"/>
      <c r="I13" s="2"/>
      <c r="J13" s="2"/>
    </row>
    <row r="14" ht="7.5" customHeight="1">
      <c r="B14" s="2"/>
      <c r="C14" s="2"/>
      <c r="D14" s="2"/>
      <c r="E14" s="2"/>
      <c r="F14" s="2"/>
      <c r="G14" s="2"/>
      <c r="H14" s="2"/>
      <c r="I14" s="2"/>
      <c r="J14" s="2"/>
    </row>
    <row r="15" ht="9.75" customHeight="1">
      <c r="B15" s="2"/>
      <c r="C15" s="2"/>
      <c r="D15" s="2"/>
      <c r="E15" s="2"/>
      <c r="F15" s="2"/>
      <c r="G15" s="2"/>
      <c r="H15" s="2"/>
      <c r="I15" s="2"/>
      <c r="J15" s="2"/>
    </row>
    <row r="16">
      <c r="B16" s="3" t="s">
        <v>8</v>
      </c>
      <c r="C16" s="2"/>
      <c r="D16" s="2"/>
      <c r="E16" s="2"/>
      <c r="F16" s="2"/>
      <c r="G16" s="2"/>
      <c r="H16" s="2"/>
      <c r="I16" s="2"/>
      <c r="J16" s="2"/>
    </row>
    <row r="17" ht="6.0" customHeight="1">
      <c r="B17" s="4"/>
      <c r="C17" s="4"/>
      <c r="D17" s="4"/>
      <c r="E17" s="4"/>
      <c r="F17" s="4"/>
      <c r="G17" s="4"/>
      <c r="H17" s="4"/>
      <c r="I17" s="4"/>
      <c r="J17" s="4"/>
    </row>
    <row r="18">
      <c r="B18" s="2"/>
      <c r="C18" s="2"/>
      <c r="D18" s="2"/>
      <c r="E18" s="2"/>
      <c r="F18" s="2"/>
      <c r="G18" s="2"/>
      <c r="H18" s="2"/>
      <c r="I18" s="2"/>
      <c r="J18" s="2"/>
    </row>
    <row r="19">
      <c r="B19" s="5" t="s">
        <v>9</v>
      </c>
      <c r="C19" s="2"/>
      <c r="D19" s="2"/>
      <c r="E19" s="2"/>
      <c r="F19" s="2"/>
      <c r="G19" s="2"/>
      <c r="H19" s="2"/>
      <c r="I19" s="2"/>
      <c r="J19" s="2"/>
    </row>
    <row r="20">
      <c r="B20" s="6"/>
      <c r="C20" s="7" t="s">
        <v>10</v>
      </c>
      <c r="D20" s="2"/>
      <c r="E20" s="2"/>
      <c r="F20" s="2"/>
      <c r="G20" s="2"/>
      <c r="H20" s="2"/>
      <c r="I20" s="2"/>
      <c r="J20" s="2"/>
    </row>
    <row r="21">
      <c r="B21" s="6"/>
      <c r="C21" s="7" t="s">
        <v>11</v>
      </c>
      <c r="D21" s="2"/>
      <c r="E21" s="2"/>
      <c r="F21" s="2"/>
      <c r="G21" s="2"/>
      <c r="H21" s="2"/>
      <c r="I21" s="2"/>
      <c r="J21" s="2"/>
    </row>
    <row r="22">
      <c r="B22" s="6"/>
      <c r="C22" s="7" t="s">
        <v>12</v>
      </c>
      <c r="D22" s="2"/>
      <c r="E22" s="2"/>
      <c r="F22" s="2"/>
      <c r="G22" s="2"/>
      <c r="H22" s="2"/>
      <c r="I22" s="2"/>
      <c r="J22" s="2"/>
    </row>
    <row r="23">
      <c r="B23" s="6"/>
      <c r="C23" s="7" t="s">
        <v>13</v>
      </c>
      <c r="D23" s="2"/>
      <c r="E23" s="2"/>
      <c r="F23" s="2"/>
      <c r="G23" s="2"/>
      <c r="H23" s="2"/>
      <c r="I23" s="2"/>
      <c r="J23" s="2"/>
    </row>
    <row r="24">
      <c r="B24" s="2"/>
      <c r="C24" s="2"/>
      <c r="D24" s="2"/>
      <c r="E24" s="2"/>
      <c r="F24" s="2"/>
      <c r="G24" s="2"/>
      <c r="H24" s="2"/>
      <c r="I24" s="2"/>
      <c r="J24" s="2"/>
    </row>
    <row r="25">
      <c r="A25" s="8"/>
      <c r="C25" s="9" t="s">
        <v>14</v>
      </c>
      <c r="D25" s="10"/>
      <c r="E25" s="10"/>
      <c r="F25" s="10"/>
      <c r="G25" s="10"/>
      <c r="H25" s="10"/>
      <c r="I25" s="10"/>
      <c r="J25" s="10"/>
      <c r="K25" s="11"/>
    </row>
    <row r="26" ht="8.25" customHeight="1">
      <c r="A26" s="8"/>
      <c r="C26" s="12"/>
      <c r="K26" s="13"/>
    </row>
    <row r="27">
      <c r="A27" s="8"/>
      <c r="B27" s="14"/>
      <c r="C27" s="15" t="s">
        <v>15</v>
      </c>
      <c r="K27" s="13"/>
    </row>
    <row r="28">
      <c r="A28" s="8"/>
      <c r="C28" s="16"/>
      <c r="K28" s="13"/>
    </row>
    <row r="29">
      <c r="A29" s="8"/>
      <c r="B29" s="17"/>
      <c r="C29" s="16"/>
      <c r="K29" s="13"/>
    </row>
    <row r="30" ht="15.0" customHeight="1">
      <c r="A30" s="8"/>
      <c r="B30" s="17"/>
      <c r="C30" s="16"/>
      <c r="K30" s="13"/>
    </row>
    <row r="31" ht="9.0" customHeight="1">
      <c r="A31" s="8"/>
      <c r="B31" s="17"/>
      <c r="C31" s="18"/>
      <c r="D31" s="19"/>
      <c r="E31" s="19"/>
      <c r="F31" s="19"/>
      <c r="G31" s="19"/>
      <c r="H31" s="19"/>
      <c r="I31" s="19"/>
      <c r="J31" s="19"/>
      <c r="K31" s="20"/>
    </row>
    <row r="32">
      <c r="A32" s="8"/>
      <c r="B32" s="21"/>
      <c r="C32" s="21"/>
      <c r="D32" s="21"/>
      <c r="E32" s="21"/>
    </row>
    <row r="33">
      <c r="A33" s="22"/>
      <c r="B33" s="22"/>
      <c r="C33" s="22"/>
      <c r="D33" s="22"/>
      <c r="E33" s="22"/>
      <c r="F33" s="22"/>
      <c r="G33" s="22"/>
      <c r="H33" s="22"/>
      <c r="I33" s="22"/>
      <c r="J33" s="22"/>
      <c r="K33" s="22"/>
      <c r="L33" s="22"/>
    </row>
    <row r="34">
      <c r="A34" s="22"/>
      <c r="B34" s="22"/>
      <c r="C34" s="22"/>
      <c r="D34" s="23" t="s">
        <v>16</v>
      </c>
      <c r="E34" s="24"/>
      <c r="F34" s="24"/>
      <c r="G34" s="24"/>
      <c r="H34" s="24"/>
      <c r="I34" s="25"/>
      <c r="J34" s="25"/>
      <c r="K34" s="22"/>
      <c r="L34" s="22"/>
    </row>
    <row r="35">
      <c r="A35" s="22"/>
      <c r="B35" s="22"/>
      <c r="C35" s="22"/>
      <c r="D35" s="23" t="s">
        <v>17</v>
      </c>
      <c r="E35" s="25"/>
      <c r="F35" s="25"/>
      <c r="G35" s="25"/>
      <c r="H35" s="25"/>
      <c r="I35" s="25"/>
      <c r="J35" s="25"/>
      <c r="K35" s="22"/>
      <c r="L35" s="22"/>
    </row>
    <row r="36">
      <c r="A36" s="22"/>
      <c r="B36" s="22"/>
      <c r="C36" s="22"/>
      <c r="D36" s="26"/>
      <c r="E36" s="25"/>
      <c r="F36" s="25"/>
      <c r="G36" s="25"/>
      <c r="H36" s="25"/>
      <c r="I36" s="25"/>
      <c r="J36" s="25"/>
      <c r="K36" s="22"/>
      <c r="L36" s="22"/>
    </row>
    <row r="37">
      <c r="A37" s="22"/>
      <c r="B37" s="22"/>
      <c r="C37" s="22"/>
      <c r="D37" s="26" t="s">
        <v>18</v>
      </c>
      <c r="E37" s="25"/>
      <c r="F37" s="25"/>
      <c r="G37" s="25"/>
      <c r="H37" s="25"/>
      <c r="I37" s="25"/>
      <c r="J37" s="25"/>
      <c r="K37" s="22"/>
      <c r="L37" s="22"/>
    </row>
    <row r="38">
      <c r="A38" s="22"/>
      <c r="B38" s="22"/>
      <c r="C38" s="22"/>
      <c r="D38" s="25"/>
      <c r="E38" s="25"/>
      <c r="F38" s="25"/>
      <c r="G38" s="25"/>
      <c r="H38" s="25"/>
      <c r="I38" s="25"/>
      <c r="J38" s="25"/>
      <c r="K38" s="22"/>
      <c r="L38" s="22"/>
    </row>
    <row r="39">
      <c r="A39" s="22"/>
      <c r="B39" s="22"/>
      <c r="C39" s="22"/>
      <c r="D39" s="27" t="s">
        <v>19</v>
      </c>
      <c r="F39" s="28" t="s">
        <v>20</v>
      </c>
      <c r="G39" s="29" t="s">
        <v>0</v>
      </c>
      <c r="I39" s="22"/>
      <c r="J39" s="30"/>
      <c r="K39" s="22"/>
      <c r="L39" s="22"/>
    </row>
    <row r="40">
      <c r="A40" s="22"/>
      <c r="B40" s="22"/>
      <c r="C40" s="22"/>
      <c r="I40" s="22"/>
      <c r="J40" s="30"/>
      <c r="K40" s="22"/>
      <c r="L40" s="22"/>
    </row>
    <row r="41">
      <c r="A41" s="22"/>
      <c r="B41" s="22"/>
      <c r="C41" s="22"/>
      <c r="D41" s="31" t="s">
        <v>21</v>
      </c>
      <c r="E41" s="32"/>
      <c r="F41" s="25"/>
      <c r="G41" s="31" t="s">
        <v>22</v>
      </c>
      <c r="H41" s="32"/>
      <c r="I41" s="22"/>
      <c r="J41" s="25"/>
      <c r="K41" s="22"/>
      <c r="L41" s="22"/>
    </row>
    <row r="42">
      <c r="A42" s="22"/>
      <c r="B42" s="22"/>
      <c r="C42" s="22"/>
      <c r="D42" s="31" t="s">
        <v>23</v>
      </c>
      <c r="E42" s="32"/>
      <c r="F42" s="25"/>
      <c r="G42" s="33" t="s">
        <v>24</v>
      </c>
      <c r="I42" s="22"/>
      <c r="J42" s="25"/>
      <c r="K42" s="22"/>
      <c r="L42" s="22"/>
    </row>
    <row r="43">
      <c r="A43" s="22"/>
      <c r="B43" s="22"/>
      <c r="C43" s="22"/>
      <c r="D43" s="25"/>
      <c r="E43" s="25"/>
      <c r="F43" s="25"/>
      <c r="G43" s="31" t="s">
        <v>25</v>
      </c>
      <c r="H43" s="32"/>
      <c r="I43" s="22"/>
      <c r="J43" s="25"/>
      <c r="K43" s="22"/>
      <c r="L43" s="22"/>
    </row>
    <row r="44">
      <c r="A44" s="22"/>
      <c r="B44" s="22"/>
      <c r="C44" s="22"/>
      <c r="D44" s="25"/>
      <c r="E44" s="25"/>
      <c r="F44" s="25"/>
      <c r="G44" s="25"/>
      <c r="H44" s="25"/>
      <c r="I44" s="25"/>
      <c r="J44" s="25"/>
      <c r="K44" s="22"/>
      <c r="L44" s="22"/>
    </row>
    <row r="45">
      <c r="A45" s="22"/>
      <c r="B45" s="22"/>
      <c r="C45" s="22"/>
      <c r="D45" s="25"/>
      <c r="E45" s="25"/>
      <c r="F45" s="25"/>
      <c r="G45" s="25"/>
      <c r="H45" s="25"/>
      <c r="I45" s="25"/>
      <c r="J45" s="25"/>
      <c r="K45" s="22"/>
      <c r="L45" s="22"/>
    </row>
    <row r="46">
      <c r="A46" s="22"/>
      <c r="B46" s="22"/>
      <c r="C46" s="22"/>
      <c r="D46" s="34" t="s">
        <v>26</v>
      </c>
      <c r="E46" s="25"/>
      <c r="F46" s="25"/>
      <c r="G46" s="25"/>
      <c r="H46" s="25"/>
      <c r="I46" s="25"/>
      <c r="J46" s="25"/>
      <c r="K46" s="22"/>
      <c r="L46" s="22"/>
    </row>
    <row r="47">
      <c r="A47" s="22"/>
      <c r="B47" s="22"/>
      <c r="C47" s="22"/>
      <c r="D47" s="25"/>
      <c r="E47" s="25"/>
      <c r="F47" s="25"/>
      <c r="G47" s="25"/>
      <c r="H47" s="25"/>
      <c r="I47" s="25"/>
      <c r="J47" s="25"/>
      <c r="K47" s="22"/>
      <c r="L47" s="22"/>
    </row>
    <row r="48">
      <c r="A48" s="22"/>
      <c r="B48" s="22"/>
      <c r="C48" s="22"/>
      <c r="D48" s="35" t="s">
        <v>27</v>
      </c>
      <c r="F48" s="25"/>
      <c r="G48" s="25"/>
      <c r="H48" s="25"/>
      <c r="I48" s="25"/>
      <c r="J48" s="25"/>
      <c r="K48" s="22"/>
      <c r="L48" s="22"/>
    </row>
    <row r="49">
      <c r="A49" s="22"/>
      <c r="B49" s="22"/>
      <c r="C49" s="22"/>
      <c r="F49" s="25"/>
      <c r="G49" s="25"/>
      <c r="H49" s="25"/>
      <c r="I49" s="25"/>
      <c r="J49" s="25"/>
      <c r="K49" s="22"/>
      <c r="L49" s="22"/>
    </row>
    <row r="50">
      <c r="A50" s="22"/>
      <c r="B50" s="22"/>
      <c r="C50" s="22"/>
      <c r="F50" s="25"/>
      <c r="G50" s="25"/>
      <c r="H50" s="25"/>
      <c r="I50" s="25"/>
      <c r="J50" s="25"/>
      <c r="K50" s="22"/>
      <c r="L50" s="22"/>
    </row>
    <row r="51">
      <c r="A51" s="22"/>
      <c r="B51" s="22"/>
      <c r="C51" s="22"/>
      <c r="D51" s="25"/>
      <c r="E51" s="25"/>
      <c r="F51" s="25"/>
      <c r="G51" s="25"/>
      <c r="H51" s="25"/>
      <c r="I51" s="25"/>
      <c r="J51" s="25"/>
      <c r="K51" s="22"/>
      <c r="L51" s="22"/>
    </row>
  </sheetData>
  <mergeCells count="13">
    <mergeCell ref="G39:H40"/>
    <mergeCell ref="G41:H41"/>
    <mergeCell ref="G43:H43"/>
    <mergeCell ref="D42:E42"/>
    <mergeCell ref="G42:H42"/>
    <mergeCell ref="D48:E50"/>
    <mergeCell ref="C25:K25"/>
    <mergeCell ref="C26:K26"/>
    <mergeCell ref="C27:K30"/>
    <mergeCell ref="C31:K31"/>
    <mergeCell ref="D39:E40"/>
    <mergeCell ref="F39:F40"/>
    <mergeCell ref="D41:E41"/>
  </mergeCells>
  <hyperlinks>
    <hyperlink display="Ce modèle de calcul de la balance âgée vous permet de retrouver de manière automatique sur la feuille &quot;Calcul de la balance âgée&quot; :" location="Calcul de la balance âgée!A1" ref="B8"/>
    <hyperlink display="L'utilisation de ce modèle est simplifiée, il vous suffit de saisir quelques informations dans la feuille &quot;Tableau de bord&quot; :" location="Tableau de bord!A1" ref="B19"/>
    <hyperlink r:id="rId1" ref="D39"/>
    <hyperlink r:id="rId2" ref="G39"/>
    <hyperlink r:id="rId3" ref="D46"/>
    <hyperlink r:id="rId4" ref="D48"/>
  </hyperlinks>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BD1A0"/>
    <pageSetUpPr/>
  </sheetPr>
  <sheetViews>
    <sheetView showGridLines="0" workbookViewId="0"/>
  </sheetViews>
  <sheetFormatPr customHeight="1" defaultColWidth="14.43" defaultRowHeight="15.0"/>
  <cols>
    <col customWidth="1" min="1" max="1" width="5.71"/>
    <col customWidth="1" min="2" max="2" width="12.14"/>
    <col customWidth="1" min="3" max="3" width="19.14"/>
    <col customWidth="1" min="4" max="4" width="19.0"/>
    <col customWidth="1" min="5" max="5" width="16.14"/>
    <col customWidth="1" min="6" max="6" width="17.86"/>
    <col customWidth="1" min="7" max="7" width="18.0"/>
    <col customWidth="1" min="8" max="8" width="17.71"/>
    <col customWidth="1" min="9" max="9" width="15.71"/>
    <col customWidth="1" min="10" max="10" width="7.29"/>
  </cols>
  <sheetData>
    <row r="1" ht="39.0" customHeight="1">
      <c r="A1" s="36"/>
      <c r="B1" s="36"/>
    </row>
    <row r="2" ht="26.25" customHeight="1">
      <c r="A2" s="37"/>
      <c r="B2" s="38" t="s">
        <v>28</v>
      </c>
      <c r="F2" s="39"/>
    </row>
    <row r="3" ht="14.25" customHeight="1"/>
    <row r="4" ht="14.25" customHeight="1">
      <c r="A4" s="40"/>
      <c r="B4" s="40"/>
      <c r="C4" s="41" t="s">
        <v>29</v>
      </c>
      <c r="D4" s="42" t="s">
        <v>30</v>
      </c>
      <c r="E4" s="43"/>
      <c r="F4" s="43"/>
      <c r="G4" s="43"/>
      <c r="H4" s="44"/>
      <c r="I4" s="45" t="s">
        <v>31</v>
      </c>
    </row>
    <row r="5" ht="14.25" customHeight="1">
      <c r="A5" s="46"/>
      <c r="B5" s="47" t="s">
        <v>32</v>
      </c>
      <c r="C5" s="48" t="s">
        <v>33</v>
      </c>
      <c r="D5" s="49" t="s">
        <v>34</v>
      </c>
      <c r="E5" s="50" t="s">
        <v>35</v>
      </c>
      <c r="F5" s="51" t="s">
        <v>36</v>
      </c>
      <c r="G5" s="52" t="s">
        <v>37</v>
      </c>
      <c r="H5" s="53" t="s">
        <v>38</v>
      </c>
      <c r="I5" s="54" t="s">
        <v>39</v>
      </c>
    </row>
    <row r="6" ht="14.25" customHeight="1">
      <c r="A6" s="55"/>
      <c r="B6" s="56" t="s">
        <v>40</v>
      </c>
      <c r="C6" s="57">
        <f>SUMIFS('Tableau de bord'!$H$9:$H$22,'Tableau de bord'!$C$9:$C$22,"Société A",'Tableau de bord'!$K$9:$K$22,"Non échu")</f>
        <v>9500</v>
      </c>
      <c r="D6" s="58">
        <f>SUMIFS('Tableau de bord'!$H$9:$H$19,'Tableau de bord'!$C$9:$C$19,"Société A",'Tableau de bord'!$K$9:$K$19,"Echu entre 0 et 30 jours")</f>
        <v>0</v>
      </c>
      <c r="E6" s="58">
        <f>SUMIFS('Tableau de bord'!$H$9:$H$19,'Tableau de bord'!$C$9:$C$19,"Société A",'Tableau de bord'!$K$9:$K$19,"Echu entre 30 et 60 jours")</f>
        <v>1500</v>
      </c>
      <c r="F6" s="58">
        <f>SUMIFS('Tableau de bord'!$H$9:$H$19,'Tableau de bord'!$C$9:$C$19,"Société A",'Tableau de bord'!$K$9:$K$19,"Echu entre 60 et 90 jours")</f>
        <v>0</v>
      </c>
      <c r="G6" s="58">
        <f>SUMIFS('Tableau de bord'!$H$9:$H$19,'Tableau de bord'!$C$9:$C$19,"Société A",'Tableau de bord'!$K$9:$K$19,"Echu +90 jours")</f>
        <v>0</v>
      </c>
      <c r="H6" s="59">
        <f>SUM(D6:G6)</f>
        <v>1500</v>
      </c>
      <c r="I6" s="60">
        <f>H6+C6</f>
        <v>11000</v>
      </c>
    </row>
    <row r="7" ht="14.25" customHeight="1">
      <c r="A7" s="40"/>
      <c r="B7" s="61"/>
      <c r="C7" s="62">
        <f t="shared" ref="C7:G7" si="1">C6/$I$6</f>
        <v>0.8636363636</v>
      </c>
      <c r="D7" s="63">
        <f t="shared" si="1"/>
        <v>0</v>
      </c>
      <c r="E7" s="63">
        <f t="shared" si="1"/>
        <v>0.1363636364</v>
      </c>
      <c r="F7" s="63">
        <f t="shared" si="1"/>
        <v>0</v>
      </c>
      <c r="G7" s="63">
        <f t="shared" si="1"/>
        <v>0</v>
      </c>
      <c r="H7" s="64">
        <f>H6/I6</f>
        <v>0.1363636364</v>
      </c>
      <c r="I7" s="65"/>
    </row>
    <row r="8" ht="14.25" customHeight="1">
      <c r="A8" s="55"/>
      <c r="B8" s="56" t="s">
        <v>41</v>
      </c>
      <c r="C8" s="57">
        <f>SUMIFS('Tableau de bord'!$H$9:$H$22,'Tableau de bord'!$C$9:$C$22,"Société B",'Tableau de bord'!$K$9:$K$22,"Non échu")</f>
        <v>4400</v>
      </c>
      <c r="D8" s="58">
        <f>SUMIFS('Tableau de bord'!$H$9:$H$19,'Tableau de bord'!$C$9:$C$19,"Société B",'Tableau de bord'!$K$9:$K$19,"Echu entre 0 et 30 jours")</f>
        <v>0</v>
      </c>
      <c r="E8" s="58">
        <f>SUMIFS('Tableau de bord'!$H$9:$H$19,'Tableau de bord'!$C$9:$C$19,"Société B",'Tableau de bord'!$K$9:$K$19,"Echu entre 30 et 60 jours")</f>
        <v>0</v>
      </c>
      <c r="F8" s="58">
        <f>SUMIFS('Tableau de bord'!$H$9:$H$19,'Tableau de bord'!$C$9:$C$19,"Société B",'Tableau de bord'!$K$9:$K$19,"Echu entre 60 et 90 jours")</f>
        <v>800</v>
      </c>
      <c r="G8" s="58">
        <f>SUMIFS('Tableau de bord'!$H$9:$H$19,'Tableau de bord'!$C$9:$C$19,"Société B",'Tableau de bord'!$K$9:$K$19,"Echu +90 jours")</f>
        <v>3000</v>
      </c>
      <c r="H8" s="59">
        <f>SUM(D8:G8)</f>
        <v>3800</v>
      </c>
      <c r="I8" s="60">
        <f>H8+C8</f>
        <v>8200</v>
      </c>
    </row>
    <row r="9" ht="14.25" customHeight="1">
      <c r="A9" s="40"/>
      <c r="B9" s="61"/>
      <c r="C9" s="62">
        <f t="shared" ref="C9:G9" si="2">C8/$I$8</f>
        <v>0.5365853659</v>
      </c>
      <c r="D9" s="63">
        <f t="shared" si="2"/>
        <v>0</v>
      </c>
      <c r="E9" s="63">
        <f t="shared" si="2"/>
        <v>0</v>
      </c>
      <c r="F9" s="63">
        <f t="shared" si="2"/>
        <v>0.09756097561</v>
      </c>
      <c r="G9" s="63">
        <f t="shared" si="2"/>
        <v>0.3658536585</v>
      </c>
      <c r="H9" s="64">
        <f>H8/I8</f>
        <v>0.4634146341</v>
      </c>
      <c r="I9" s="65"/>
    </row>
    <row r="10" ht="14.25" customHeight="1">
      <c r="A10" s="55"/>
      <c r="B10" s="56" t="s">
        <v>42</v>
      </c>
      <c r="C10" s="57">
        <f>SUMIFS('Tableau de bord'!$H$9:$H$22,'Tableau de bord'!$C$9:$C$22,"Société C",'Tableau de bord'!$K$9:$K$22,"Non échu")</f>
        <v>7000</v>
      </c>
      <c r="D10" s="58">
        <f>SUMIFS('Tableau de bord'!$H$9:$H$19,'Tableau de bord'!$C$9:$C$19,"Société C",'Tableau de bord'!$K$9:$K$19,"Echu entre 0 et 30 jours")</f>
        <v>0</v>
      </c>
      <c r="E10" s="58">
        <f>SUMIFS('Tableau de bord'!$H$9:$H$19,'Tableau de bord'!$C$9:$C$19,"Société C",'Tableau de bord'!$K$9:$K$19,"Echu entre 30 et 60 jours")</f>
        <v>0</v>
      </c>
      <c r="F10" s="58">
        <f>SUMIFS('Tableau de bord'!$H$9:$H$19,'Tableau de bord'!$C$9:$C$19,"Société C",'Tableau de bord'!$K$9:$K$19,"Echu entre 60 et 90 jours")</f>
        <v>300</v>
      </c>
      <c r="G10" s="58">
        <f>SUMIFS('Tableau de bord'!$H$9:$H$19,'Tableau de bord'!$C$9:$C$19,"Société C",'Tableau de bord'!$K$9:$K$19,"Echu +90 jours")</f>
        <v>0</v>
      </c>
      <c r="H10" s="59">
        <f>SUM(D10:G10)</f>
        <v>300</v>
      </c>
      <c r="I10" s="60">
        <f>H10+C10</f>
        <v>7300</v>
      </c>
    </row>
    <row r="11" ht="14.25" customHeight="1">
      <c r="A11" s="40"/>
      <c r="B11" s="61"/>
      <c r="C11" s="62">
        <f t="shared" ref="C11:G11" si="3">C10/$I$10</f>
        <v>0.9589041096</v>
      </c>
      <c r="D11" s="63">
        <f t="shared" si="3"/>
        <v>0</v>
      </c>
      <c r="E11" s="63">
        <f t="shared" si="3"/>
        <v>0</v>
      </c>
      <c r="F11" s="63">
        <f t="shared" si="3"/>
        <v>0.04109589041</v>
      </c>
      <c r="G11" s="63">
        <f t="shared" si="3"/>
        <v>0</v>
      </c>
      <c r="H11" s="64">
        <f>H10/I10</f>
        <v>0.04109589041</v>
      </c>
      <c r="I11" s="65"/>
    </row>
    <row r="12" ht="14.25" customHeight="1">
      <c r="A12" s="55"/>
      <c r="B12" s="56" t="s">
        <v>43</v>
      </c>
      <c r="C12" s="57">
        <f>SUMIFS('Tableau de bord'!$H$9:$H$22,'Tableau de bord'!$C$9:$C$22,"Société D",'Tableau de bord'!$K$9:$K$22,"Non échu")</f>
        <v>3500</v>
      </c>
      <c r="D12" s="58">
        <f>SUMIFS('Tableau de bord'!$H$9:$H$19,'Tableau de bord'!$C$9:$C$19,"Société D",'Tableau de bord'!$K$9:$K$19,"Echu entre 0 et 30 jours")</f>
        <v>0</v>
      </c>
      <c r="E12" s="58">
        <f>SUMIFS('Tableau de bord'!$H$9:$H$19,'Tableau de bord'!$C$9:$C$19,"Société D",'Tableau de bord'!$K$9:$K$19,"Echu entre 30 et 60 jours")</f>
        <v>0</v>
      </c>
      <c r="F12" s="58">
        <f>SUMIFS('Tableau de bord'!$H$9:$H$19,'Tableau de bord'!$C$9:$C$19,"Société D",'Tableau de bord'!$K$9:$K$19,"Echu entre 60 et 90 jours")</f>
        <v>700</v>
      </c>
      <c r="G12" s="58">
        <f>SUMIFS('Tableau de bord'!$H$9:$H$19,'Tableau de bord'!$C$9:$C$19,"Société D",'Tableau de bord'!$K$9:$K$19,"Echu +90 jours")</f>
        <v>500</v>
      </c>
      <c r="H12" s="59">
        <f>SUM(D12:G12)</f>
        <v>1200</v>
      </c>
      <c r="I12" s="60">
        <f>H12+C12</f>
        <v>4700</v>
      </c>
    </row>
    <row r="13" ht="14.25" customHeight="1">
      <c r="A13" s="40"/>
      <c r="B13" s="66"/>
      <c r="C13" s="62">
        <f t="shared" ref="C13:G13" si="4">C12/$I$12</f>
        <v>0.7446808511</v>
      </c>
      <c r="D13" s="67">
        <f t="shared" si="4"/>
        <v>0</v>
      </c>
      <c r="E13" s="63">
        <f t="shared" si="4"/>
        <v>0</v>
      </c>
      <c r="F13" s="63">
        <f t="shared" si="4"/>
        <v>0.1489361702</v>
      </c>
      <c r="G13" s="63">
        <f t="shared" si="4"/>
        <v>0.1063829787</v>
      </c>
      <c r="H13" s="64">
        <f>H12/I12</f>
        <v>0.2553191489</v>
      </c>
      <c r="I13" s="65"/>
    </row>
    <row r="14" ht="14.25" customHeight="1">
      <c r="A14" s="46"/>
      <c r="B14" s="68" t="s">
        <v>31</v>
      </c>
      <c r="C14" s="69">
        <f t="shared" ref="C14:I14" si="5">C6+C8+C10+C12</f>
        <v>24400</v>
      </c>
      <c r="D14" s="70">
        <f t="shared" si="5"/>
        <v>0</v>
      </c>
      <c r="E14" s="71">
        <f t="shared" si="5"/>
        <v>1500</v>
      </c>
      <c r="F14" s="71">
        <f t="shared" si="5"/>
        <v>1800</v>
      </c>
      <c r="G14" s="71">
        <f t="shared" si="5"/>
        <v>3500</v>
      </c>
      <c r="H14" s="72">
        <f t="shared" si="5"/>
        <v>6800</v>
      </c>
      <c r="I14" s="69">
        <f t="shared" si="5"/>
        <v>31200</v>
      </c>
    </row>
    <row r="15" ht="14.25" customHeight="1">
      <c r="A15" s="40"/>
      <c r="B15" s="73"/>
      <c r="C15" s="74">
        <f t="shared" ref="C15:G15" si="6">C14/$I$14</f>
        <v>0.7820512821</v>
      </c>
      <c r="D15" s="75">
        <f t="shared" si="6"/>
        <v>0</v>
      </c>
      <c r="E15" s="76">
        <f t="shared" si="6"/>
        <v>0.04807692308</v>
      </c>
      <c r="F15" s="76">
        <f t="shared" si="6"/>
        <v>0.05769230769</v>
      </c>
      <c r="G15" s="76">
        <f t="shared" si="6"/>
        <v>0.1121794872</v>
      </c>
      <c r="H15" s="77">
        <f>H14/I14</f>
        <v>0.2179487179</v>
      </c>
      <c r="I15" s="78"/>
    </row>
    <row r="16" ht="14.25" customHeight="1"/>
    <row r="17" ht="14.25" customHeight="1">
      <c r="A17" s="79"/>
      <c r="B17" s="79"/>
      <c r="C17" s="79"/>
      <c r="D17" s="79"/>
      <c r="E17" s="79"/>
      <c r="F17" s="79"/>
      <c r="G17" s="79"/>
      <c r="H17" s="79"/>
      <c r="I17" s="79"/>
      <c r="J17" s="79"/>
    </row>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c r="A31" s="22"/>
      <c r="B31" s="22"/>
      <c r="C31" s="22"/>
      <c r="D31" s="22"/>
      <c r="E31" s="22"/>
      <c r="F31" s="22"/>
      <c r="G31" s="22"/>
      <c r="H31" s="22"/>
      <c r="I31" s="22"/>
      <c r="J31" s="22"/>
    </row>
    <row r="32" ht="14.25" customHeight="1">
      <c r="A32" s="22"/>
      <c r="B32" s="22"/>
      <c r="C32" s="23" t="s">
        <v>16</v>
      </c>
      <c r="D32" s="24"/>
      <c r="E32" s="24"/>
      <c r="F32" s="24"/>
      <c r="G32" s="24"/>
      <c r="H32" s="25"/>
      <c r="I32" s="25"/>
      <c r="J32" s="22"/>
    </row>
    <row r="33" ht="14.25" customHeight="1">
      <c r="A33" s="22"/>
      <c r="B33" s="22"/>
      <c r="C33" s="23" t="s">
        <v>44</v>
      </c>
      <c r="D33" s="25"/>
      <c r="E33" s="25"/>
      <c r="F33" s="25"/>
      <c r="G33" s="25"/>
      <c r="H33" s="25"/>
      <c r="I33" s="25"/>
      <c r="J33" s="22"/>
    </row>
    <row r="34" ht="14.25" customHeight="1">
      <c r="A34" s="22"/>
      <c r="B34" s="22"/>
      <c r="C34" s="26"/>
      <c r="D34" s="25"/>
      <c r="E34" s="25"/>
      <c r="F34" s="25"/>
      <c r="G34" s="25"/>
      <c r="H34" s="25"/>
      <c r="I34" s="25"/>
      <c r="J34" s="22"/>
    </row>
    <row r="35" ht="14.25" customHeight="1">
      <c r="A35" s="22"/>
      <c r="B35" s="22"/>
      <c r="C35" s="26" t="s">
        <v>18</v>
      </c>
      <c r="D35" s="25"/>
      <c r="E35" s="25"/>
      <c r="F35" s="25"/>
      <c r="G35" s="25"/>
      <c r="H35" s="25"/>
      <c r="I35" s="25"/>
      <c r="J35" s="22"/>
    </row>
    <row r="36" ht="14.25" customHeight="1">
      <c r="A36" s="22"/>
      <c r="B36" s="22"/>
      <c r="C36" s="25"/>
      <c r="D36" s="25"/>
      <c r="E36" s="25"/>
      <c r="F36" s="25"/>
      <c r="G36" s="25"/>
      <c r="H36" s="25"/>
      <c r="I36" s="25"/>
      <c r="J36" s="22"/>
    </row>
    <row r="37" ht="40.5" customHeight="1">
      <c r="A37" s="22"/>
      <c r="B37" s="22"/>
      <c r="C37" s="27" t="s">
        <v>19</v>
      </c>
      <c r="E37" s="80" t="s">
        <v>20</v>
      </c>
      <c r="F37" s="29" t="s">
        <v>0</v>
      </c>
      <c r="H37" s="22"/>
      <c r="I37" s="30"/>
      <c r="J37" s="22"/>
    </row>
    <row r="38" ht="14.25" customHeight="1">
      <c r="A38" s="22"/>
      <c r="B38" s="22"/>
      <c r="C38" s="31" t="s">
        <v>21</v>
      </c>
      <c r="D38" s="32"/>
      <c r="E38" s="25"/>
      <c r="F38" s="31" t="s">
        <v>22</v>
      </c>
      <c r="G38" s="32"/>
      <c r="H38" s="22"/>
      <c r="I38" s="25"/>
      <c r="J38" s="22"/>
    </row>
    <row r="39" ht="14.25" customHeight="1">
      <c r="A39" s="22"/>
      <c r="B39" s="22"/>
      <c r="C39" s="31" t="s">
        <v>23</v>
      </c>
      <c r="D39" s="32"/>
      <c r="E39" s="25"/>
      <c r="F39" s="33" t="s">
        <v>24</v>
      </c>
      <c r="H39" s="22"/>
      <c r="I39" s="25"/>
      <c r="J39" s="22"/>
    </row>
    <row r="40" ht="14.25" customHeight="1">
      <c r="A40" s="22"/>
      <c r="B40" s="22"/>
      <c r="C40" s="25"/>
      <c r="D40" s="25"/>
      <c r="E40" s="25"/>
      <c r="F40" s="31" t="s">
        <v>25</v>
      </c>
      <c r="G40" s="32"/>
      <c r="H40" s="22"/>
      <c r="I40" s="25"/>
      <c r="J40" s="22"/>
    </row>
    <row r="41" ht="14.25" customHeight="1">
      <c r="A41" s="22"/>
      <c r="B41" s="22"/>
      <c r="C41" s="25"/>
      <c r="D41" s="25"/>
      <c r="E41" s="25"/>
      <c r="F41" s="25"/>
      <c r="G41" s="25"/>
      <c r="H41" s="25"/>
      <c r="I41" s="25"/>
      <c r="J41" s="22"/>
    </row>
    <row r="42" ht="14.25" customHeight="1">
      <c r="A42" s="22"/>
      <c r="B42" s="22"/>
      <c r="C42" s="25"/>
      <c r="D42" s="25"/>
      <c r="E42" s="25"/>
      <c r="F42" s="25"/>
      <c r="G42" s="25"/>
      <c r="H42" s="25"/>
      <c r="I42" s="25"/>
      <c r="J42" s="22"/>
    </row>
    <row r="43" ht="14.25" customHeight="1">
      <c r="A43" s="22"/>
      <c r="B43" s="22"/>
      <c r="C43" s="34" t="s">
        <v>45</v>
      </c>
      <c r="D43" s="25"/>
      <c r="E43" s="25"/>
      <c r="F43" s="25"/>
      <c r="G43" s="25"/>
      <c r="H43" s="25"/>
      <c r="I43" s="25"/>
      <c r="J43" s="22"/>
    </row>
    <row r="44" ht="14.25" customHeight="1">
      <c r="A44" s="22"/>
      <c r="B44" s="22"/>
      <c r="C44" s="25"/>
      <c r="D44" s="25"/>
      <c r="E44" s="25"/>
      <c r="F44" s="25"/>
      <c r="G44" s="25"/>
      <c r="H44" s="25"/>
      <c r="I44" s="25"/>
      <c r="J44" s="22"/>
    </row>
    <row r="45" ht="14.25" customHeight="1">
      <c r="A45" s="22"/>
      <c r="B45" s="22"/>
      <c r="C45" s="35" t="s">
        <v>46</v>
      </c>
      <c r="E45" s="25"/>
      <c r="F45" s="25"/>
      <c r="G45" s="25"/>
      <c r="H45" s="25"/>
      <c r="I45" s="25"/>
      <c r="J45" s="22"/>
    </row>
    <row r="46" ht="14.25" customHeight="1">
      <c r="A46" s="22"/>
      <c r="B46" s="22"/>
      <c r="E46" s="25"/>
      <c r="F46" s="25"/>
      <c r="G46" s="25"/>
      <c r="H46" s="25"/>
      <c r="I46" s="25"/>
      <c r="J46" s="22"/>
    </row>
    <row r="47" ht="14.25" customHeight="1">
      <c r="A47" s="22"/>
      <c r="B47" s="22"/>
      <c r="E47" s="25"/>
      <c r="F47" s="25"/>
      <c r="G47" s="25"/>
      <c r="H47" s="25"/>
      <c r="I47" s="25"/>
      <c r="J47" s="22"/>
    </row>
    <row r="48" ht="14.25" customHeight="1">
      <c r="A48" s="22"/>
      <c r="B48" s="22"/>
      <c r="C48" s="25"/>
      <c r="D48" s="25"/>
      <c r="E48" s="25"/>
      <c r="F48" s="25"/>
      <c r="G48" s="25"/>
      <c r="H48" s="25"/>
      <c r="I48" s="25"/>
      <c r="J48" s="22"/>
    </row>
  </sheetData>
  <autoFilter ref="$C$5:$I$15"/>
  <mergeCells count="10">
    <mergeCell ref="F39:G39"/>
    <mergeCell ref="F40:G40"/>
    <mergeCell ref="C45:D47"/>
    <mergeCell ref="B2:C2"/>
    <mergeCell ref="D4:H4"/>
    <mergeCell ref="C37:D37"/>
    <mergeCell ref="F37:G37"/>
    <mergeCell ref="C38:D38"/>
    <mergeCell ref="F38:G38"/>
    <mergeCell ref="C39:D39"/>
  </mergeCells>
  <hyperlinks>
    <hyperlink r:id="rId1" ref="C37"/>
    <hyperlink r:id="rId2" ref="F37"/>
    <hyperlink r:id="rId3" ref="C43"/>
    <hyperlink r:id="rId4" ref="C45"/>
  </hyperlinks>
  <printOptions/>
  <pageMargins bottom="0.75" footer="0.0" header="0.0" left="0.7" right="0.7" top="0.75"/>
  <pageSetup paperSize="9" orientation="portrait"/>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BD1A0"/>
    <outlinePr summaryBelow="0" summaryRight="0"/>
  </sheetPr>
  <sheetViews>
    <sheetView showGridLines="0" workbookViewId="0"/>
  </sheetViews>
  <sheetFormatPr customHeight="1" defaultColWidth="14.43" defaultRowHeight="15.0"/>
  <cols>
    <col customWidth="1" min="1" max="1" width="4.14"/>
    <col customWidth="1" min="2" max="2" width="12.57"/>
    <col customWidth="1" min="3" max="3" width="13.71"/>
    <col customWidth="1" min="4" max="4" width="21.29"/>
    <col customWidth="1" min="6" max="6" width="17.29"/>
    <col customWidth="1" min="7" max="7" width="17.57"/>
    <col customWidth="1" min="8" max="8" width="18.71"/>
    <col customWidth="1" min="9" max="9" width="12.29"/>
    <col hidden="1" min="10" max="10" width="14.43"/>
    <col customWidth="1" min="11" max="11" width="23.57"/>
    <col customWidth="1" min="12" max="12" width="6.0"/>
  </cols>
  <sheetData>
    <row r="4">
      <c r="A4" s="81"/>
      <c r="B4" s="82" t="s">
        <v>47</v>
      </c>
      <c r="D4" s="79"/>
      <c r="E4" s="79"/>
      <c r="F4" s="79"/>
      <c r="G4" s="83"/>
      <c r="H4" s="79"/>
      <c r="I4" s="79"/>
      <c r="J4" s="79"/>
      <c r="K4" s="79"/>
      <c r="L4" s="79"/>
    </row>
    <row r="5">
      <c r="A5" s="84"/>
      <c r="B5" s="85">
        <v>45.0</v>
      </c>
      <c r="D5" s="79"/>
      <c r="E5" s="79"/>
      <c r="F5" s="79"/>
      <c r="G5" s="79"/>
      <c r="H5" s="79"/>
      <c r="I5" s="79"/>
      <c r="J5" s="79"/>
      <c r="K5" s="79"/>
      <c r="L5" s="79"/>
    </row>
    <row r="6">
      <c r="A6" s="79"/>
      <c r="B6" s="79"/>
      <c r="C6" s="79"/>
      <c r="D6" s="79"/>
      <c r="E6" s="79"/>
      <c r="F6" s="79"/>
      <c r="G6" s="79"/>
      <c r="H6" s="79"/>
      <c r="I6" s="79"/>
      <c r="J6" s="79"/>
      <c r="K6" s="79"/>
      <c r="L6" s="79"/>
    </row>
    <row r="7">
      <c r="A7" s="86"/>
      <c r="B7" s="87"/>
      <c r="C7" s="88"/>
      <c r="D7" s="89"/>
      <c r="E7" s="90"/>
      <c r="F7" s="89"/>
      <c r="G7" s="89"/>
      <c r="H7" s="89"/>
      <c r="I7" s="89"/>
      <c r="J7" s="89"/>
      <c r="K7" s="89"/>
      <c r="L7" s="89"/>
    </row>
    <row r="8">
      <c r="A8" s="91"/>
      <c r="B8" s="92" t="s">
        <v>48</v>
      </c>
      <c r="C8" s="93" t="s">
        <v>49</v>
      </c>
      <c r="D8" s="93" t="s">
        <v>50</v>
      </c>
      <c r="E8" s="93" t="s">
        <v>51</v>
      </c>
      <c r="F8" s="93" t="s">
        <v>52</v>
      </c>
      <c r="G8" s="94" t="s">
        <v>53</v>
      </c>
      <c r="H8" s="95" t="s">
        <v>54</v>
      </c>
      <c r="I8" s="96" t="s">
        <v>55</v>
      </c>
      <c r="J8" s="97"/>
      <c r="K8" s="98" t="s">
        <v>56</v>
      </c>
      <c r="L8" s="99"/>
    </row>
    <row r="9">
      <c r="A9" s="100"/>
      <c r="B9" s="101" t="s">
        <v>57</v>
      </c>
      <c r="C9" s="102" t="s">
        <v>43</v>
      </c>
      <c r="D9" s="103">
        <v>8500.0</v>
      </c>
      <c r="E9" s="104">
        <v>44434.0</v>
      </c>
      <c r="F9" s="105">
        <f t="shared" ref="F9:F22" si="1">E9+$B$5</f>
        <v>44479</v>
      </c>
      <c r="G9" s="106">
        <v>8200.0</v>
      </c>
      <c r="H9" s="107">
        <f t="shared" ref="H9:H22" si="2">D9-G9</f>
        <v>300</v>
      </c>
      <c r="I9" s="108" t="str">
        <f t="shared" ref="I9:I10" si="3">IF(H9&lt;&gt;0,IF(TODAY()&gt;F9,"Echu","Non-échu"),"payé")</f>
        <v>Echu</v>
      </c>
      <c r="J9" s="109">
        <f t="shared" ref="J9:J22" si="4">TODAY()-F9</f>
        <v>178</v>
      </c>
      <c r="K9" s="110" t="str">
        <f t="shared" ref="K9:K10" si="5">IF(H9&lt;&gt;0,IF(I9="Non-échu","Non-échu",IF(TODAY()&lt;F9+30,"Echu moins de 30 jours",IF(AND(TODAY()&gt;=F9+30,TODAY()&lt;=F9+60),"Echu entre 30 et 60 jours",IF(AND(TODAY()&gt;=F9+60,TODAY()&lt;=F9+90),"Echu entre 60 et 90 jours",IF(TODAY()&gt;F9+90,"Echu +90 jours"))))),"payé")</f>
        <v>Echu +90 jours</v>
      </c>
      <c r="L9" s="108"/>
    </row>
    <row r="10">
      <c r="A10" s="100"/>
      <c r="B10" s="101" t="s">
        <v>58</v>
      </c>
      <c r="C10" s="102" t="s">
        <v>41</v>
      </c>
      <c r="D10" s="103">
        <v>15400.0</v>
      </c>
      <c r="E10" s="104">
        <v>44457.0</v>
      </c>
      <c r="F10" s="105">
        <f t="shared" si="1"/>
        <v>44502</v>
      </c>
      <c r="G10" s="106">
        <v>13300.0</v>
      </c>
      <c r="H10" s="107">
        <f t="shared" si="2"/>
        <v>2100</v>
      </c>
      <c r="I10" s="108" t="str">
        <f t="shared" si="3"/>
        <v>Echu</v>
      </c>
      <c r="J10" s="109">
        <f t="shared" si="4"/>
        <v>155</v>
      </c>
      <c r="K10" s="110" t="str">
        <f t="shared" si="5"/>
        <v>Echu +90 jours</v>
      </c>
      <c r="L10" s="108"/>
    </row>
    <row r="11">
      <c r="A11" s="100"/>
      <c r="B11" s="101" t="s">
        <v>59</v>
      </c>
      <c r="C11" s="102" t="s">
        <v>42</v>
      </c>
      <c r="D11" s="103">
        <v>7400.0</v>
      </c>
      <c r="E11" s="104">
        <v>44476.0</v>
      </c>
      <c r="F11" s="105">
        <f t="shared" si="1"/>
        <v>44521</v>
      </c>
      <c r="G11" s="106">
        <v>7400.0</v>
      </c>
      <c r="H11" s="107">
        <f t="shared" si="2"/>
        <v>0</v>
      </c>
      <c r="I11" s="108" t="str">
        <f t="shared" ref="I11:I13" si="6">IF(H11&lt;&gt;0,IF(TODAY()&gt;F11,"Echu","Non-échu"),"Payé")</f>
        <v>Payé</v>
      </c>
      <c r="J11" s="109">
        <f t="shared" si="4"/>
        <v>136</v>
      </c>
      <c r="K11" s="110" t="str">
        <f t="shared" ref="K11:K13" si="7">IF(H11&lt;&gt;0,IF(I11="Non-échu","Non-échu",IF(TODAY()&lt;F11+30,"Echu moins de 30 jours",IF(AND(TODAY()&gt;=F11+30,TODAY()&lt;=F11+60),"Echu entre 30 et 60 jours",IF(AND(TODAY()&gt;=F11+60,TODAY()&lt;=F11+90),"Echu entre 60 et 90 jours",IF(TODAY()&gt;F11+90,"Echu +90 jours"))))),"Payé")</f>
        <v>Payé</v>
      </c>
      <c r="L11" s="108"/>
    </row>
    <row r="12">
      <c r="A12" s="100"/>
      <c r="B12" s="101" t="s">
        <v>60</v>
      </c>
      <c r="C12" s="102" t="s">
        <v>43</v>
      </c>
      <c r="D12" s="103">
        <v>3100.0</v>
      </c>
      <c r="E12" s="104">
        <v>44484.0</v>
      </c>
      <c r="F12" s="105">
        <f t="shared" si="1"/>
        <v>44529</v>
      </c>
      <c r="G12" s="106">
        <v>2900.0</v>
      </c>
      <c r="H12" s="107">
        <f t="shared" si="2"/>
        <v>200</v>
      </c>
      <c r="I12" s="108" t="str">
        <f t="shared" si="6"/>
        <v>Echu</v>
      </c>
      <c r="J12" s="109">
        <f t="shared" si="4"/>
        <v>128</v>
      </c>
      <c r="K12" s="110" t="str">
        <f t="shared" si="7"/>
        <v>Echu +90 jours</v>
      </c>
      <c r="L12" s="108"/>
    </row>
    <row r="13">
      <c r="A13" s="100"/>
      <c r="B13" s="101" t="s">
        <v>61</v>
      </c>
      <c r="C13" s="102" t="s">
        <v>41</v>
      </c>
      <c r="D13" s="103">
        <v>300.0</v>
      </c>
      <c r="E13" s="104">
        <v>44525.0</v>
      </c>
      <c r="F13" s="105">
        <f t="shared" si="1"/>
        <v>44570</v>
      </c>
      <c r="G13" s="106">
        <v>0.0</v>
      </c>
      <c r="H13" s="107">
        <f t="shared" si="2"/>
        <v>300</v>
      </c>
      <c r="I13" s="108" t="str">
        <f t="shared" si="6"/>
        <v>Echu</v>
      </c>
      <c r="J13" s="109">
        <f t="shared" si="4"/>
        <v>87</v>
      </c>
      <c r="K13" s="110" t="str">
        <f t="shared" si="7"/>
        <v>Echu entre 60 et 90 jours</v>
      </c>
      <c r="L13" s="108"/>
    </row>
    <row r="14">
      <c r="A14" s="100"/>
      <c r="B14" s="101" t="s">
        <v>62</v>
      </c>
      <c r="C14" s="102" t="s">
        <v>41</v>
      </c>
      <c r="D14" s="111">
        <v>4000.0</v>
      </c>
      <c r="E14" s="104">
        <v>44510.0</v>
      </c>
      <c r="F14" s="105">
        <f t="shared" si="1"/>
        <v>44555</v>
      </c>
      <c r="G14" s="106">
        <v>3100.0</v>
      </c>
      <c r="H14" s="107">
        <f t="shared" si="2"/>
        <v>900</v>
      </c>
      <c r="I14" s="108" t="str">
        <f>IF(H14&lt;&gt;0,IF(TODAY()&gt;F14,"Echu","Non-échu"),"payé")</f>
        <v>Echu</v>
      </c>
      <c r="J14" s="109">
        <f t="shared" si="4"/>
        <v>102</v>
      </c>
      <c r="K14" s="110" t="str">
        <f>IF(H14&lt;&gt;0,IF(I14="Non-échu","Non-échu",IF(TODAY()&lt;F14+30,"Echu moins de 30 jours",IF(AND(TODAY()&gt;=F14+30,TODAY()&lt;=F14+60),"Echu entre 30 et 60 jours",IF(AND(TODAY()&gt;=F14+60,TODAY()&lt;=F14+90),"Echu entre 60 et 90 jours",IF(TODAY()&gt;F14+90,"Echu +90 jours"))))),"payé")</f>
        <v>Echu +90 jours</v>
      </c>
      <c r="L14" s="108"/>
    </row>
    <row r="15">
      <c r="A15" s="100"/>
      <c r="B15" s="101" t="s">
        <v>63</v>
      </c>
      <c r="C15" s="102" t="s">
        <v>42</v>
      </c>
      <c r="D15" s="103">
        <v>7200.0</v>
      </c>
      <c r="E15" s="104">
        <v>44530.0</v>
      </c>
      <c r="F15" s="105">
        <f t="shared" si="1"/>
        <v>44575</v>
      </c>
      <c r="G15" s="106">
        <v>6900.0</v>
      </c>
      <c r="H15" s="107">
        <f t="shared" si="2"/>
        <v>300</v>
      </c>
      <c r="I15" s="108" t="str">
        <f>IF(H15&lt;&gt;0,IF(TODAY()&gt;F15,"Echu","Non-échu"),"Payé")</f>
        <v>Echu</v>
      </c>
      <c r="J15" s="109">
        <f t="shared" si="4"/>
        <v>82</v>
      </c>
      <c r="K15" s="110" t="str">
        <f>IF(H15&lt;&gt;0,IF(I15="Non-échu","Non-échu",IF(TODAY()&lt;F15+30,"Echu moins de 30 jours",IF(AND(TODAY()&gt;=F15+30,TODAY()&lt;=F15+60),"Echu entre 30 et 60 jours",IF(AND(TODAY()&gt;=F15+60,TODAY()&lt;=F15+90),"Echu entre 60 et 90 jours",IF(TODAY()&gt;F15+90,"Echu +90 jours"))))),"Payé")</f>
        <v>Echu entre 60 et 90 jours</v>
      </c>
      <c r="L15" s="108"/>
    </row>
    <row r="16">
      <c r="A16" s="100"/>
      <c r="B16" s="101" t="s">
        <v>64</v>
      </c>
      <c r="C16" s="102" t="s">
        <v>43</v>
      </c>
      <c r="D16" s="103">
        <v>13000.0</v>
      </c>
      <c r="E16" s="104">
        <v>44538.0</v>
      </c>
      <c r="F16" s="105">
        <f t="shared" si="1"/>
        <v>44583</v>
      </c>
      <c r="G16" s="106">
        <v>12300.0</v>
      </c>
      <c r="H16" s="107">
        <f t="shared" si="2"/>
        <v>700</v>
      </c>
      <c r="I16" s="108" t="str">
        <f t="shared" ref="I16:I18" si="8">IF(H16&lt;&gt;0,IF(TODAY()&gt;F16,"Echu","Non-échu"),"payé")</f>
        <v>Echu</v>
      </c>
      <c r="J16" s="109">
        <f t="shared" si="4"/>
        <v>74</v>
      </c>
      <c r="K16" s="110" t="str">
        <f t="shared" ref="K16:K17" si="9">IF(H16&lt;&gt;0,IF(I16="Non-échu","Non-échu",IF(TODAY()&lt;F16+30,"Echu entre 0 et 30 jours",IF(AND(TODAY()&gt;=F16+30,TODAY()&lt;=F16+60),"Echu entre 30 et 60 jours",IF(AND(TODAY()&gt;=F16+60,TODAY()&lt;=F16+90),"Echu entre 60 et 90 jours",IF(TODAY()&gt;F16+90,"Echu +90 jours"))))),"payé")</f>
        <v>Echu entre 60 et 90 jours</v>
      </c>
      <c r="L16" s="108"/>
    </row>
    <row r="17">
      <c r="A17" s="100"/>
      <c r="B17" s="101" t="s">
        <v>65</v>
      </c>
      <c r="C17" s="102" t="s">
        <v>41</v>
      </c>
      <c r="D17" s="111">
        <v>5000.0</v>
      </c>
      <c r="E17" s="104">
        <v>44539.0</v>
      </c>
      <c r="F17" s="105">
        <f t="shared" si="1"/>
        <v>44584</v>
      </c>
      <c r="G17" s="106">
        <v>4500.0</v>
      </c>
      <c r="H17" s="107">
        <f t="shared" si="2"/>
        <v>500</v>
      </c>
      <c r="I17" s="108" t="str">
        <f t="shared" si="8"/>
        <v>Echu</v>
      </c>
      <c r="J17" s="109">
        <f t="shared" si="4"/>
        <v>73</v>
      </c>
      <c r="K17" s="110" t="str">
        <f t="shared" si="9"/>
        <v>Echu entre 60 et 90 jours</v>
      </c>
      <c r="L17" s="108"/>
    </row>
    <row r="18">
      <c r="A18" s="100"/>
      <c r="B18" s="101" t="s">
        <v>66</v>
      </c>
      <c r="C18" s="102" t="s">
        <v>40</v>
      </c>
      <c r="D18" s="103">
        <v>16000.0</v>
      </c>
      <c r="E18" s="104">
        <v>44574.0</v>
      </c>
      <c r="F18" s="105">
        <f t="shared" si="1"/>
        <v>44619</v>
      </c>
      <c r="G18" s="106">
        <v>14500.0</v>
      </c>
      <c r="H18" s="107">
        <f t="shared" si="2"/>
        <v>1500</v>
      </c>
      <c r="I18" s="108" t="str">
        <f t="shared" si="8"/>
        <v>Echu</v>
      </c>
      <c r="J18" s="109">
        <f t="shared" si="4"/>
        <v>38</v>
      </c>
      <c r="K18" s="110" t="str">
        <f>IF(H18&lt;&gt;0,IF(I18="Non-échu","Non-échu",IF(TODAY()&lt;F18+30,"Echu entre 0 et 30 jours",IF(AND(TODAY()&gt;=F18+30,TODAY()&lt;=F18+60),"Echu entre 30 et 60 jours",IF(AND(TODAY()&gt;=F18+60,TODAY()&lt;=F18+90),"Echu entre 60 et 90 jours",IF(TODAY()&gt;F18+90,"Echu +90 jours"))))),"Payé")</f>
        <v>Echu entre 30 et 60 jours</v>
      </c>
      <c r="L18" s="108"/>
    </row>
    <row r="19">
      <c r="A19" s="100"/>
      <c r="B19" s="101" t="s">
        <v>67</v>
      </c>
      <c r="C19" s="102" t="s">
        <v>40</v>
      </c>
      <c r="D19" s="103">
        <v>9500.0</v>
      </c>
      <c r="E19" s="104">
        <v>44612.0</v>
      </c>
      <c r="F19" s="105">
        <f t="shared" si="1"/>
        <v>44657</v>
      </c>
      <c r="G19" s="106">
        <v>0.0</v>
      </c>
      <c r="H19" s="107">
        <f t="shared" si="2"/>
        <v>9500</v>
      </c>
      <c r="I19" s="108" t="str">
        <f t="shared" ref="I19:I22" si="10">IF(H19&lt;&gt;0,IF(TODAY()&gt;F19,"Echu","Non-échu"),"Payé")</f>
        <v>Non-échu</v>
      </c>
      <c r="J19" s="109">
        <f t="shared" si="4"/>
        <v>0</v>
      </c>
      <c r="K19" s="110" t="str">
        <f t="shared" ref="K19:K22" si="11">IF(H19&lt;&gt;0,IF(I19="Non-échu","Non échu",IF(TODAY()&lt;F19+30,"Echu moins de 30 jours",IF(AND(TODAY()&gt;=F19+30,TODAY()&lt;=F19+60),"Echu entre 30 et 60 jours",IF(AND(TODAY()&gt;=F19+60,TODAY()&lt;=F19+90),"Echu entre 60 et 90 jours",IF(TODAY()&gt;F19+90,"Echu +90 jours"))))),"Payé")</f>
        <v>Non échu</v>
      </c>
      <c r="L19" s="108"/>
    </row>
    <row r="20">
      <c r="A20" s="112"/>
      <c r="B20" s="113" t="s">
        <v>68</v>
      </c>
      <c r="C20" s="114" t="s">
        <v>43</v>
      </c>
      <c r="D20" s="115">
        <v>3500.0</v>
      </c>
      <c r="E20" s="116">
        <v>44615.0</v>
      </c>
      <c r="F20" s="105">
        <f t="shared" si="1"/>
        <v>44660</v>
      </c>
      <c r="G20" s="117">
        <v>0.0</v>
      </c>
      <c r="H20" s="107">
        <f t="shared" si="2"/>
        <v>3500</v>
      </c>
      <c r="I20" s="108" t="str">
        <f t="shared" si="10"/>
        <v>Non-échu</v>
      </c>
      <c r="J20" s="109">
        <f t="shared" si="4"/>
        <v>-3</v>
      </c>
      <c r="K20" s="110" t="str">
        <f t="shared" si="11"/>
        <v>Non échu</v>
      </c>
      <c r="L20" s="108"/>
    </row>
    <row r="21">
      <c r="A21" s="112"/>
      <c r="B21" s="113" t="s">
        <v>69</v>
      </c>
      <c r="C21" s="114" t="s">
        <v>41</v>
      </c>
      <c r="D21" s="115">
        <v>4400.0</v>
      </c>
      <c r="E21" s="116">
        <v>44622.0</v>
      </c>
      <c r="F21" s="105">
        <f t="shared" si="1"/>
        <v>44667</v>
      </c>
      <c r="G21" s="117">
        <v>0.0</v>
      </c>
      <c r="H21" s="107">
        <f t="shared" si="2"/>
        <v>4400</v>
      </c>
      <c r="I21" s="108" t="str">
        <f t="shared" si="10"/>
        <v>Non-échu</v>
      </c>
      <c r="J21" s="109">
        <f t="shared" si="4"/>
        <v>-10</v>
      </c>
      <c r="K21" s="110" t="str">
        <f t="shared" si="11"/>
        <v>Non échu</v>
      </c>
      <c r="L21" s="108"/>
    </row>
    <row r="22">
      <c r="A22" s="112"/>
      <c r="B22" s="118" t="s">
        <v>70</v>
      </c>
      <c r="C22" s="119" t="s">
        <v>42</v>
      </c>
      <c r="D22" s="120">
        <v>7000.0</v>
      </c>
      <c r="E22" s="121">
        <v>44638.0</v>
      </c>
      <c r="F22" s="122">
        <f t="shared" si="1"/>
        <v>44683</v>
      </c>
      <c r="G22" s="123">
        <v>0.0</v>
      </c>
      <c r="H22" s="124">
        <f t="shared" si="2"/>
        <v>7000</v>
      </c>
      <c r="I22" s="125" t="str">
        <f t="shared" si="10"/>
        <v>Non-échu</v>
      </c>
      <c r="J22" s="126">
        <f t="shared" si="4"/>
        <v>-26</v>
      </c>
      <c r="K22" s="127" t="str">
        <f t="shared" si="11"/>
        <v>Non échu</v>
      </c>
      <c r="L22" s="108"/>
    </row>
    <row r="24">
      <c r="A24" s="128"/>
      <c r="B24" s="129" t="s">
        <v>71</v>
      </c>
    </row>
    <row r="25">
      <c r="B25" s="130" t="s">
        <v>72</v>
      </c>
    </row>
    <row r="26">
      <c r="C26" s="131"/>
    </row>
    <row r="28">
      <c r="A28" s="22"/>
      <c r="B28" s="22"/>
      <c r="C28" s="22"/>
      <c r="D28" s="22"/>
      <c r="E28" s="22"/>
      <c r="F28" s="22"/>
      <c r="G28" s="22"/>
      <c r="H28" s="22"/>
      <c r="I28" s="22"/>
      <c r="J28" s="22"/>
      <c r="K28" s="22"/>
      <c r="L28" s="22"/>
    </row>
    <row r="29">
      <c r="A29" s="22"/>
      <c r="B29" s="22"/>
      <c r="C29" s="22"/>
      <c r="D29" s="23" t="s">
        <v>16</v>
      </c>
      <c r="E29" s="24"/>
      <c r="F29" s="24"/>
      <c r="G29" s="24"/>
      <c r="H29" s="25"/>
      <c r="I29" s="25"/>
      <c r="J29" s="22"/>
      <c r="K29" s="22"/>
      <c r="L29" s="22"/>
    </row>
    <row r="30">
      <c r="A30" s="22"/>
      <c r="B30" s="22"/>
      <c r="C30" s="22"/>
      <c r="D30" s="23" t="s">
        <v>73</v>
      </c>
      <c r="E30" s="25"/>
      <c r="F30" s="25"/>
      <c r="G30" s="25"/>
      <c r="H30" s="25"/>
      <c r="I30" s="25"/>
      <c r="J30" s="22"/>
      <c r="K30" s="22"/>
      <c r="L30" s="22"/>
    </row>
    <row r="31">
      <c r="A31" s="22"/>
      <c r="B31" s="22"/>
      <c r="C31" s="26"/>
      <c r="D31" s="25"/>
      <c r="E31" s="25"/>
      <c r="F31" s="25"/>
      <c r="G31" s="25"/>
      <c r="H31" s="25"/>
      <c r="I31" s="25"/>
      <c r="J31" s="22"/>
      <c r="K31" s="22"/>
      <c r="L31" s="22"/>
    </row>
    <row r="32">
      <c r="A32" s="22"/>
      <c r="B32" s="22"/>
      <c r="C32" s="22"/>
      <c r="D32" s="26" t="s">
        <v>18</v>
      </c>
      <c r="E32" s="25"/>
      <c r="F32" s="25"/>
      <c r="G32" s="25"/>
      <c r="H32" s="25"/>
      <c r="I32" s="25"/>
      <c r="J32" s="22"/>
      <c r="K32" s="22"/>
      <c r="L32" s="22"/>
    </row>
    <row r="33">
      <c r="A33" s="22"/>
      <c r="B33" s="22"/>
      <c r="C33" s="22"/>
      <c r="D33" s="25"/>
      <c r="E33" s="25"/>
      <c r="F33" s="25"/>
      <c r="G33" s="25"/>
      <c r="H33" s="25"/>
      <c r="I33" s="25"/>
      <c r="J33" s="22"/>
      <c r="K33" s="22"/>
      <c r="L33" s="22"/>
    </row>
    <row r="34">
      <c r="A34" s="22"/>
      <c r="B34" s="22"/>
      <c r="C34" s="22"/>
      <c r="D34" s="27" t="s">
        <v>19</v>
      </c>
      <c r="F34" s="28" t="s">
        <v>20</v>
      </c>
      <c r="G34" s="29" t="s">
        <v>0</v>
      </c>
      <c r="I34" s="30"/>
      <c r="J34" s="22"/>
      <c r="K34" s="22"/>
      <c r="L34" s="22"/>
    </row>
    <row r="35">
      <c r="A35" s="22"/>
      <c r="B35" s="22"/>
      <c r="C35" s="22"/>
      <c r="I35" s="30"/>
      <c r="J35" s="22"/>
      <c r="K35" s="22"/>
      <c r="L35" s="22"/>
    </row>
    <row r="36">
      <c r="A36" s="22"/>
      <c r="B36" s="22"/>
      <c r="C36" s="22"/>
      <c r="D36" s="31" t="s">
        <v>21</v>
      </c>
      <c r="E36" s="32"/>
      <c r="F36" s="25"/>
      <c r="G36" s="31" t="s">
        <v>22</v>
      </c>
      <c r="H36" s="32"/>
      <c r="I36" s="25"/>
      <c r="J36" s="22"/>
      <c r="K36" s="22"/>
      <c r="L36" s="22"/>
    </row>
    <row r="37">
      <c r="A37" s="22"/>
      <c r="B37" s="22"/>
      <c r="C37" s="22"/>
      <c r="D37" s="31" t="s">
        <v>23</v>
      </c>
      <c r="E37" s="32"/>
      <c r="F37" s="25"/>
      <c r="G37" s="33" t="s">
        <v>24</v>
      </c>
      <c r="I37" s="25"/>
      <c r="J37" s="22"/>
      <c r="K37" s="22"/>
      <c r="L37" s="22"/>
    </row>
    <row r="38">
      <c r="A38" s="22"/>
      <c r="B38" s="22"/>
      <c r="C38" s="22"/>
      <c r="D38" s="25"/>
      <c r="E38" s="25"/>
      <c r="F38" s="25"/>
      <c r="G38" s="31" t="s">
        <v>25</v>
      </c>
      <c r="H38" s="32"/>
      <c r="I38" s="25"/>
      <c r="J38" s="22"/>
      <c r="K38" s="22"/>
      <c r="L38" s="22"/>
    </row>
    <row r="39">
      <c r="A39" s="22"/>
      <c r="B39" s="22"/>
      <c r="C39" s="22"/>
      <c r="D39" s="25"/>
      <c r="E39" s="25"/>
      <c r="F39" s="25"/>
      <c r="G39" s="25"/>
      <c r="H39" s="25"/>
      <c r="I39" s="25"/>
      <c r="J39" s="22"/>
      <c r="K39" s="22"/>
      <c r="L39" s="22"/>
    </row>
    <row r="40">
      <c r="A40" s="22"/>
      <c r="B40" s="22"/>
      <c r="C40" s="22"/>
      <c r="D40" s="25"/>
      <c r="E40" s="25"/>
      <c r="F40" s="25"/>
      <c r="G40" s="25"/>
      <c r="H40" s="25"/>
      <c r="I40" s="25"/>
      <c r="J40" s="22"/>
      <c r="K40" s="22"/>
      <c r="L40" s="22"/>
    </row>
    <row r="41">
      <c r="A41" s="22"/>
      <c r="B41" s="22"/>
      <c r="C41" s="22"/>
      <c r="D41" s="34" t="s">
        <v>74</v>
      </c>
      <c r="E41" s="25"/>
      <c r="F41" s="25"/>
      <c r="G41" s="25"/>
      <c r="H41" s="25"/>
      <c r="I41" s="25"/>
      <c r="J41" s="22"/>
      <c r="K41" s="22"/>
      <c r="L41" s="22"/>
    </row>
    <row r="42">
      <c r="A42" s="22"/>
      <c r="B42" s="22"/>
      <c r="C42" s="22"/>
      <c r="D42" s="25"/>
      <c r="E42" s="25"/>
      <c r="F42" s="25"/>
      <c r="G42" s="25"/>
      <c r="H42" s="25"/>
      <c r="I42" s="25"/>
      <c r="J42" s="22"/>
      <c r="K42" s="22"/>
      <c r="L42" s="22"/>
    </row>
    <row r="43">
      <c r="A43" s="22"/>
      <c r="B43" s="22"/>
      <c r="C43" s="22"/>
      <c r="D43" s="35" t="s">
        <v>75</v>
      </c>
      <c r="F43" s="25"/>
      <c r="G43" s="25"/>
      <c r="H43" s="25"/>
      <c r="I43" s="25"/>
      <c r="J43" s="22"/>
      <c r="K43" s="22"/>
      <c r="L43" s="22"/>
    </row>
    <row r="44">
      <c r="A44" s="22"/>
      <c r="B44" s="22"/>
      <c r="C44" s="22"/>
      <c r="F44" s="25"/>
      <c r="G44" s="25"/>
      <c r="H44" s="25"/>
      <c r="I44" s="25"/>
      <c r="J44" s="22"/>
      <c r="K44" s="22"/>
      <c r="L44" s="22"/>
    </row>
    <row r="45">
      <c r="A45" s="22"/>
      <c r="B45" s="22"/>
      <c r="C45" s="22"/>
      <c r="F45" s="25"/>
      <c r="G45" s="25"/>
      <c r="H45" s="25"/>
      <c r="I45" s="25"/>
      <c r="J45" s="22"/>
      <c r="K45" s="22"/>
      <c r="L45" s="22"/>
    </row>
    <row r="46">
      <c r="A46" s="22"/>
      <c r="B46" s="22"/>
      <c r="C46" s="25"/>
      <c r="D46" s="25"/>
      <c r="E46" s="25"/>
      <c r="F46" s="25"/>
      <c r="G46" s="25"/>
      <c r="H46" s="25"/>
      <c r="I46" s="25"/>
      <c r="J46" s="22"/>
      <c r="K46" s="22"/>
      <c r="L46" s="22"/>
    </row>
  </sheetData>
  <mergeCells count="11">
    <mergeCell ref="G36:H36"/>
    <mergeCell ref="G37:H37"/>
    <mergeCell ref="G38:H38"/>
    <mergeCell ref="D43:E45"/>
    <mergeCell ref="B25:F25"/>
    <mergeCell ref="C26:D26"/>
    <mergeCell ref="D34:E35"/>
    <mergeCell ref="F34:F35"/>
    <mergeCell ref="G34:H35"/>
    <mergeCell ref="D36:E36"/>
    <mergeCell ref="D37:E37"/>
  </mergeCells>
  <conditionalFormatting sqref="A5:B5 A8:E22 G8:G22">
    <cfRule type="notContainsBlanks" dxfId="0" priority="1">
      <formula>LEN(TRIM(A5))&gt;0</formula>
    </cfRule>
  </conditionalFormatting>
  <hyperlinks>
    <hyperlink r:id="rId1" ref="D34"/>
    <hyperlink r:id="rId2" ref="G34"/>
    <hyperlink r:id="rId3" ref="D41"/>
    <hyperlink r:id="rId4" ref="D43"/>
  </hyperlinks>
  <drawing r:id="rId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B9BD5"/>
    <outlinePr summaryBelow="0" summaryRight="0"/>
  </sheetPr>
  <sheetViews>
    <sheetView showGridLines="0" workbookViewId="0"/>
  </sheetViews>
  <sheetFormatPr customHeight="1" defaultColWidth="14.43" defaultRowHeight="15.0"/>
  <cols>
    <col customWidth="1" min="1" max="1" width="3.57"/>
    <col customWidth="1" min="3" max="3" width="12.57"/>
    <col customWidth="1" min="4" max="4" width="1.43"/>
    <col customWidth="1" min="5" max="5" width="34.71"/>
    <col customWidth="1" min="6" max="6" width="26.29"/>
    <col customWidth="1" min="7" max="7" width="20.14"/>
    <col customWidth="1" min="8" max="8" width="17.0"/>
  </cols>
  <sheetData>
    <row r="4">
      <c r="C4" s="132" t="s">
        <v>76</v>
      </c>
    </row>
    <row r="6">
      <c r="B6" s="133"/>
    </row>
    <row r="7">
      <c r="E7" s="134" t="s">
        <v>77</v>
      </c>
      <c r="G7" s="135" t="s">
        <v>78</v>
      </c>
    </row>
    <row r="8">
      <c r="E8" s="136" t="s">
        <v>79</v>
      </c>
    </row>
    <row r="11" ht="15.75" customHeight="1"/>
    <row r="12">
      <c r="B12" s="133"/>
    </row>
    <row r="13">
      <c r="E13" s="134" t="s">
        <v>80</v>
      </c>
      <c r="G13" s="135" t="s">
        <v>81</v>
      </c>
    </row>
    <row r="14">
      <c r="E14" s="137" t="s">
        <v>82</v>
      </c>
    </row>
    <row r="18">
      <c r="B18" s="133"/>
    </row>
    <row r="19">
      <c r="E19" s="134" t="s">
        <v>77</v>
      </c>
      <c r="G19" s="135" t="s">
        <v>78</v>
      </c>
    </row>
    <row r="20">
      <c r="E20" s="137" t="s">
        <v>83</v>
      </c>
    </row>
    <row r="24">
      <c r="B24" s="133"/>
    </row>
    <row r="25">
      <c r="E25" s="134" t="s">
        <v>84</v>
      </c>
      <c r="G25" s="135" t="s">
        <v>85</v>
      </c>
    </row>
    <row r="26">
      <c r="E26" s="137" t="s">
        <v>86</v>
      </c>
    </row>
    <row r="31">
      <c r="A31" s="22"/>
      <c r="B31" s="22"/>
      <c r="C31" s="22"/>
      <c r="D31" s="22"/>
      <c r="E31" s="22"/>
      <c r="F31" s="22"/>
      <c r="G31" s="22"/>
      <c r="H31" s="22"/>
      <c r="I31" s="22"/>
    </row>
    <row r="32">
      <c r="A32" s="22"/>
      <c r="B32" s="22"/>
      <c r="C32" s="23" t="s">
        <v>16</v>
      </c>
      <c r="D32" s="24"/>
      <c r="E32" s="24"/>
      <c r="F32" s="24"/>
      <c r="G32" s="24"/>
      <c r="H32" s="25"/>
      <c r="I32" s="25"/>
    </row>
    <row r="33">
      <c r="A33" s="22"/>
      <c r="B33" s="22"/>
      <c r="C33" s="23" t="s">
        <v>87</v>
      </c>
      <c r="D33" s="25"/>
      <c r="E33" s="25"/>
      <c r="F33" s="25"/>
      <c r="G33" s="25"/>
      <c r="H33" s="25"/>
      <c r="I33" s="25"/>
    </row>
    <row r="34">
      <c r="A34" s="22"/>
      <c r="B34" s="22"/>
      <c r="C34" s="26"/>
      <c r="D34" s="25"/>
      <c r="E34" s="25"/>
      <c r="F34" s="25"/>
      <c r="G34" s="25"/>
      <c r="H34" s="25"/>
      <c r="I34" s="25"/>
    </row>
    <row r="35">
      <c r="A35" s="22"/>
      <c r="B35" s="22"/>
      <c r="C35" s="26" t="s">
        <v>18</v>
      </c>
      <c r="D35" s="25"/>
      <c r="E35" s="25"/>
      <c r="F35" s="25"/>
      <c r="G35" s="25"/>
      <c r="H35" s="25"/>
      <c r="I35" s="25"/>
    </row>
    <row r="36">
      <c r="A36" s="22"/>
      <c r="B36" s="22"/>
      <c r="C36" s="25"/>
      <c r="D36" s="25"/>
      <c r="E36" s="25"/>
      <c r="F36" s="25"/>
      <c r="G36" s="25"/>
      <c r="H36" s="25"/>
      <c r="I36" s="25"/>
    </row>
    <row r="37">
      <c r="A37" s="22"/>
      <c r="B37" s="22"/>
      <c r="C37" s="22"/>
      <c r="D37" s="138"/>
      <c r="E37" s="27" t="s">
        <v>19</v>
      </c>
      <c r="F37" s="139" t="s">
        <v>20</v>
      </c>
      <c r="G37" s="29" t="s">
        <v>0</v>
      </c>
      <c r="I37" s="30"/>
    </row>
    <row r="38">
      <c r="A38" s="22"/>
      <c r="B38" s="22"/>
      <c r="C38" s="22"/>
      <c r="D38" s="138"/>
      <c r="I38" s="30"/>
    </row>
    <row r="39">
      <c r="A39" s="22"/>
      <c r="B39" s="22"/>
      <c r="C39" s="22"/>
      <c r="D39" s="140"/>
      <c r="E39" s="31" t="s">
        <v>21</v>
      </c>
      <c r="F39" s="22"/>
      <c r="G39" s="31" t="s">
        <v>22</v>
      </c>
      <c r="I39" s="25"/>
    </row>
    <row r="40">
      <c r="A40" s="22"/>
      <c r="B40" s="22"/>
      <c r="C40" s="22"/>
      <c r="D40" s="140"/>
      <c r="E40" s="31" t="s">
        <v>23</v>
      </c>
      <c r="F40" s="22"/>
      <c r="G40" s="33" t="s">
        <v>24</v>
      </c>
      <c r="I40" s="25"/>
    </row>
    <row r="41">
      <c r="A41" s="22"/>
      <c r="B41" s="22"/>
      <c r="C41" s="25"/>
      <c r="D41" s="25"/>
      <c r="E41" s="25"/>
      <c r="F41" s="22"/>
      <c r="G41" s="31" t="s">
        <v>25</v>
      </c>
      <c r="I41" s="25"/>
    </row>
    <row r="42">
      <c r="A42" s="22"/>
      <c r="B42" s="22"/>
      <c r="C42" s="25"/>
      <c r="D42" s="25"/>
      <c r="E42" s="25"/>
      <c r="F42" s="25"/>
      <c r="G42" s="25"/>
      <c r="H42" s="25"/>
      <c r="I42" s="25"/>
    </row>
    <row r="43">
      <c r="A43" s="22"/>
      <c r="B43" s="22"/>
      <c r="C43" s="34" t="s">
        <v>88</v>
      </c>
      <c r="D43" s="25"/>
      <c r="E43" s="25"/>
      <c r="F43" s="25"/>
      <c r="G43" s="25"/>
      <c r="H43" s="25"/>
      <c r="I43" s="25"/>
    </row>
    <row r="44">
      <c r="A44" s="22"/>
      <c r="B44" s="22"/>
      <c r="C44" s="25"/>
      <c r="D44" s="25"/>
      <c r="E44" s="25"/>
      <c r="F44" s="25"/>
      <c r="G44" s="25"/>
      <c r="H44" s="25"/>
      <c r="I44" s="25"/>
    </row>
    <row r="45">
      <c r="A45" s="22"/>
      <c r="B45" s="22"/>
      <c r="C45" s="35" t="s">
        <v>89</v>
      </c>
      <c r="F45" s="25"/>
      <c r="G45" s="25"/>
      <c r="H45" s="25"/>
      <c r="I45" s="25"/>
    </row>
    <row r="46">
      <c r="A46" s="22"/>
      <c r="B46" s="22"/>
      <c r="F46" s="25"/>
      <c r="G46" s="25"/>
      <c r="H46" s="25"/>
      <c r="I46" s="25"/>
    </row>
    <row r="47">
      <c r="A47" s="22"/>
      <c r="B47" s="22"/>
      <c r="F47" s="25"/>
      <c r="G47" s="25"/>
      <c r="H47" s="25"/>
      <c r="I47" s="25"/>
    </row>
    <row r="48">
      <c r="A48" s="22"/>
      <c r="B48" s="22"/>
      <c r="C48" s="25"/>
      <c r="D48" s="25"/>
      <c r="E48" s="25"/>
      <c r="F48" s="25"/>
      <c r="G48" s="25"/>
      <c r="H48" s="25"/>
      <c r="I48" s="25"/>
    </row>
  </sheetData>
  <mergeCells count="24">
    <mergeCell ref="B18:C22"/>
    <mergeCell ref="E19:F19"/>
    <mergeCell ref="G19:H20"/>
    <mergeCell ref="E20:F22"/>
    <mergeCell ref="B24:C28"/>
    <mergeCell ref="E25:F25"/>
    <mergeCell ref="G25:H26"/>
    <mergeCell ref="E26:F28"/>
    <mergeCell ref="C4:G4"/>
    <mergeCell ref="B6:C10"/>
    <mergeCell ref="E7:F7"/>
    <mergeCell ref="G7:H8"/>
    <mergeCell ref="E8:F10"/>
    <mergeCell ref="B12:C16"/>
    <mergeCell ref="G13:H14"/>
    <mergeCell ref="E37:E38"/>
    <mergeCell ref="C45:E47"/>
    <mergeCell ref="E13:F13"/>
    <mergeCell ref="E14:F16"/>
    <mergeCell ref="F37:F38"/>
    <mergeCell ref="G37:H38"/>
    <mergeCell ref="G39:H39"/>
    <mergeCell ref="G40:H40"/>
    <mergeCell ref="G41:H41"/>
  </mergeCells>
  <hyperlinks>
    <hyperlink r:id="rId1" ref="G7"/>
    <hyperlink r:id="rId2" ref="G13"/>
    <hyperlink r:id="rId3" ref="G19"/>
    <hyperlink r:id="rId4" ref="G25"/>
    <hyperlink r:id="rId5" ref="E37"/>
    <hyperlink r:id="rId6" ref="G37"/>
    <hyperlink r:id="rId7" ref="C43"/>
    <hyperlink r:id="rId8" ref="C45"/>
  </hyperlinks>
  <drawing r:id="rId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2021-11-17T08:58:28Z</dcterms:created>
  <dc:creator>manolo munoz lagadeuc</dc:creator>
</cp:coreProperties>
</file>