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codeName="{4D1C537B-E38A-612A-F078-A93A15B4B7F4}"/>
  <workbookPr codeName="ThisWorkbook"/>
  <mc:AlternateContent xmlns:mc="http://schemas.openxmlformats.org/markup-compatibility/2006">
    <mc:Choice Requires="x15">
      <x15ac:absPath xmlns:x15ac="http://schemas.microsoft.com/office/spreadsheetml/2010/11/ac" url="https://netorgft5199997.sharepoint.com/sites/EzHomeLoansLLC/Shared Documents/Income Worksheet Resources/"/>
    </mc:Choice>
  </mc:AlternateContent>
  <xr:revisionPtr revIDLastSave="1620" documentId="13_ncr:1_{744E8DFC-062D-469E-B880-A97E8F253499}" xr6:coauthVersionLast="46" xr6:coauthVersionMax="46" xr10:uidLastSave="{529CE057-5844-4AEA-B48E-9857FC4684E5}"/>
  <workbookProtection workbookAlgorithmName="SHA-512" workbookHashValue="A+9psTmuGIEoWZsyhJNTcOl+KpIsDADZ4OqqY8dSFrQ/a0NVSNmem3tCNIU8Wgu2weoxywHQSZdzYRBJT8sMIg==" workbookSaltValue="k1SRaq0Bk758TNFxNw14cQ==" workbookSpinCount="100000" lockStructure="1"/>
  <bookViews>
    <workbookView xWindow="-120" yWindow="-120" windowWidth="29040" windowHeight="15840" xr2:uid="{00000000-000D-0000-FFFF-FFFF00000000}"/>
  </bookViews>
  <sheets>
    <sheet name="SAM" sheetId="2" r:id="rId1"/>
    <sheet name="P&amp;L Statement" sheetId="13" r:id="rId2"/>
    <sheet name="_SUMM_ROWS_LKP_YTD_" sheetId="14" state="hidden" r:id="rId3"/>
    <sheet name="LOOKUPS" sheetId="3" state="hidden" r:id="rId4"/>
    <sheet name="_SUMM_ROWS_LKP_" sheetId="4" state="hidden" r:id="rId5"/>
    <sheet name="_PROC_EXTRAS_LKP_" sheetId="7" state="hidden" r:id="rId6"/>
    <sheet name="_HYPER_LKP_NEW_" sheetId="12" state="hidden" r:id="rId7"/>
  </sheets>
  <definedNames>
    <definedName name="LKP_MILEAGE">OFFSET(LOOKUPS!$B$1,1,0,COUNTA(LOOKUPS!$B:$B)-1,2)</definedName>
    <definedName name="LKP_MONTH">OFFSET(LOOKUPS!$D$1,1,0,COUNTA(LOOKUPS!$D:$D)-1,1)</definedName>
    <definedName name="LKP_YEAR">OFFSET(LOOKUPS!$B$1,1,0,COUNTA(LOOKUPS!$B:$B)-1,1)</definedName>
    <definedName name="_xlnm.Print_Area" localSheetId="1">'P&amp;L Statement'!$A$1:$Z$484</definedName>
    <definedName name="_xlnm.Print_Area" localSheetId="0">SAM!$A$1:$N$657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470" i="13" l="1"/>
  <c r="F470" i="13" s="1"/>
  <c r="W463" i="13"/>
  <c r="W465" i="13" s="1"/>
  <c r="W469" i="13" s="1"/>
  <c r="T463" i="13"/>
  <c r="T465" i="13" s="1"/>
  <c r="T469" i="13" s="1"/>
  <c r="Q463" i="13"/>
  <c r="Q465" i="13" s="1"/>
  <c r="Q469" i="13" s="1"/>
  <c r="N463" i="13"/>
  <c r="N465" i="13" s="1"/>
  <c r="N469" i="13" s="1"/>
  <c r="K463" i="13"/>
  <c r="K465" i="13" s="1"/>
  <c r="K469" i="13" s="1"/>
  <c r="H463" i="13"/>
  <c r="H465" i="13" s="1"/>
  <c r="H469" i="13" s="1"/>
  <c r="E461" i="13"/>
  <c r="F461" i="13" s="1"/>
  <c r="E460" i="13"/>
  <c r="F460" i="13" s="1"/>
  <c r="E459" i="13"/>
  <c r="F459" i="13" s="1"/>
  <c r="E458" i="13"/>
  <c r="F458" i="13" s="1"/>
  <c r="E457" i="13"/>
  <c r="F457" i="13" s="1"/>
  <c r="E444" i="13"/>
  <c r="F444" i="13" s="1"/>
  <c r="W437" i="13"/>
  <c r="W439" i="13" s="1"/>
  <c r="W443" i="13" s="1"/>
  <c r="T437" i="13"/>
  <c r="T439" i="13" s="1"/>
  <c r="T443" i="13" s="1"/>
  <c r="Q437" i="13"/>
  <c r="Q439" i="13" s="1"/>
  <c r="Q443" i="13" s="1"/>
  <c r="N437" i="13"/>
  <c r="N439" i="13" s="1"/>
  <c r="N443" i="13" s="1"/>
  <c r="K437" i="13"/>
  <c r="K439" i="13" s="1"/>
  <c r="K443" i="13" s="1"/>
  <c r="H437" i="13"/>
  <c r="H439" i="13" s="1"/>
  <c r="H443" i="13" s="1"/>
  <c r="E435" i="13"/>
  <c r="F435" i="13" s="1"/>
  <c r="E434" i="13"/>
  <c r="F434" i="13" s="1"/>
  <c r="F433" i="13"/>
  <c r="E433" i="13"/>
  <c r="E432" i="13"/>
  <c r="F432" i="13" s="1"/>
  <c r="E431" i="13"/>
  <c r="F431" i="13" s="1"/>
  <c r="E406" i="13"/>
  <c r="F406" i="13" s="1"/>
  <c r="E407" i="13"/>
  <c r="F407" i="13" s="1"/>
  <c r="E405" i="13"/>
  <c r="F405" i="13" s="1"/>
  <c r="E390" i="13"/>
  <c r="F390" i="13" s="1"/>
  <c r="W383" i="13"/>
  <c r="W385" i="13" s="1"/>
  <c r="W389" i="13" s="1"/>
  <c r="T383" i="13"/>
  <c r="T385" i="13" s="1"/>
  <c r="T389" i="13" s="1"/>
  <c r="Q383" i="13"/>
  <c r="Q385" i="13" s="1"/>
  <c r="Q389" i="13" s="1"/>
  <c r="N383" i="13"/>
  <c r="N385" i="13" s="1"/>
  <c r="N389" i="13" s="1"/>
  <c r="K383" i="13"/>
  <c r="K385" i="13" s="1"/>
  <c r="K389" i="13" s="1"/>
  <c r="H383" i="13"/>
  <c r="H385" i="13" s="1"/>
  <c r="H389" i="13" s="1"/>
  <c r="E381" i="13"/>
  <c r="F381" i="13" s="1"/>
  <c r="E380" i="13"/>
  <c r="F380" i="13" s="1"/>
  <c r="E379" i="13"/>
  <c r="F379" i="13" s="1"/>
  <c r="E378" i="13"/>
  <c r="F378" i="13" s="1"/>
  <c r="E377" i="13"/>
  <c r="F377" i="13" s="1"/>
  <c r="E365" i="13"/>
  <c r="F365" i="13" s="1"/>
  <c r="W358" i="13"/>
  <c r="W360" i="13" s="1"/>
  <c r="W364" i="13" s="1"/>
  <c r="T358" i="13"/>
  <c r="T360" i="13" s="1"/>
  <c r="T364" i="13" s="1"/>
  <c r="Q358" i="13"/>
  <c r="Q360" i="13" s="1"/>
  <c r="Q364" i="13" s="1"/>
  <c r="N358" i="13"/>
  <c r="N360" i="13" s="1"/>
  <c r="N364" i="13" s="1"/>
  <c r="K358" i="13"/>
  <c r="K360" i="13" s="1"/>
  <c r="K364" i="13" s="1"/>
  <c r="H358" i="13"/>
  <c r="H360" i="13" s="1"/>
  <c r="H364" i="13" s="1"/>
  <c r="F356" i="13"/>
  <c r="E356" i="13"/>
  <c r="E355" i="13"/>
  <c r="F355" i="13" s="1"/>
  <c r="E354" i="13"/>
  <c r="F354" i="13" s="1"/>
  <c r="E353" i="13"/>
  <c r="F353" i="13" s="1"/>
  <c r="E352" i="13"/>
  <c r="F352" i="13" s="1"/>
  <c r="E340" i="13"/>
  <c r="F340" i="13" s="1"/>
  <c r="W333" i="13"/>
  <c r="W335" i="13" s="1"/>
  <c r="W339" i="13" s="1"/>
  <c r="T333" i="13"/>
  <c r="T335" i="13" s="1"/>
  <c r="T339" i="13" s="1"/>
  <c r="Q333" i="13"/>
  <c r="Q335" i="13" s="1"/>
  <c r="Q339" i="13" s="1"/>
  <c r="N333" i="13"/>
  <c r="N335" i="13" s="1"/>
  <c r="N339" i="13" s="1"/>
  <c r="K333" i="13"/>
  <c r="K335" i="13" s="1"/>
  <c r="K339" i="13" s="1"/>
  <c r="H333" i="13"/>
  <c r="H335" i="13" s="1"/>
  <c r="H339" i="13" s="1"/>
  <c r="E331" i="13"/>
  <c r="F331" i="13" s="1"/>
  <c r="E330" i="13"/>
  <c r="F330" i="13" s="1"/>
  <c r="E329" i="13"/>
  <c r="F329" i="13" s="1"/>
  <c r="E328" i="13"/>
  <c r="F328" i="13" s="1"/>
  <c r="E327" i="13"/>
  <c r="F327" i="13" s="1"/>
  <c r="E315" i="13"/>
  <c r="F315" i="13" s="1"/>
  <c r="W308" i="13"/>
  <c r="W310" i="13" s="1"/>
  <c r="W314" i="13" s="1"/>
  <c r="T308" i="13"/>
  <c r="T310" i="13" s="1"/>
  <c r="T314" i="13" s="1"/>
  <c r="Q308" i="13"/>
  <c r="Q310" i="13" s="1"/>
  <c r="Q314" i="13" s="1"/>
  <c r="N308" i="13"/>
  <c r="N310" i="13" s="1"/>
  <c r="N314" i="13" s="1"/>
  <c r="K308" i="13"/>
  <c r="K310" i="13" s="1"/>
  <c r="K314" i="13" s="1"/>
  <c r="H308" i="13"/>
  <c r="H310" i="13" s="1"/>
  <c r="H314" i="13" s="1"/>
  <c r="E306" i="13"/>
  <c r="F306" i="13" s="1"/>
  <c r="E305" i="13"/>
  <c r="F305" i="13" s="1"/>
  <c r="E304" i="13"/>
  <c r="F304" i="13" s="1"/>
  <c r="E303" i="13"/>
  <c r="F303" i="13" s="1"/>
  <c r="E302" i="13"/>
  <c r="F302" i="13" s="1"/>
  <c r="E290" i="13"/>
  <c r="F290" i="13" s="1"/>
  <c r="W283" i="13"/>
  <c r="W285" i="13" s="1"/>
  <c r="W289" i="13" s="1"/>
  <c r="T283" i="13"/>
  <c r="T285" i="13" s="1"/>
  <c r="T289" i="13" s="1"/>
  <c r="Q283" i="13"/>
  <c r="Q285" i="13" s="1"/>
  <c r="Q289" i="13" s="1"/>
  <c r="N283" i="13"/>
  <c r="N285" i="13" s="1"/>
  <c r="N289" i="13" s="1"/>
  <c r="K283" i="13"/>
  <c r="K285" i="13" s="1"/>
  <c r="K289" i="13" s="1"/>
  <c r="H283" i="13"/>
  <c r="H285" i="13" s="1"/>
  <c r="H289" i="13" s="1"/>
  <c r="E281" i="13"/>
  <c r="F281" i="13" s="1"/>
  <c r="E280" i="13"/>
  <c r="F280" i="13" s="1"/>
  <c r="E279" i="13"/>
  <c r="F279" i="13" s="1"/>
  <c r="E278" i="13"/>
  <c r="F278" i="13" s="1"/>
  <c r="E277" i="13"/>
  <c r="F277" i="13" s="1"/>
  <c r="E254" i="13"/>
  <c r="F254" i="13" s="1"/>
  <c r="E253" i="13"/>
  <c r="F253" i="13" s="1"/>
  <c r="E252" i="13"/>
  <c r="F252" i="13" s="1"/>
  <c r="F238" i="13"/>
  <c r="E238" i="13"/>
  <c r="W230" i="13"/>
  <c r="W232" i="13" s="1"/>
  <c r="W237" i="13" s="1"/>
  <c r="T230" i="13"/>
  <c r="T232" i="13" s="1"/>
  <c r="T237" i="13" s="1"/>
  <c r="Q230" i="13"/>
  <c r="Q232" i="13" s="1"/>
  <c r="Q237" i="13" s="1"/>
  <c r="N230" i="13"/>
  <c r="N232" i="13" s="1"/>
  <c r="N237" i="13" s="1"/>
  <c r="K230" i="13"/>
  <c r="K232" i="13" s="1"/>
  <c r="K237" i="13" s="1"/>
  <c r="H230" i="13"/>
  <c r="H232" i="13" s="1"/>
  <c r="H237" i="13" s="1"/>
  <c r="F228" i="13"/>
  <c r="E228" i="13"/>
  <c r="E227" i="13"/>
  <c r="F227" i="13" s="1"/>
  <c r="F226" i="13"/>
  <c r="E226" i="13"/>
  <c r="F225" i="13"/>
  <c r="E225" i="13"/>
  <c r="F224" i="13"/>
  <c r="E224" i="13"/>
  <c r="F212" i="13"/>
  <c r="E212" i="13"/>
  <c r="W204" i="13"/>
  <c r="W206" i="13" s="1"/>
  <c r="W211" i="13" s="1"/>
  <c r="T204" i="13"/>
  <c r="T206" i="13" s="1"/>
  <c r="T211" i="13" s="1"/>
  <c r="Q204" i="13"/>
  <c r="Q206" i="13" s="1"/>
  <c r="Q211" i="13" s="1"/>
  <c r="N204" i="13"/>
  <c r="N206" i="13" s="1"/>
  <c r="N211" i="13" s="1"/>
  <c r="K204" i="13"/>
  <c r="K206" i="13" s="1"/>
  <c r="K211" i="13" s="1"/>
  <c r="H204" i="13"/>
  <c r="H206" i="13" s="1"/>
  <c r="H211" i="13" s="1"/>
  <c r="E202" i="13"/>
  <c r="F202" i="13" s="1"/>
  <c r="F201" i="13"/>
  <c r="E201" i="13"/>
  <c r="F200" i="13"/>
  <c r="E200" i="13"/>
  <c r="F199" i="13"/>
  <c r="E199" i="13"/>
  <c r="F198" i="13"/>
  <c r="E198" i="13"/>
  <c r="F186" i="13"/>
  <c r="E186" i="13"/>
  <c r="W178" i="13"/>
  <c r="W180" i="13" s="1"/>
  <c r="W185" i="13" s="1"/>
  <c r="T178" i="13"/>
  <c r="T180" i="13" s="1"/>
  <c r="T185" i="13" s="1"/>
  <c r="Q178" i="13"/>
  <c r="Q180" i="13" s="1"/>
  <c r="Q185" i="13" s="1"/>
  <c r="N178" i="13"/>
  <c r="N180" i="13" s="1"/>
  <c r="N185" i="13" s="1"/>
  <c r="K178" i="13"/>
  <c r="K180" i="13" s="1"/>
  <c r="K185" i="13" s="1"/>
  <c r="H178" i="13"/>
  <c r="H180" i="13" s="1"/>
  <c r="H185" i="13" s="1"/>
  <c r="F176" i="13"/>
  <c r="E176" i="13"/>
  <c r="F175" i="13"/>
  <c r="E175" i="13"/>
  <c r="F174" i="13"/>
  <c r="E174" i="13"/>
  <c r="F173" i="13"/>
  <c r="E173" i="13"/>
  <c r="F172" i="13"/>
  <c r="E172" i="13"/>
  <c r="F160" i="13"/>
  <c r="E160" i="13"/>
  <c r="W152" i="13"/>
  <c r="W154" i="13" s="1"/>
  <c r="W159" i="13" s="1"/>
  <c r="T152" i="13"/>
  <c r="T154" i="13" s="1"/>
  <c r="T159" i="13" s="1"/>
  <c r="Q152" i="13"/>
  <c r="Q154" i="13" s="1"/>
  <c r="Q159" i="13" s="1"/>
  <c r="N152" i="13"/>
  <c r="N154" i="13" s="1"/>
  <c r="N159" i="13" s="1"/>
  <c r="K152" i="13"/>
  <c r="K154" i="13" s="1"/>
  <c r="K159" i="13" s="1"/>
  <c r="H152" i="13"/>
  <c r="H154" i="13" s="1"/>
  <c r="H159" i="13" s="1"/>
  <c r="E150" i="13"/>
  <c r="F150" i="13" s="1"/>
  <c r="F149" i="13"/>
  <c r="E149" i="13"/>
  <c r="F148" i="13"/>
  <c r="E148" i="13"/>
  <c r="F147" i="13"/>
  <c r="E147" i="13"/>
  <c r="F146" i="13"/>
  <c r="E146" i="13"/>
  <c r="F134" i="13"/>
  <c r="E134" i="13"/>
  <c r="W126" i="13"/>
  <c r="W128" i="13" s="1"/>
  <c r="W133" i="13" s="1"/>
  <c r="T126" i="13"/>
  <c r="T128" i="13" s="1"/>
  <c r="T133" i="13" s="1"/>
  <c r="Q126" i="13"/>
  <c r="Q128" i="13" s="1"/>
  <c r="Q133" i="13" s="1"/>
  <c r="N126" i="13"/>
  <c r="N128" i="13" s="1"/>
  <c r="N133" i="13" s="1"/>
  <c r="K126" i="13"/>
  <c r="K128" i="13" s="1"/>
  <c r="K133" i="13" s="1"/>
  <c r="H126" i="13"/>
  <c r="H128" i="13" s="1"/>
  <c r="H133" i="13" s="1"/>
  <c r="E124" i="13"/>
  <c r="F124" i="13" s="1"/>
  <c r="E123" i="13"/>
  <c r="F123" i="13" s="1"/>
  <c r="E122" i="13"/>
  <c r="F122" i="13" s="1"/>
  <c r="E121" i="13"/>
  <c r="F121" i="13" s="1"/>
  <c r="E120" i="13"/>
  <c r="F120" i="13" s="1"/>
  <c r="E96" i="13"/>
  <c r="F96" i="13" s="1"/>
  <c r="E95" i="13"/>
  <c r="F95" i="13" s="1"/>
  <c r="E94" i="13"/>
  <c r="F94" i="13" s="1"/>
  <c r="F73" i="13"/>
  <c r="E80" i="13"/>
  <c r="F80" i="13" s="1"/>
  <c r="W79" i="13"/>
  <c r="T79" i="13"/>
  <c r="Q79" i="13"/>
  <c r="N79" i="13"/>
  <c r="K79" i="13"/>
  <c r="H79" i="13"/>
  <c r="E77" i="13"/>
  <c r="F77" i="13" s="1"/>
  <c r="E76" i="13"/>
  <c r="F76" i="13" s="1"/>
  <c r="E75" i="13"/>
  <c r="F75" i="13" s="1"/>
  <c r="E74" i="13"/>
  <c r="F74" i="13" s="1"/>
  <c r="E73" i="13"/>
  <c r="F61" i="13"/>
  <c r="E61" i="13"/>
  <c r="W60" i="13"/>
  <c r="T60" i="13"/>
  <c r="Q60" i="13"/>
  <c r="N60" i="13"/>
  <c r="K60" i="13"/>
  <c r="H60" i="13"/>
  <c r="F58" i="13"/>
  <c r="E58" i="13"/>
  <c r="F57" i="13"/>
  <c r="E57" i="13"/>
  <c r="F56" i="13"/>
  <c r="E56" i="13"/>
  <c r="F55" i="13"/>
  <c r="E55" i="13"/>
  <c r="E54" i="13"/>
  <c r="F54" i="13" s="1"/>
  <c r="F42" i="13"/>
  <c r="E42" i="13"/>
  <c r="W41" i="13"/>
  <c r="T41" i="13"/>
  <c r="Q41" i="13"/>
  <c r="N41" i="13"/>
  <c r="K41" i="13"/>
  <c r="H41" i="13"/>
  <c r="E39" i="13"/>
  <c r="F39" i="13" s="1"/>
  <c r="F38" i="13"/>
  <c r="E38" i="13"/>
  <c r="F37" i="13"/>
  <c r="E37" i="13"/>
  <c r="F36" i="13"/>
  <c r="E36" i="13"/>
  <c r="E35" i="13"/>
  <c r="F35" i="13" s="1"/>
  <c r="E17" i="13"/>
  <c r="F17" i="13" s="1"/>
  <c r="E18" i="13"/>
  <c r="F18" i="13" s="1"/>
  <c r="E16" i="13"/>
  <c r="F16" i="13" s="1"/>
  <c r="T411" i="13"/>
  <c r="T413" i="13" s="1"/>
  <c r="T417" i="13" s="1"/>
  <c r="Q411" i="13"/>
  <c r="Q413" i="13" s="1"/>
  <c r="Q417" i="13" s="1"/>
  <c r="T258" i="13"/>
  <c r="T260" i="13" s="1"/>
  <c r="T264" i="13" s="1"/>
  <c r="Q258" i="13"/>
  <c r="Q260" i="13" s="1"/>
  <c r="Q264" i="13" s="1"/>
  <c r="T100" i="13"/>
  <c r="T102" i="13" s="1"/>
  <c r="T107" i="13" s="1"/>
  <c r="Q100" i="13"/>
  <c r="Q102" i="13" s="1"/>
  <c r="Q107" i="13" s="1"/>
  <c r="T22" i="13"/>
  <c r="Q22" i="13"/>
  <c r="H134" i="13" l="1"/>
  <c r="H238" i="13"/>
  <c r="H444" i="13"/>
  <c r="Q444" i="13"/>
  <c r="Q418" i="13"/>
  <c r="T444" i="13"/>
  <c r="T418" i="13"/>
  <c r="W470" i="13"/>
  <c r="K470" i="13"/>
  <c r="N470" i="13"/>
  <c r="Q470" i="13"/>
  <c r="T470" i="13"/>
  <c r="H470" i="13"/>
  <c r="N444" i="13"/>
  <c r="W444" i="13"/>
  <c r="K444" i="13"/>
  <c r="H290" i="13"/>
  <c r="H365" i="13"/>
  <c r="K365" i="13"/>
  <c r="N365" i="13"/>
  <c r="Q365" i="13"/>
  <c r="T390" i="13"/>
  <c r="T365" i="13"/>
  <c r="T340" i="13"/>
  <c r="T290" i="13"/>
  <c r="N390" i="13"/>
  <c r="W390" i="13"/>
  <c r="H390" i="13"/>
  <c r="Q390" i="13"/>
  <c r="K390" i="13"/>
  <c r="W365" i="13"/>
  <c r="N340" i="13"/>
  <c r="Q340" i="13"/>
  <c r="W340" i="13"/>
  <c r="H340" i="13"/>
  <c r="K340" i="13"/>
  <c r="K315" i="13"/>
  <c r="N315" i="13"/>
  <c r="Q315" i="13"/>
  <c r="W315" i="13"/>
  <c r="T315" i="13"/>
  <c r="H315" i="13"/>
  <c r="Q290" i="13"/>
  <c r="W290" i="13"/>
  <c r="N290" i="13"/>
  <c r="K290" i="13"/>
  <c r="T265" i="13"/>
  <c r="Q265" i="13"/>
  <c r="Q160" i="13"/>
  <c r="H160" i="13"/>
  <c r="N160" i="13"/>
  <c r="K186" i="13"/>
  <c r="K212" i="13"/>
  <c r="N212" i="13"/>
  <c r="T160" i="13"/>
  <c r="Q212" i="13"/>
  <c r="T212" i="13"/>
  <c r="K238" i="13"/>
  <c r="Q238" i="13"/>
  <c r="Q134" i="13"/>
  <c r="K134" i="13"/>
  <c r="N134" i="13"/>
  <c r="T134" i="13"/>
  <c r="W134" i="13"/>
  <c r="W160" i="13"/>
  <c r="K160" i="13"/>
  <c r="H186" i="13"/>
  <c r="N186" i="13"/>
  <c r="Q186" i="13"/>
  <c r="T186" i="13"/>
  <c r="W186" i="13"/>
  <c r="W212" i="13"/>
  <c r="H212" i="13"/>
  <c r="N238" i="13"/>
  <c r="T238" i="13"/>
  <c r="W238" i="13"/>
  <c r="N61" i="13"/>
  <c r="Q61" i="13"/>
  <c r="T61" i="13"/>
  <c r="H42" i="13"/>
  <c r="N42" i="13"/>
  <c r="Q42" i="13"/>
  <c r="T42" i="13"/>
  <c r="K61" i="13"/>
  <c r="Q108" i="13"/>
  <c r="T108" i="13"/>
  <c r="K80" i="13"/>
  <c r="H80" i="13"/>
  <c r="W42" i="13"/>
  <c r="W61" i="13"/>
  <c r="N80" i="13"/>
  <c r="Q80" i="13"/>
  <c r="T80" i="13"/>
  <c r="W80" i="13"/>
  <c r="H61" i="13"/>
  <c r="K42" i="13"/>
  <c r="T23" i="13"/>
  <c r="Q23" i="13"/>
  <c r="H3" i="13"/>
  <c r="G447" i="13"/>
  <c r="G421" i="13"/>
  <c r="G395" i="13"/>
  <c r="N411" i="13"/>
  <c r="N413" i="13" s="1"/>
  <c r="N417" i="13" s="1"/>
  <c r="W411" i="13"/>
  <c r="W413" i="13" s="1"/>
  <c r="W417" i="13" s="1"/>
  <c r="W418" i="13" s="1"/>
  <c r="K411" i="13"/>
  <c r="K413" i="13" s="1"/>
  <c r="K417" i="13" s="1"/>
  <c r="H411" i="13"/>
  <c r="H413" i="13" s="1"/>
  <c r="H417" i="13" s="1"/>
  <c r="E418" i="13"/>
  <c r="F418" i="13" s="1"/>
  <c r="E409" i="13"/>
  <c r="F409" i="13" s="1"/>
  <c r="E408" i="13"/>
  <c r="F408" i="13" s="1"/>
  <c r="G368" i="13"/>
  <c r="G343" i="13"/>
  <c r="G318" i="13"/>
  <c r="G293" i="13"/>
  <c r="G268" i="13"/>
  <c r="G243" i="13"/>
  <c r="G215" i="13"/>
  <c r="E265" i="13"/>
  <c r="F265" i="13" s="1"/>
  <c r="W258" i="13"/>
  <c r="W260" i="13" s="1"/>
  <c r="W264" i="13" s="1"/>
  <c r="W265" i="13" s="1"/>
  <c r="N258" i="13"/>
  <c r="N260" i="13" s="1"/>
  <c r="N264" i="13" s="1"/>
  <c r="K258" i="13"/>
  <c r="K260" i="13" s="1"/>
  <c r="K264" i="13" s="1"/>
  <c r="H258" i="13"/>
  <c r="H260" i="13" s="1"/>
  <c r="H264" i="13" s="1"/>
  <c r="E256" i="13"/>
  <c r="F256" i="13" s="1"/>
  <c r="E255" i="13"/>
  <c r="F255" i="13" s="1"/>
  <c r="E97" i="13"/>
  <c r="F97" i="13" s="1"/>
  <c r="E98" i="13"/>
  <c r="F98" i="13" s="1"/>
  <c r="E108" i="13"/>
  <c r="F108" i="13" s="1"/>
  <c r="W22" i="13"/>
  <c r="W23" i="13" s="1"/>
  <c r="N22" i="13"/>
  <c r="K22" i="13"/>
  <c r="E19" i="13"/>
  <c r="F19" i="13" s="1"/>
  <c r="E20" i="13"/>
  <c r="F20" i="13" s="1"/>
  <c r="E23" i="13"/>
  <c r="F23" i="13" s="1"/>
  <c r="G7" i="13"/>
  <c r="H418" i="13" l="1"/>
  <c r="K418" i="13"/>
  <c r="N418" i="13"/>
  <c r="H265" i="13"/>
  <c r="N265" i="13"/>
  <c r="K265" i="13"/>
  <c r="K23" i="13"/>
  <c r="N23" i="13"/>
  <c r="G189" i="13" l="1"/>
  <c r="G163" i="13"/>
  <c r="G137" i="13"/>
  <c r="G111" i="13"/>
  <c r="G64" i="13"/>
  <c r="G45" i="13"/>
  <c r="G26" i="13"/>
  <c r="G85" i="13"/>
  <c r="W100" i="13" l="1"/>
  <c r="W102" i="13" s="1"/>
  <c r="N100" i="13"/>
  <c r="N102" i="13" s="1"/>
  <c r="K100" i="13"/>
  <c r="K102" i="13" s="1"/>
  <c r="H100" i="13"/>
  <c r="H102" i="13" s="1"/>
  <c r="N107" i="13" l="1"/>
  <c r="N108" i="13" s="1"/>
  <c r="W107" i="13"/>
  <c r="W108" i="13" s="1"/>
  <c r="K107" i="13"/>
  <c r="K108" i="13" s="1"/>
  <c r="H107" i="13"/>
  <c r="H108" i="13" s="1"/>
  <c r="H22" i="13" l="1"/>
  <c r="H23" i="13" s="1"/>
  <c r="C607" i="2" l="1"/>
  <c r="C606" i="2"/>
  <c r="C603" i="2"/>
  <c r="C602" i="2"/>
  <c r="C599" i="2"/>
  <c r="C598" i="2"/>
  <c r="C595" i="2"/>
  <c r="C594" i="2"/>
  <c r="C591" i="2"/>
  <c r="C590" i="2"/>
  <c r="C587" i="2"/>
  <c r="C586" i="2"/>
  <c r="G33" i="4"/>
  <c r="G29" i="4"/>
  <c r="G25" i="4"/>
  <c r="G21" i="4"/>
  <c r="G17" i="4"/>
  <c r="H607" i="2"/>
  <c r="E607" i="2"/>
  <c r="H603" i="2"/>
  <c r="E603" i="2"/>
  <c r="H599" i="2"/>
  <c r="E599" i="2"/>
  <c r="H595" i="2"/>
  <c r="E595" i="2"/>
  <c r="H591" i="2"/>
  <c r="E591" i="2"/>
  <c r="H587" i="2" l="1"/>
  <c r="E587" i="2"/>
  <c r="L607" i="2"/>
  <c r="L603" i="2"/>
  <c r="L599" i="2"/>
  <c r="L595" i="2"/>
  <c r="L591" i="2"/>
  <c r="L587" i="2"/>
  <c r="H641" i="2" l="1"/>
  <c r="E641" i="2"/>
  <c r="H638" i="2"/>
  <c r="E638" i="2"/>
  <c r="H635" i="2"/>
  <c r="E635" i="2"/>
  <c r="H631" i="2"/>
  <c r="E631" i="2"/>
  <c r="H627" i="2"/>
  <c r="E627" i="2"/>
  <c r="H623" i="2"/>
  <c r="E623" i="2"/>
  <c r="H619" i="2"/>
  <c r="E619" i="2"/>
  <c r="H615" i="2"/>
  <c r="E615" i="2"/>
  <c r="H611" i="2"/>
  <c r="E611" i="2"/>
  <c r="G10" i="4" l="1"/>
  <c r="G9" i="4"/>
  <c r="G8" i="4"/>
  <c r="G7" i="4"/>
  <c r="G6" i="4"/>
  <c r="G5" i="4"/>
  <c r="G4" i="4"/>
  <c r="G3" i="4"/>
  <c r="A3" i="4"/>
  <c r="B12" i="7" l="1"/>
  <c r="G62" i="4"/>
  <c r="G63" i="4"/>
  <c r="G64" i="4"/>
  <c r="G65" i="4"/>
  <c r="G66" i="4"/>
  <c r="G67" i="4"/>
  <c r="G68" i="4"/>
  <c r="G69" i="4"/>
  <c r="A4" i="4"/>
  <c r="A5" i="4" s="1"/>
  <c r="A6" i="4" s="1"/>
  <c r="A7" i="4" s="1"/>
  <c r="A8" i="4" s="1"/>
  <c r="A9" i="4" s="1"/>
  <c r="A10" i="4" s="1"/>
  <c r="A11" i="4" s="1"/>
  <c r="A12" i="4" s="1"/>
  <c r="G61" i="4"/>
  <c r="G14" i="4"/>
  <c r="G15" i="4"/>
  <c r="G16" i="4"/>
  <c r="G18" i="4"/>
  <c r="G19" i="4"/>
  <c r="G20" i="4"/>
  <c r="G22" i="4"/>
  <c r="G23" i="4"/>
  <c r="G24" i="4"/>
  <c r="G26" i="4"/>
  <c r="G27" i="4"/>
  <c r="G28" i="4"/>
  <c r="G30" i="4"/>
  <c r="G31" i="4"/>
  <c r="G32" i="4"/>
  <c r="G34" i="4"/>
  <c r="G35" i="4"/>
  <c r="G36" i="4"/>
  <c r="G37" i="4"/>
  <c r="G38" i="4"/>
  <c r="G39" i="4"/>
  <c r="G40" i="4"/>
  <c r="G41" i="4"/>
  <c r="G42" i="4"/>
  <c r="G43" i="4"/>
  <c r="G44" i="4"/>
  <c r="G45" i="4"/>
  <c r="G46" i="4"/>
  <c r="G47" i="4"/>
  <c r="G48" i="4"/>
  <c r="G49" i="4"/>
  <c r="G50" i="4"/>
  <c r="G51" i="4"/>
  <c r="G52" i="4"/>
  <c r="G53" i="4"/>
  <c r="G54" i="4"/>
  <c r="G55" i="4"/>
  <c r="G56" i="4"/>
  <c r="G57" i="4"/>
  <c r="G58" i="4"/>
  <c r="G59" i="4"/>
  <c r="G12" i="4"/>
  <c r="C643" i="2"/>
  <c r="C642" i="2"/>
  <c r="C641" i="2"/>
  <c r="C640" i="2"/>
  <c r="C639" i="2"/>
  <c r="C638" i="2"/>
  <c r="C637" i="2"/>
  <c r="C636" i="2"/>
  <c r="C635" i="2"/>
  <c r="L642" i="2"/>
  <c r="L641" i="2"/>
  <c r="L639" i="2"/>
  <c r="L638" i="2"/>
  <c r="L636" i="2"/>
  <c r="L635" i="2"/>
  <c r="K560" i="2"/>
  <c r="K565" i="2" s="1"/>
  <c r="H642" i="2" s="1"/>
  <c r="H560" i="2"/>
  <c r="H565" i="2" s="1"/>
  <c r="E642" i="2" s="1"/>
  <c r="K540" i="2"/>
  <c r="H540" i="2"/>
  <c r="K532" i="2"/>
  <c r="K537" i="2" s="1"/>
  <c r="H639" i="2" s="1"/>
  <c r="H532" i="2"/>
  <c r="H537" i="2" s="1"/>
  <c r="E639" i="2" s="1"/>
  <c r="K512" i="2"/>
  <c r="H512" i="2"/>
  <c r="C631" i="2"/>
  <c r="C627" i="2"/>
  <c r="C623" i="2"/>
  <c r="C619" i="2"/>
  <c r="C615" i="2"/>
  <c r="C611" i="2"/>
  <c r="A13" i="4" l="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C633" i="2"/>
  <c r="C632" i="2"/>
  <c r="C630" i="2"/>
  <c r="C629" i="2"/>
  <c r="C628" i="2"/>
  <c r="C626" i="2"/>
  <c r="C625" i="2"/>
  <c r="C624" i="2"/>
  <c r="C622" i="2"/>
  <c r="C621" i="2"/>
  <c r="C620" i="2"/>
  <c r="C618" i="2"/>
  <c r="C613" i="2"/>
  <c r="C617" i="2"/>
  <c r="C616" i="2"/>
  <c r="C614" i="2"/>
  <c r="L632" i="2"/>
  <c r="L631" i="2"/>
  <c r="L630" i="2"/>
  <c r="L628" i="2"/>
  <c r="L627" i="2"/>
  <c r="L626" i="2"/>
  <c r="L624" i="2"/>
  <c r="L623" i="2"/>
  <c r="L622" i="2"/>
  <c r="L620" i="2"/>
  <c r="L619" i="2"/>
  <c r="L618" i="2"/>
  <c r="L616" i="2"/>
  <c r="L615" i="2"/>
  <c r="L614" i="2"/>
  <c r="C612" i="2"/>
  <c r="C610" i="2"/>
  <c r="L611" i="2"/>
  <c r="L612" i="2"/>
  <c r="L610" i="2"/>
  <c r="K475" i="2" l="1"/>
  <c r="K479" i="2" s="1"/>
  <c r="H632" i="2" s="1"/>
  <c r="H475" i="2"/>
  <c r="H479" i="2" s="1"/>
  <c r="E632" i="2" s="1"/>
  <c r="K459" i="2"/>
  <c r="H630" i="2" s="1"/>
  <c r="H459" i="2"/>
  <c r="E630" i="2" s="1"/>
  <c r="K452" i="2"/>
  <c r="H452" i="2"/>
  <c r="K445" i="2"/>
  <c r="K449" i="2" s="1"/>
  <c r="H628" i="2" s="1"/>
  <c r="H445" i="2"/>
  <c r="H449" i="2" s="1"/>
  <c r="E628" i="2" s="1"/>
  <c r="K429" i="2"/>
  <c r="H626" i="2" s="1"/>
  <c r="H429" i="2"/>
  <c r="E626" i="2" s="1"/>
  <c r="K422" i="2"/>
  <c r="H422" i="2"/>
  <c r="K415" i="2"/>
  <c r="K419" i="2" s="1"/>
  <c r="H624" i="2" s="1"/>
  <c r="H415" i="2"/>
  <c r="H419" i="2" s="1"/>
  <c r="E624" i="2" s="1"/>
  <c r="K399" i="2"/>
  <c r="H622" i="2" s="1"/>
  <c r="H399" i="2"/>
  <c r="E622" i="2" s="1"/>
  <c r="K392" i="2"/>
  <c r="H392" i="2"/>
  <c r="K385" i="2"/>
  <c r="K389" i="2" s="1"/>
  <c r="H620" i="2" s="1"/>
  <c r="H385" i="2"/>
  <c r="H389" i="2" s="1"/>
  <c r="E620" i="2" s="1"/>
  <c r="K369" i="2"/>
  <c r="H618" i="2" s="1"/>
  <c r="H369" i="2"/>
  <c r="E618" i="2" s="1"/>
  <c r="K362" i="2"/>
  <c r="H362" i="2"/>
  <c r="K355" i="2"/>
  <c r="K359" i="2" s="1"/>
  <c r="H616" i="2" s="1"/>
  <c r="H355" i="2"/>
  <c r="H359" i="2" s="1"/>
  <c r="E616" i="2" s="1"/>
  <c r="K339" i="2"/>
  <c r="H614" i="2" s="1"/>
  <c r="H339" i="2"/>
  <c r="E614" i="2" s="1"/>
  <c r="K332" i="2"/>
  <c r="H332" i="2"/>
  <c r="K325" i="2"/>
  <c r="K329" i="2" s="1"/>
  <c r="H325" i="2"/>
  <c r="H329" i="2" s="1"/>
  <c r="K309" i="2"/>
  <c r="H309" i="2"/>
  <c r="E610" i="2" s="1"/>
  <c r="K302" i="2"/>
  <c r="H302" i="2"/>
  <c r="J632" i="2" l="1"/>
  <c r="J626" i="2"/>
  <c r="H629" i="2"/>
  <c r="J619" i="2"/>
  <c r="J620" i="2"/>
  <c r="J624" i="2"/>
  <c r="J618" i="2"/>
  <c r="H621" i="2"/>
  <c r="E612" i="2"/>
  <c r="H612" i="2"/>
  <c r="H610" i="2"/>
  <c r="C609" i="2"/>
  <c r="C605" i="2"/>
  <c r="C601" i="2"/>
  <c r="C597" i="2"/>
  <c r="C593" i="2"/>
  <c r="C589" i="2"/>
  <c r="J621" i="2" l="1"/>
  <c r="J628" i="2"/>
  <c r="H625" i="2"/>
  <c r="E621" i="2"/>
  <c r="J627" i="2"/>
  <c r="E633" i="2"/>
  <c r="J630" i="2"/>
  <c r="J631" i="2"/>
  <c r="H633" i="2"/>
  <c r="E629" i="2"/>
  <c r="J623" i="2"/>
  <c r="H613" i="2"/>
  <c r="E625" i="2"/>
  <c r="J622" i="2"/>
  <c r="E613" i="2"/>
  <c r="J616" i="2"/>
  <c r="J615" i="2"/>
  <c r="H617" i="2"/>
  <c r="E617" i="2"/>
  <c r="J614" i="2"/>
  <c r="C608" i="2"/>
  <c r="C604" i="2"/>
  <c r="L608" i="2"/>
  <c r="L606" i="2"/>
  <c r="L604" i="2"/>
  <c r="L602" i="2"/>
  <c r="C600" i="2"/>
  <c r="C596" i="2"/>
  <c r="C592" i="2"/>
  <c r="C588" i="2"/>
  <c r="J629" i="2" l="1"/>
  <c r="J633" i="2"/>
  <c r="J625" i="2"/>
  <c r="J617" i="2"/>
  <c r="K293" i="2"/>
  <c r="K297" i="2" s="1"/>
  <c r="H293" i="2"/>
  <c r="H297" i="2" s="1"/>
  <c r="K276" i="2"/>
  <c r="H276" i="2"/>
  <c r="K268" i="2"/>
  <c r="H268" i="2"/>
  <c r="K261" i="2"/>
  <c r="K265" i="2" s="1"/>
  <c r="H261" i="2"/>
  <c r="H265" i="2" s="1"/>
  <c r="K244" i="2"/>
  <c r="H244" i="2"/>
  <c r="K236" i="2"/>
  <c r="H236" i="2"/>
  <c r="K229" i="2"/>
  <c r="K233" i="2" s="1"/>
  <c r="H229" i="2"/>
  <c r="H233" i="2" s="1"/>
  <c r="K212" i="2"/>
  <c r="H212" i="2"/>
  <c r="K204" i="2"/>
  <c r="H204" i="2"/>
  <c r="K197" i="2"/>
  <c r="K201" i="2" s="1"/>
  <c r="H197" i="2"/>
  <c r="H201" i="2" s="1"/>
  <c r="K180" i="2"/>
  <c r="H180" i="2"/>
  <c r="K172" i="2"/>
  <c r="H172" i="2"/>
  <c r="K165" i="2"/>
  <c r="K169" i="2" s="1"/>
  <c r="H165" i="2"/>
  <c r="H169" i="2" s="1"/>
  <c r="K148" i="2"/>
  <c r="H148" i="2"/>
  <c r="K140" i="2"/>
  <c r="H140" i="2"/>
  <c r="K133" i="2"/>
  <c r="K137" i="2" s="1"/>
  <c r="H133" i="2"/>
  <c r="H137" i="2" s="1"/>
  <c r="K71" i="2"/>
  <c r="K56" i="2"/>
  <c r="K41" i="2"/>
  <c r="H71" i="2"/>
  <c r="H56" i="2"/>
  <c r="H41" i="2"/>
  <c r="K26" i="2"/>
  <c r="H26" i="2"/>
  <c r="J603" i="2" l="1"/>
  <c r="J607" i="2"/>
  <c r="J599" i="2"/>
  <c r="J642" i="2"/>
  <c r="J639" i="2"/>
  <c r="J611" i="2"/>
  <c r="E602" i="2"/>
  <c r="H592" i="2"/>
  <c r="E592" i="2"/>
  <c r="H588" i="2"/>
  <c r="H604" i="2"/>
  <c r="H590" i="2"/>
  <c r="E604" i="2"/>
  <c r="H602" i="2"/>
  <c r="E588" i="2"/>
  <c r="E590" i="2"/>
  <c r="E606" i="2"/>
  <c r="H606" i="2"/>
  <c r="E608" i="2"/>
  <c r="H608" i="2"/>
  <c r="H594" i="2"/>
  <c r="E596" i="2"/>
  <c r="E594" i="2"/>
  <c r="E597" i="2" s="1"/>
  <c r="H596" i="2"/>
  <c r="E598" i="2"/>
  <c r="H598" i="2"/>
  <c r="E600" i="2"/>
  <c r="H600" i="2"/>
  <c r="H575" i="2"/>
  <c r="E575" i="2"/>
  <c r="H593" i="2" l="1"/>
  <c r="E609" i="2"/>
  <c r="E593" i="2"/>
  <c r="H609" i="2"/>
  <c r="E605" i="2"/>
  <c r="H605" i="2"/>
  <c r="H601" i="2"/>
  <c r="E601" i="2"/>
  <c r="H597" i="2"/>
  <c r="J595" i="2"/>
  <c r="J591" i="2"/>
  <c r="J587" i="2"/>
  <c r="J608" i="2"/>
  <c r="J612" i="2"/>
  <c r="J602" i="2"/>
  <c r="J606" i="2"/>
  <c r="J604" i="2"/>
  <c r="L600" i="2"/>
  <c r="L598" i="2"/>
  <c r="L596" i="2"/>
  <c r="L594" i="2"/>
  <c r="L592" i="2"/>
  <c r="L590" i="2"/>
  <c r="L588" i="2"/>
  <c r="L586" i="2"/>
  <c r="L584" i="2"/>
  <c r="L583" i="2"/>
  <c r="L582" i="2"/>
  <c r="C581" i="2"/>
  <c r="C580" i="2"/>
  <c r="L581" i="2"/>
  <c r="L580" i="2"/>
  <c r="C579" i="2"/>
  <c r="L579" i="2"/>
  <c r="C578" i="2"/>
  <c r="L578" i="2"/>
  <c r="L577" i="2"/>
  <c r="H484" i="2"/>
  <c r="J609" i="2" l="1"/>
  <c r="J605" i="2"/>
  <c r="K504" i="2"/>
  <c r="K509" i="2" s="1"/>
  <c r="H504" i="2"/>
  <c r="H509" i="2" s="1"/>
  <c r="K484" i="2"/>
  <c r="H636" i="2" l="1"/>
  <c r="E636" i="2"/>
  <c r="J636" i="2" l="1"/>
  <c r="K116" i="2"/>
  <c r="H643" i="2" s="1"/>
  <c r="H116" i="2"/>
  <c r="K108" i="2"/>
  <c r="H108" i="2"/>
  <c r="E643" i="2" l="1"/>
  <c r="J641" i="2"/>
  <c r="J643" i="2" s="1"/>
  <c r="H637" i="2"/>
  <c r="H640" i="2"/>
  <c r="E637" i="2"/>
  <c r="J635" i="2"/>
  <c r="J637" i="2" s="1"/>
  <c r="J594" i="2"/>
  <c r="J600" i="2"/>
  <c r="J598" i="2"/>
  <c r="J596" i="2"/>
  <c r="J592" i="2"/>
  <c r="J590" i="2"/>
  <c r="H586" i="2"/>
  <c r="H589" i="2" s="1"/>
  <c r="J588" i="2"/>
  <c r="E586" i="2"/>
  <c r="E589" i="2" s="1"/>
  <c r="K62" i="2"/>
  <c r="H62" i="2"/>
  <c r="K47" i="2"/>
  <c r="H47" i="2"/>
  <c r="K32" i="2"/>
  <c r="H32" i="2"/>
  <c r="H17" i="2"/>
  <c r="H15" i="2"/>
  <c r="K17" i="2"/>
  <c r="K15" i="2"/>
  <c r="J601" i="2" l="1"/>
  <c r="J593" i="2"/>
  <c r="J597" i="2"/>
  <c r="E640" i="2"/>
  <c r="J638" i="2"/>
  <c r="J640" i="2" s="1"/>
  <c r="J610" i="2"/>
  <c r="J613" i="2" s="1"/>
  <c r="J586" i="2"/>
  <c r="J589" i="2" s="1"/>
  <c r="K103" i="2"/>
  <c r="H584" i="2" s="1"/>
  <c r="H103" i="2"/>
  <c r="E584" i="2" s="1"/>
  <c r="K94" i="2"/>
  <c r="H94" i="2"/>
  <c r="K91" i="2"/>
  <c r="H583" i="2" s="1"/>
  <c r="H91" i="2"/>
  <c r="E583" i="2" s="1"/>
  <c r="K85" i="2"/>
  <c r="H85" i="2"/>
  <c r="K82" i="2"/>
  <c r="H582" i="2" s="1"/>
  <c r="H82" i="2"/>
  <c r="E582" i="2" s="1"/>
  <c r="K78" i="2"/>
  <c r="H78" i="2"/>
  <c r="K72" i="2"/>
  <c r="K75" i="2" s="1"/>
  <c r="H581" i="2" s="1"/>
  <c r="H72" i="2"/>
  <c r="H75" i="2" s="1"/>
  <c r="E581" i="2" s="1"/>
  <c r="K57" i="2"/>
  <c r="K60" i="2" s="1"/>
  <c r="H580" i="2" s="1"/>
  <c r="H57" i="2"/>
  <c r="H60" i="2" s="1"/>
  <c r="E580" i="2" s="1"/>
  <c r="K42" i="2"/>
  <c r="K45" i="2" s="1"/>
  <c r="H579" i="2" s="1"/>
  <c r="H42" i="2"/>
  <c r="H45" i="2" s="1"/>
  <c r="E579" i="2" s="1"/>
  <c r="K27" i="2"/>
  <c r="K30" i="2" s="1"/>
  <c r="H578" i="2" s="1"/>
  <c r="H27" i="2"/>
  <c r="H30" i="2" s="1"/>
  <c r="E578" i="2" s="1"/>
  <c r="K12" i="2"/>
  <c r="H577" i="2" s="1"/>
  <c r="H12" i="2"/>
  <c r="E577" i="2" s="1"/>
  <c r="K7" i="2"/>
  <c r="H7" i="2"/>
  <c r="J577" i="2" l="1"/>
  <c r="J584" i="2"/>
  <c r="J583" i="2"/>
  <c r="J582" i="2"/>
  <c r="J581" i="2"/>
  <c r="J578" i="2"/>
  <c r="J579" i="2"/>
  <c r="J580" i="2"/>
  <c r="J644" i="2" l="1"/>
</calcChain>
</file>

<file path=xl/sharedStrings.xml><?xml version="1.0" encoding="utf-8"?>
<sst xmlns="http://schemas.openxmlformats.org/spreadsheetml/2006/main" count="2650" uniqueCount="277">
  <si>
    <t>SAM Method</t>
  </si>
  <si>
    <t>Cash Flow Analysis Worksheet</t>
  </si>
  <si>
    <t>BORROWER AND/OR CO-BORROWER NAME:</t>
  </si>
  <si>
    <t xml:space="preserve">DATE:  </t>
  </si>
  <si>
    <t xml:space="preserve">YEAR 1:  </t>
  </si>
  <si>
    <t xml:space="preserve">YEAR 2:  </t>
  </si>
  <si>
    <t>X</t>
  </si>
  <si>
    <t>SCHEDULE B - INTEREST AND DIVIDENDS FROM SELF-EMPLOYMENT</t>
  </si>
  <si>
    <r>
      <t>Recurring Interest Income:</t>
    </r>
    <r>
      <rPr>
        <b/>
        <sz val="11"/>
        <color rgb="FF70AD47"/>
        <rFont val="Calibri"/>
        <family val="2"/>
        <scheme val="minor"/>
      </rPr>
      <t xml:space="preserve"> LINE 1 or 1040 LINE 2b (2019 and 2018), LINE 8a (2017)</t>
    </r>
  </si>
  <si>
    <r>
      <t>Recurring Dividend Income:</t>
    </r>
    <r>
      <rPr>
        <b/>
        <sz val="11"/>
        <color rgb="FF70AD47"/>
        <rFont val="Calibri"/>
        <family val="2"/>
        <scheme val="minor"/>
      </rPr>
      <t xml:space="preserve"> LINE 5 or 1040 LINE 3b (2019 and 2018), LINE 9a (2017)</t>
    </r>
  </si>
  <si>
    <t>SUBTOTAL</t>
  </si>
  <si>
    <t>SCHEDULE C - SOLE PROPRIETORSHIP</t>
  </si>
  <si>
    <t>Name:</t>
  </si>
  <si>
    <r>
      <t>Net Profit (Loss):</t>
    </r>
    <r>
      <rPr>
        <b/>
        <sz val="11"/>
        <color rgb="FF70AD47"/>
        <rFont val="Calibri"/>
        <family val="2"/>
        <scheme val="minor"/>
      </rPr>
      <t xml:space="preserve"> LINE 31</t>
    </r>
  </si>
  <si>
    <r>
      <t>Deduct nonrecurring income/add nonrecurring loss or expense:</t>
    </r>
    <r>
      <rPr>
        <b/>
        <sz val="11"/>
        <color rgb="FF70AD47"/>
        <rFont val="Calibri"/>
        <family val="2"/>
        <scheme val="minor"/>
      </rPr>
      <t xml:space="preserve"> LINE 6</t>
    </r>
  </si>
  <si>
    <r>
      <t>Depletion:</t>
    </r>
    <r>
      <rPr>
        <b/>
        <sz val="11"/>
        <color rgb="FF70AD47"/>
        <rFont val="Calibri"/>
        <family val="2"/>
        <scheme val="minor"/>
      </rPr>
      <t xml:space="preserve"> LINE 12</t>
    </r>
  </si>
  <si>
    <r>
      <t>Depreciation:</t>
    </r>
    <r>
      <rPr>
        <b/>
        <sz val="11"/>
        <color rgb="FF70AD47"/>
        <rFont val="Calibri"/>
        <family val="2"/>
        <scheme val="minor"/>
      </rPr>
      <t xml:space="preserve"> LINE 13</t>
    </r>
  </si>
  <si>
    <r>
      <t>Meals or Meals and Entertainment Exclusion:</t>
    </r>
    <r>
      <rPr>
        <b/>
        <sz val="11"/>
        <color rgb="FF70AD47"/>
        <rFont val="Calibri"/>
        <family val="2"/>
        <scheme val="minor"/>
      </rPr>
      <t xml:space="preserve"> LINE 24b</t>
    </r>
  </si>
  <si>
    <t>(</t>
  </si>
  <si>
    <t>)</t>
  </si>
  <si>
    <r>
      <t>Business Use of Home:</t>
    </r>
    <r>
      <rPr>
        <b/>
        <sz val="11"/>
        <color rgb="FF70AD47"/>
        <rFont val="Calibri"/>
        <family val="2"/>
        <scheme val="minor"/>
      </rPr>
      <t xml:space="preserve"> LINE 30</t>
    </r>
  </si>
  <si>
    <r>
      <t>Business Miles:</t>
    </r>
    <r>
      <rPr>
        <b/>
        <sz val="11"/>
        <color rgb="FF70AD47"/>
        <rFont val="Calibri"/>
        <family val="2"/>
        <scheme val="minor"/>
      </rPr>
      <t xml:space="preserve"> page 2, part IV, LINE 44a</t>
    </r>
  </si>
  <si>
    <t>*Miles</t>
  </si>
  <si>
    <t>10a</t>
  </si>
  <si>
    <r>
      <t xml:space="preserve">x Depreciation Rate </t>
    </r>
    <r>
      <rPr>
        <b/>
        <sz val="11"/>
        <color rgb="FF70AD47"/>
        <rFont val="Calibri"/>
        <family val="2"/>
        <scheme val="minor"/>
      </rPr>
      <t>2019: $0.26, 2018: $0.25, 2017: $0.25</t>
    </r>
  </si>
  <si>
    <t>10b</t>
  </si>
  <si>
    <t>= Total Mileage Depreciation</t>
  </si>
  <si>
    <r>
      <t>Amortization/Casualty Loss (only if noted):</t>
    </r>
    <r>
      <rPr>
        <b/>
        <sz val="11"/>
        <color rgb="FF70AD47"/>
        <rFont val="Calibri"/>
        <family val="2"/>
        <scheme val="minor"/>
      </rPr>
      <t xml:space="preserve"> page 2, part V</t>
    </r>
  </si>
  <si>
    <t>SCHEDULE D - CAPITAL GAINS AND LOSSES</t>
  </si>
  <si>
    <r>
      <t>Recurring Capital Gains (Loss):</t>
    </r>
    <r>
      <rPr>
        <b/>
        <sz val="11"/>
        <color rgb="FF70AD47"/>
        <rFont val="Calibri"/>
        <family val="2"/>
        <scheme val="minor"/>
      </rPr>
      <t xml:space="preserve"> page 2, LINE 16 (details on FORM 8949)</t>
    </r>
  </si>
  <si>
    <t>SCHEDULE E - SUPPLEMENTAL INCOME AND LOSS</t>
  </si>
  <si>
    <r>
      <t>Royalty Income (Loss):</t>
    </r>
    <r>
      <rPr>
        <b/>
        <sz val="11"/>
        <color rgb="FF70AD47"/>
        <rFont val="Calibri"/>
        <family val="2"/>
        <scheme val="minor"/>
      </rPr>
      <t xml:space="preserve"> LINE 4</t>
    </r>
  </si>
  <si>
    <r>
      <t>Total Expenses:</t>
    </r>
    <r>
      <rPr>
        <b/>
        <sz val="11"/>
        <color rgb="FF70AD47"/>
        <rFont val="Calibri"/>
        <family val="2"/>
        <scheme val="minor"/>
      </rPr>
      <t xml:space="preserve"> LINE 20</t>
    </r>
  </si>
  <si>
    <r>
      <t>Depletion:</t>
    </r>
    <r>
      <rPr>
        <b/>
        <sz val="11"/>
        <color rgb="FF70AD47"/>
        <rFont val="Calibri"/>
        <family val="2"/>
        <scheme val="minor"/>
      </rPr>
      <t xml:space="preserve"> LINE 18</t>
    </r>
  </si>
  <si>
    <t>SCHEDULE F - FARM INCOME</t>
  </si>
  <si>
    <r>
      <t>Net Profit (Loss):</t>
    </r>
    <r>
      <rPr>
        <b/>
        <sz val="11"/>
        <color rgb="FF70AD47"/>
        <rFont val="Calibri"/>
        <family val="2"/>
        <scheme val="minor"/>
      </rPr>
      <t xml:space="preserve"> LINE 34</t>
    </r>
  </si>
  <si>
    <r>
      <t>Non-Tax Portion Ongoing Co-op &amp; CCC Pmts:</t>
    </r>
    <r>
      <rPr>
        <b/>
        <sz val="11"/>
        <color rgb="FF70AD47"/>
        <rFont val="Calibri"/>
        <family val="2"/>
        <scheme val="minor"/>
      </rPr>
      <t xml:space="preserve"> LINES 3a minus b through 6a minus b</t>
    </r>
  </si>
  <si>
    <r>
      <t>Deduct nonrecurring income/add nonrecurring loss:</t>
    </r>
    <r>
      <rPr>
        <b/>
        <sz val="11"/>
        <color rgb="FF70AD47"/>
        <rFont val="Calibri"/>
        <family val="2"/>
        <scheme val="minor"/>
      </rPr>
      <t xml:space="preserve"> LINE 8 </t>
    </r>
  </si>
  <si>
    <r>
      <t>Depreciation:</t>
    </r>
    <r>
      <rPr>
        <b/>
        <sz val="11"/>
        <color rgb="FF70AD47"/>
        <rFont val="Calibri"/>
        <family val="2"/>
        <scheme val="minor"/>
      </rPr>
      <t xml:space="preserve"> LINE 14 </t>
    </r>
  </si>
  <si>
    <r>
      <t>Amortization/Casualty Loss/Depletion (only if noted):</t>
    </r>
    <r>
      <rPr>
        <b/>
        <sz val="11"/>
        <color rgb="FF70AD47"/>
        <rFont val="Calibri"/>
        <family val="2"/>
        <scheme val="minor"/>
      </rPr>
      <t xml:space="preserve"> LINE 32</t>
    </r>
  </si>
  <si>
    <r>
      <t>Business Use of Home (only if noted):</t>
    </r>
    <r>
      <rPr>
        <b/>
        <sz val="11"/>
        <color rgb="FF70AD47"/>
        <rFont val="Calibri"/>
        <family val="2"/>
        <scheme val="minor"/>
      </rPr>
      <t xml:space="preserve"> LINE 32</t>
    </r>
  </si>
  <si>
    <t>Partnership Cash Flow</t>
  </si>
  <si>
    <t>Evaluate business income as required by your investor.</t>
  </si>
  <si>
    <t>PARTNERSHIP                                                                 Name:</t>
  </si>
  <si>
    <t>SCHEDULE K-1</t>
  </si>
  <si>
    <r>
      <t>Ordinary Income (Loss):</t>
    </r>
    <r>
      <rPr>
        <b/>
        <sz val="11"/>
        <color rgb="FF70AD47"/>
        <rFont val="Calibri"/>
        <family val="2"/>
        <scheme val="minor"/>
      </rPr>
      <t xml:space="preserve"> LINE 1  If &gt; Distributions see additional requirements.</t>
    </r>
  </si>
  <si>
    <r>
      <t>Net Rental Income (Loss):</t>
    </r>
    <r>
      <rPr>
        <b/>
        <sz val="11"/>
        <color rgb="FF70AD47"/>
        <rFont val="Calibri"/>
        <family val="2"/>
        <scheme val="minor"/>
      </rPr>
      <t xml:space="preserve"> LINES 2 &amp; 3  If &gt; Distributions see additional requirements.</t>
    </r>
  </si>
  <si>
    <r>
      <t>Guaranteed Payments:</t>
    </r>
    <r>
      <rPr>
        <b/>
        <sz val="11"/>
        <color rgb="FF70AD47"/>
        <rFont val="Calibri"/>
        <family val="2"/>
        <scheme val="minor"/>
      </rPr>
      <t xml:space="preserve"> LINE 4c (2019), LINE 4 (2018 and 2017)</t>
    </r>
  </si>
  <si>
    <t>FORM W-2</t>
  </si>
  <si>
    <r>
      <t>Wages:</t>
    </r>
    <r>
      <rPr>
        <b/>
        <sz val="11"/>
        <color rgb="FF70AD47"/>
        <rFont val="Calibri"/>
        <family val="2"/>
        <scheme val="minor"/>
      </rPr>
      <t xml:space="preserve"> W-2, Box 5 (in general)</t>
    </r>
  </si>
  <si>
    <t>FORM 1065</t>
  </si>
  <si>
    <r>
      <t>Passthrough (Income) Loss from Other Partnerships:</t>
    </r>
    <r>
      <rPr>
        <b/>
        <sz val="11"/>
        <color rgb="FF70AD47"/>
        <rFont val="Calibri"/>
        <family val="2"/>
        <scheme val="minor"/>
      </rPr>
      <t xml:space="preserve"> LINE 4 </t>
    </r>
  </si>
  <si>
    <r>
      <t>Deduct nonrecurring income/add nonrecurring loss:</t>
    </r>
    <r>
      <rPr>
        <b/>
        <sz val="11"/>
        <color rgb="FF70AD47"/>
        <rFont val="Calibri"/>
        <family val="2"/>
        <scheme val="minor"/>
      </rPr>
      <t xml:space="preserve"> LINES 5, 6 &amp; 7</t>
    </r>
  </si>
  <si>
    <r>
      <t>Depreciation:</t>
    </r>
    <r>
      <rPr>
        <b/>
        <sz val="11"/>
        <color rgb="FF70AD47"/>
        <rFont val="Calibri"/>
        <family val="2"/>
        <scheme val="minor"/>
      </rPr>
      <t xml:space="preserve"> LINE 16c</t>
    </r>
  </si>
  <si>
    <r>
      <t>Depreciation (FORM 8825):</t>
    </r>
    <r>
      <rPr>
        <b/>
        <sz val="11"/>
        <color rgb="FF70AD47"/>
        <rFont val="Calibri"/>
        <family val="2"/>
        <scheme val="minor"/>
      </rPr>
      <t xml:space="preserve"> LINE 14</t>
    </r>
  </si>
  <si>
    <r>
      <t>Depletion:</t>
    </r>
    <r>
      <rPr>
        <b/>
        <sz val="11"/>
        <color rgb="FF70AD47"/>
        <rFont val="Calibri"/>
        <family val="2"/>
        <scheme val="minor"/>
      </rPr>
      <t xml:space="preserve"> LINE 17</t>
    </r>
  </si>
  <si>
    <r>
      <t>Amortization/Casualty Loss (only if noted):</t>
    </r>
    <r>
      <rPr>
        <b/>
        <sz val="11"/>
        <color rgb="FF70AD47"/>
        <rFont val="Calibri"/>
        <family val="2"/>
        <scheme val="minor"/>
      </rPr>
      <t xml:space="preserve"> LINE 20 from attached statement</t>
    </r>
  </si>
  <si>
    <r>
      <t>Mortgages or Notes Payable in Less Than 1 Year:</t>
    </r>
    <r>
      <rPr>
        <b/>
        <sz val="11"/>
        <color rgb="FF70AD47"/>
        <rFont val="Calibri"/>
        <family val="2"/>
        <scheme val="minor"/>
      </rPr>
      <t xml:space="preserve"> Schedule L, LINE 16, Column d</t>
    </r>
  </si>
  <si>
    <r>
      <t>Travel and Entertainment Exclusion:</t>
    </r>
    <r>
      <rPr>
        <b/>
        <sz val="11"/>
        <color rgb="FF70AD47"/>
        <rFont val="Calibri"/>
        <family val="2"/>
        <scheme val="minor"/>
      </rPr>
      <t xml:space="preserve"> Schedule M-1, LINE 4b</t>
    </r>
  </si>
  <si>
    <t>Multiplied by Ownership Percentage</t>
  </si>
  <si>
    <t>Partner's Total Share of Income (Loss)</t>
  </si>
  <si>
    <t>S Corporation Cash Flow</t>
  </si>
  <si>
    <t>S CORPORATION                                                            Name:</t>
  </si>
  <si>
    <t>FORM 1120S</t>
  </si>
  <si>
    <r>
      <t>Deduct nonrecurring income/add nonrecurring loss:</t>
    </r>
    <r>
      <rPr>
        <b/>
        <sz val="11"/>
        <color rgb="FF70AD47"/>
        <rFont val="Calibri"/>
        <family val="2"/>
        <scheme val="minor"/>
      </rPr>
      <t xml:space="preserve"> LINES 4 &amp; 5</t>
    </r>
  </si>
  <si>
    <r>
      <t>Depreciation:</t>
    </r>
    <r>
      <rPr>
        <b/>
        <sz val="11"/>
        <color rgb="FF70AD47"/>
        <rFont val="Calibri"/>
        <family val="2"/>
        <scheme val="minor"/>
      </rPr>
      <t xml:space="preserve"> LINE 14</t>
    </r>
  </si>
  <si>
    <r>
      <t>Depletion:</t>
    </r>
    <r>
      <rPr>
        <b/>
        <sz val="11"/>
        <color rgb="FF70AD47"/>
        <rFont val="Calibri"/>
        <family val="2"/>
        <scheme val="minor"/>
      </rPr>
      <t xml:space="preserve"> LINE 15</t>
    </r>
  </si>
  <si>
    <r>
      <t>Amortization/Casualty Loss (only if noted):</t>
    </r>
    <r>
      <rPr>
        <b/>
        <sz val="11"/>
        <color rgb="FF70AD47"/>
        <rFont val="Calibri"/>
        <family val="2"/>
        <scheme val="minor"/>
      </rPr>
      <t xml:space="preserve"> LINE 19 from attached statement</t>
    </r>
  </si>
  <si>
    <r>
      <t>Mortgages or Notes Payable in Less Than 1 Year:</t>
    </r>
    <r>
      <rPr>
        <b/>
        <sz val="11"/>
        <color rgb="FF70AD47"/>
        <rFont val="Calibri"/>
        <family val="2"/>
        <scheme val="minor"/>
      </rPr>
      <t xml:space="preserve"> Schedule L, LINE 17, Column d</t>
    </r>
  </si>
  <si>
    <r>
      <t>Travel and Entertainment Exclusion:</t>
    </r>
    <r>
      <rPr>
        <b/>
        <sz val="11"/>
        <color rgb="FF70AD47"/>
        <rFont val="Calibri"/>
        <family val="2"/>
        <scheme val="minor"/>
      </rPr>
      <t xml:space="preserve"> Schedule M-1, LINE 3b</t>
    </r>
  </si>
  <si>
    <t>Shareholder’s Total Share of Income (Loss)</t>
  </si>
  <si>
    <t>Corporation Cash Flow</t>
  </si>
  <si>
    <t>CORPORATION                                                               Name:</t>
  </si>
  <si>
    <t>FORM 1120</t>
  </si>
  <si>
    <r>
      <t>Taxable Income:</t>
    </r>
    <r>
      <rPr>
        <b/>
        <sz val="11"/>
        <color rgb="FF70AD47"/>
        <rFont val="Calibri"/>
        <family val="2"/>
        <scheme val="minor"/>
      </rPr>
      <t xml:space="preserve"> LINE 30</t>
    </r>
  </si>
  <si>
    <r>
      <t>Total Tax:</t>
    </r>
    <r>
      <rPr>
        <b/>
        <sz val="11"/>
        <color rgb="FF70AD47"/>
        <rFont val="Calibri"/>
        <family val="2"/>
        <scheme val="minor"/>
      </rPr>
      <t xml:space="preserve"> LINE 31</t>
    </r>
  </si>
  <si>
    <r>
      <t>Deduct nonrecurring gains/add nonrecurring losses:</t>
    </r>
    <r>
      <rPr>
        <b/>
        <sz val="11"/>
        <color rgb="FF70AD47"/>
        <rFont val="Calibri"/>
        <family val="2"/>
        <scheme val="minor"/>
      </rPr>
      <t xml:space="preserve"> LINES 8 &amp; 9</t>
    </r>
  </si>
  <si>
    <r>
      <t>Deduct nonrecurring income/add nonrecurring loss:</t>
    </r>
    <r>
      <rPr>
        <b/>
        <sz val="11"/>
        <color rgb="FF70AD47"/>
        <rFont val="Calibri"/>
        <family val="2"/>
        <scheme val="minor"/>
      </rPr>
      <t xml:space="preserve"> LINE 10</t>
    </r>
  </si>
  <si>
    <r>
      <t>Depreciation:</t>
    </r>
    <r>
      <rPr>
        <b/>
        <sz val="11"/>
        <color rgb="FF70AD47"/>
        <rFont val="Calibri"/>
        <family val="2"/>
        <scheme val="minor"/>
      </rPr>
      <t xml:space="preserve"> LINE 20</t>
    </r>
  </si>
  <si>
    <r>
      <t>Depletion:</t>
    </r>
    <r>
      <rPr>
        <b/>
        <sz val="11"/>
        <color rgb="FF70AD47"/>
        <rFont val="Calibri"/>
        <family val="2"/>
        <scheme val="minor"/>
      </rPr>
      <t xml:space="preserve"> LINE 21</t>
    </r>
  </si>
  <si>
    <r>
      <t>Domestic Production Activities Deduction:</t>
    </r>
    <r>
      <rPr>
        <b/>
        <sz val="11"/>
        <color rgb="FF70AD47"/>
        <rFont val="Calibri"/>
        <family val="2"/>
        <scheme val="minor"/>
      </rPr>
      <t xml:space="preserve"> LINE 25 (2017)</t>
    </r>
  </si>
  <si>
    <r>
      <t>Amortization/Casualty Loss (only if noted):</t>
    </r>
    <r>
      <rPr>
        <b/>
        <sz val="11"/>
        <color rgb="FF70AD47"/>
        <rFont val="Calibri"/>
        <family val="2"/>
        <scheme val="minor"/>
      </rPr>
      <t xml:space="preserve"> LINE 26 from attached schedule</t>
    </r>
  </si>
  <si>
    <r>
      <t>Net Operating Loss and Special Deductions:</t>
    </r>
    <r>
      <rPr>
        <b/>
        <sz val="11"/>
        <color rgb="FF70AD47"/>
        <rFont val="Calibri"/>
        <family val="2"/>
        <scheme val="minor"/>
      </rPr>
      <t xml:space="preserve"> LINES 29a &amp; b</t>
    </r>
  </si>
  <si>
    <r>
      <t>Travel and Entertainment Exclusion:</t>
    </r>
    <r>
      <rPr>
        <b/>
        <sz val="11"/>
        <color rgb="FF70AD47"/>
        <rFont val="Calibri"/>
        <family val="2"/>
        <scheme val="minor"/>
      </rPr>
      <t xml:space="preserve"> Schedule M-1, LINE 5c</t>
    </r>
  </si>
  <si>
    <r>
      <t>Dividends Paid to Borrower:</t>
    </r>
    <r>
      <rPr>
        <b/>
        <sz val="11"/>
        <color rgb="FF70AD47"/>
        <rFont val="Calibri"/>
        <family val="2"/>
        <scheme val="minor"/>
      </rPr>
      <t xml:space="preserve"> Form 1040, Schedule B, LINE 5</t>
    </r>
  </si>
  <si>
    <t>Corporation’s Total Share of Income (Loss)</t>
  </si>
  <si>
    <t>Cash Flow Analysis Summary</t>
  </si>
  <si>
    <t xml:space="preserve">A. To modify the Total No. of Months select the applicable number from the # mo. drop-down box. 
B. To exclude a Subtotal from Qualifying Income, select the box to the left of the dollar amount. </t>
  </si>
  <si>
    <t>PERSONAL CASH FLOW SUBTOTALS:</t>
  </si>
  <si>
    <t>Qualifying Income</t>
  </si>
  <si>
    <t>Total
No. of
Months</t>
  </si>
  <si>
    <t>Subtotal</t>
  </si>
  <si>
    <t># mo.</t>
  </si>
  <si>
    <t>Schedule B</t>
  </si>
  <si>
    <t>Schedule D</t>
  </si>
  <si>
    <t>Schedule E</t>
  </si>
  <si>
    <t>Schedule F</t>
  </si>
  <si>
    <t>PARTNERSHIP &amp; S CORPORATION CASH FLOW SUBTOTALS:</t>
  </si>
  <si>
    <t>CORPORATION CASH FLOW SUBTOTALS:</t>
  </si>
  <si>
    <t>Average Monthly Cash Flow (Total)</t>
  </si>
  <si>
    <t>Comments / Notes  (For a new line, hold Alt and press Enter)</t>
  </si>
  <si>
    <t>M</t>
  </si>
  <si>
    <t>Profit and Loss Statement</t>
  </si>
  <si>
    <t>Sole Proprietorship Cash Flow</t>
  </si>
  <si>
    <t>Use of this information is discretionary.  FOLLOW INVESTOR GUIDELINES.</t>
  </si>
  <si>
    <t>SOLE PROPRIETORSHIP</t>
  </si>
  <si>
    <t>Time Frame (i.e., 2019, YTD 2020):</t>
  </si>
  <si>
    <t>Date From:</t>
  </si>
  <si>
    <t>HIDE</t>
  </si>
  <si>
    <t>Date Paid Through:</t>
  </si>
  <si>
    <t>Net Profit (Loss):</t>
  </si>
  <si>
    <t>Deduct nonrecurring income:</t>
  </si>
  <si>
    <t>Add nonrecurring loss:</t>
  </si>
  <si>
    <t>Depletion:</t>
  </si>
  <si>
    <t>Depreciation:</t>
  </si>
  <si>
    <t>Amortization/Casualty Loss:</t>
  </si>
  <si>
    <t>Other:</t>
  </si>
  <si>
    <t>Total Income:</t>
  </si>
  <si>
    <t>Monthly Income:</t>
  </si>
  <si>
    <t>PARTNERSHIP</t>
  </si>
  <si>
    <t>Net Income:</t>
  </si>
  <si>
    <t>Multiplied by Ownership Percentage:</t>
  </si>
  <si>
    <t>Partner's Share of Income (Loss):</t>
  </si>
  <si>
    <t>Wages:</t>
  </si>
  <si>
    <t>Guaranteed Payments:</t>
  </si>
  <si>
    <t>S CORPORATION</t>
  </si>
  <si>
    <t>Shareholder's Share of Income (Loss):</t>
  </si>
  <si>
    <t>CORPORATION</t>
  </si>
  <si>
    <t>Taxable Income:</t>
  </si>
  <si>
    <t>Total Tax:</t>
  </si>
  <si>
    <t>Corporation's Total Share of Income (Loss):</t>
  </si>
  <si>
    <t>SUMM_ROW</t>
  </si>
  <si>
    <t>DATA_ROW</t>
  </si>
  <si>
    <t>L</t>
  </si>
  <si>
    <t>TITLE</t>
  </si>
  <si>
    <t>SECTION</t>
  </si>
  <si>
    <t>iMyRefRow</t>
  </si>
  <si>
    <t>iSummRefRow</t>
  </si>
  <si>
    <t>strMyDataCols</t>
  </si>
  <si>
    <t>iThisRow</t>
  </si>
  <si>
    <t>strMyDataRows</t>
  </si>
  <si>
    <t>strMyExtra</t>
  </si>
  <si>
    <t>p.1</t>
  </si>
  <si>
    <t>NA</t>
  </si>
  <si>
    <t>IV</t>
  </si>
  <si>
    <t>Sole Proprietorship</t>
  </si>
  <si>
    <t>N,Q,T,W</t>
  </si>
  <si>
    <t>NONE</t>
  </si>
  <si>
    <t>2,4,5,7,8,9,10,11,12,13</t>
  </si>
  <si>
    <t>Partnership</t>
  </si>
  <si>
    <t>2,4,5,7,8,9,10,11,12,13,16,19,20</t>
  </si>
  <si>
    <t>S Corporation</t>
  </si>
  <si>
    <t>2,4,5,7,8,9,10,11,12,13,16,19</t>
  </si>
  <si>
    <t>Corporation</t>
  </si>
  <si>
    <t>2,4,5,7,8,9,10,11,12,13,14,17,20</t>
  </si>
  <si>
    <t>VIRGIN_WBK</t>
  </si>
  <si>
    <t>LKP_YEAR</t>
  </si>
  <si>
    <t>MILEAGE_RATE</t>
  </si>
  <si>
    <t>LKP_MONTHS</t>
  </si>
  <si>
    <t>HAS_DATA_PROMPT</t>
  </si>
  <si>
    <t>HAS_DATA_DEL</t>
  </si>
  <si>
    <t>SUMM_DATA_VALIDATION</t>
  </si>
  <si>
    <t>H,K</t>
  </si>
  <si>
    <t>2,3</t>
  </si>
  <si>
    <t>V</t>
  </si>
  <si>
    <t xml:space="preserve">Schedule C   </t>
  </si>
  <si>
    <t>2,3,4,5,6,7,8,11</t>
  </si>
  <si>
    <t>D0</t>
  </si>
  <si>
    <t>VI</t>
  </si>
  <si>
    <t>VIII</t>
  </si>
  <si>
    <t>2,3,4</t>
  </si>
  <si>
    <t>IX</t>
  </si>
  <si>
    <t>2,3,4,5,6,7</t>
  </si>
  <si>
    <t>p.2</t>
  </si>
  <si>
    <t xml:space="preserve">K-1 (Form 1065)   </t>
  </si>
  <si>
    <t>4,5,6</t>
  </si>
  <si>
    <t>E0</t>
  </si>
  <si>
    <t>W-2 Wages</t>
  </si>
  <si>
    <t>XI</t>
  </si>
  <si>
    <t xml:space="preserve">Form 1065   </t>
  </si>
  <si>
    <t>16,17,18,19,20,21,22,23,27</t>
  </si>
  <si>
    <t>Partnership Subtotal</t>
  </si>
  <si>
    <t>4,5,6,12,16,17,18,19,20,21,22,23,27</t>
  </si>
  <si>
    <t>K-1</t>
  </si>
  <si>
    <t>4,5</t>
  </si>
  <si>
    <t>W2 Wages</t>
  </si>
  <si>
    <t>Form 1120S</t>
  </si>
  <si>
    <t>15,16,17,18,19,20,21,25</t>
  </si>
  <si>
    <t>S Corporation Subtotal</t>
  </si>
  <si>
    <t>4,5,11,15,16,17,18,19,20,21,25</t>
  </si>
  <si>
    <t>p.3</t>
  </si>
  <si>
    <t>XIV</t>
  </si>
  <si>
    <t>8,9,10,11,12,13,14,15,16,17,18,22,23</t>
  </si>
  <si>
    <t>4,8,9,10,11,12,13,14,15,16,17,18,22,23</t>
  </si>
  <si>
    <t>PROC_ADDR</t>
  </si>
  <si>
    <t>PROC_FORMULA</t>
  </si>
  <si>
    <t>TRUE_MSG</t>
  </si>
  <si>
    <t>H685</t>
  </si>
  <si>
    <t>=IF(AND(ISNUMBER(_MY_VAL_),_MY_VAL_&lt;&gt;1,_MY_VAL_&lt;&gt;100),TRUE,FALSE)</t>
  </si>
  <si>
    <t>For corporate earnings to be included in cash flow, investors generally require the borrower is a 100% owner.</t>
  </si>
  <si>
    <t>K685</t>
  </si>
  <si>
    <t>H716</t>
  </si>
  <si>
    <t>K716</t>
  </si>
  <si>
    <t>H747</t>
  </si>
  <si>
    <t>K747</t>
  </si>
  <si>
    <t>NUM</t>
  </si>
  <si>
    <t>COL_REF</t>
  </si>
  <si>
    <t>ROW_NUM</t>
  </si>
  <si>
    <t>LINE_TEXT</t>
  </si>
  <si>
    <t>PAGE_LINK</t>
  </si>
  <si>
    <t>BASE_PATH</t>
  </si>
  <si>
    <t>FILE_NAME</t>
  </si>
  <si>
    <t>ADDTL</t>
  </si>
  <si>
    <t>EXAMPLE_URL</t>
  </si>
  <si>
    <t>B</t>
  </si>
  <si>
    <t>Recurring Interest Income</t>
  </si>
  <si>
    <t>#page21</t>
  </si>
  <si>
    <t>https://www.mgic.com/-/media/MGIC/seb/</t>
  </si>
  <si>
    <t>71-8847_seb_manual_2019.pdf</t>
  </si>
  <si>
    <t>view=fit</t>
  </si>
  <si>
    <t>https://www.mgic.com/-/media/MGIC/seb/71-8847_seb_manual_2019.pdf</t>
  </si>
  <si>
    <t>Recurring Dividend Income</t>
  </si>
  <si>
    <t>https://www.mgic.com/-/media/MGIC/seb/71-8847_seb_manual_2018.pdf#page=21&amp;view=fit</t>
  </si>
  <si>
    <t>Schedule C</t>
  </si>
  <si>
    <t>Net Profit</t>
  </si>
  <si>
    <t>#page23</t>
  </si>
  <si>
    <t>Deduct nonrecurring income</t>
  </si>
  <si>
    <t>Depletion</t>
  </si>
  <si>
    <t>#page25</t>
  </si>
  <si>
    <t>Depreciation</t>
  </si>
  <si>
    <t>Meals or Meals and Entertainment</t>
  </si>
  <si>
    <t>Business Use of Home</t>
  </si>
  <si>
    <t>Business Miles</t>
  </si>
  <si>
    <t>#page27</t>
  </si>
  <si>
    <t>x Depreciation Rate</t>
  </si>
  <si>
    <t>Total Mileage Depreciation</t>
  </si>
  <si>
    <t>Amortization/Casualty Loss</t>
  </si>
  <si>
    <t>Recurring Capital Gains (Loss)</t>
  </si>
  <si>
    <t>#page33</t>
  </si>
  <si>
    <t>Royalty Income (Loss)</t>
  </si>
  <si>
    <t>#page37</t>
  </si>
  <si>
    <t>Total Expenses</t>
  </si>
  <si>
    <t>Net Profit (Loss)</t>
  </si>
  <si>
    <t>#page45</t>
  </si>
  <si>
    <t>Non-Tax Portion</t>
  </si>
  <si>
    <t>Ordinary Income (Loss)</t>
  </si>
  <si>
    <t>#page55</t>
  </si>
  <si>
    <t>Net Rental Income (Loss)</t>
  </si>
  <si>
    <t>Guaranteed Payments</t>
  </si>
  <si>
    <t>Wages</t>
  </si>
  <si>
    <t>#page13</t>
  </si>
  <si>
    <t>Passthrough</t>
  </si>
  <si>
    <t>#page59</t>
  </si>
  <si>
    <t xml:space="preserve">Depreciation: LINE 16c </t>
  </si>
  <si>
    <t>Depreciation (Form 8825)</t>
  </si>
  <si>
    <t>#page77</t>
  </si>
  <si>
    <t>Mortgages or Notes Payable</t>
  </si>
  <si>
    <t>#page63</t>
  </si>
  <si>
    <t>Travel and Entertainment</t>
  </si>
  <si>
    <t>#page65</t>
  </si>
  <si>
    <t>#page67</t>
  </si>
  <si>
    <t>#page69</t>
  </si>
  <si>
    <t>Depreciation: LINE 14</t>
  </si>
  <si>
    <t>Depreciation (FORM 8825): LINE 14</t>
  </si>
  <si>
    <t>#page73</t>
  </si>
  <si>
    <t>#page75</t>
  </si>
  <si>
    <t>Taxable Income</t>
  </si>
  <si>
    <t>#page79</t>
  </si>
  <si>
    <t>Total Tax</t>
  </si>
  <si>
    <t xml:space="preserve">Depreciation </t>
  </si>
  <si>
    <t>Domestic Production Activities</t>
  </si>
  <si>
    <t>#page81</t>
  </si>
  <si>
    <t>Net Operating Loss and Special Deductions</t>
  </si>
  <si>
    <t>#page85</t>
  </si>
  <si>
    <t>Dividends Paid to Borrower</t>
  </si>
  <si>
    <t>Dyess</t>
  </si>
  <si>
    <t>02.23.2021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</si>
</sst>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23" x14ac:knownFonts="1">
    <font>
      <sz val="11"/>
      <color theme="1"/>
      <name val="Calibri"/>
      <family val="2"/>
      <scheme val="minor"/>
    </font>
    <font>
      <b/>
      <sz val="11"/>
      <color theme="1"/>
      <name val="Calibri"/>
      <family val="2"/>
      <scheme val="minor"/>
    </font>
    <font>
      <b/>
      <sz val="26"/>
      <color rgb="FF0A3A5C"/>
      <name val="Calibri"/>
      <family val="2"/>
      <scheme val="minor"/>
    </font>
    <font>
      <b/>
      <sz val="28"/>
      <color rgb="FF0A3A5C"/>
      <name val="Calibri"/>
      <family val="2"/>
      <scheme val="minor"/>
    </font>
    <font>
      <sz val="18"/>
      <color theme="3"/>
      <name val="Calibri Light"/>
      <family val="2"/>
      <scheme val="major"/>
    </font>
    <font>
      <b/>
      <sz val="18"/>
      <color theme="3"/>
      <name val="Calibri Light"/>
      <family val="2"/>
      <scheme val="major"/>
    </font>
    <font>
      <sz val="10"/>
      <color theme="1"/>
      <name val="Calibri"/>
      <family val="2"/>
      <scheme val="minor"/>
    </font>
    <font>
      <sz val="11"/>
      <color theme="0"/>
      <name val="Calibri"/>
      <family val="2"/>
      <scheme val="minor"/>
    </font>
    <font>
      <sz val="12"/>
      <color theme="0"/>
      <name val="Calibri"/>
      <family val="2"/>
      <scheme val="minor"/>
    </font>
    <font>
      <sz val="11"/>
      <color theme="1"/>
      <name val="Calibri"/>
      <family val="2"/>
      <scheme val="minor"/>
    </font>
    <font>
      <b/>
      <sz val="14"/>
      <color theme="1"/>
      <name val="Calibri"/>
      <family val="2"/>
      <scheme val="minor"/>
    </font>
    <font>
      <b/>
      <sz val="13"/>
      <color theme="1"/>
      <name val="Calibri"/>
      <family val="2"/>
      <scheme val="minor"/>
    </font>
    <font>
      <b/>
      <sz val="9"/>
      <color theme="1"/>
      <name val="Calibri"/>
      <family val="2"/>
      <scheme val="minor"/>
    </font>
    <font>
      <b/>
      <sz val="11"/>
      <color rgb="FF3F3F3F"/>
      <name val="Calibri"/>
      <family val="2"/>
      <scheme val="minor"/>
    </font>
    <font>
      <b/>
      <sz val="18"/>
      <name val="Calibri Light"/>
      <family val="2"/>
      <scheme val="major"/>
    </font>
    <font>
      <b/>
      <sz val="11"/>
      <color theme="9" tint="-0.249977111117893"/>
      <name val="Calibri"/>
      <family val="2"/>
      <scheme val="minor"/>
    </font>
    <font>
      <b/>
      <sz val="28"/>
      <name val="Calibri"/>
      <family val="2"/>
      <scheme val="minor"/>
    </font>
    <font>
      <b/>
      <sz val="26"/>
      <name val="Calibri"/>
      <family val="2"/>
      <scheme val="minor"/>
    </font>
    <font>
      <b/>
      <sz val="11"/>
      <name val="Calibri"/>
      <family val="2"/>
      <scheme val="minor"/>
    </font>
    <font>
      <u/>
      <sz val="11"/>
      <color theme="10"/>
      <name val="Calibri"/>
      <family val="2"/>
      <scheme val="minor"/>
    </font>
    <font>
      <b/>
      <sz val="11"/>
      <color rgb="FF000000"/>
      <name val="Calibri"/>
      <family val="2"/>
      <scheme val="minor"/>
    </font>
    <font>
      <b/>
      <sz val="11"/>
      <color rgb="FF70AD47"/>
      <name val="Calibri"/>
      <family val="2"/>
      <scheme val="minor"/>
    </font>
    <font>
      <sz val="11"/>
      <color rgb="FF000000"/>
      <name val="Calibri"/>
      <family val="2"/>
      <scheme val="minor"/>
    </font>
  </fonts>
  <fills count="17">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9" tint="0.39997558519241921"/>
        <bgColor indexed="65"/>
      </patternFill>
    </fill>
    <fill>
      <patternFill patternType="solid">
        <fgColor theme="4" tint="0.59999389629810485"/>
        <bgColor indexed="64"/>
      </patternFill>
    </fill>
    <fill>
      <patternFill patternType="solid">
        <fgColor theme="9" tint="0.39997558519241921"/>
        <bgColor indexed="64"/>
      </patternFill>
    </fill>
    <fill>
      <patternFill patternType="solid">
        <fgColor theme="0" tint="-0.249977111117893"/>
        <bgColor indexed="64"/>
      </patternFill>
    </fill>
    <fill>
      <patternFill patternType="lightDown"/>
    </fill>
    <fill>
      <gradientFill>
        <stop position="0">
          <color theme="0"/>
        </stop>
        <stop position="1">
          <color theme="0" tint="-0.1490218817712943"/>
        </stop>
      </gradientFill>
    </fill>
    <fill>
      <patternFill patternType="solid">
        <fgColor theme="4" tint="0.79998168889431442"/>
        <bgColor indexed="64"/>
      </patternFill>
    </fill>
    <fill>
      <patternFill patternType="solid">
        <fgColor rgb="FFF2F2F2"/>
      </patternFill>
    </fill>
    <fill>
      <patternFill patternType="solid">
        <fgColor theme="0" tint="-0.14999847407452621"/>
        <bgColor indexed="64"/>
      </patternFill>
    </fill>
    <fill>
      <patternFill patternType="solid">
        <fgColor rgb="FFDDDDDD"/>
        <bgColor indexed="64"/>
      </patternFill>
    </fill>
    <fill>
      <patternFill patternType="solid">
        <fgColor rgb="FFFFFF00"/>
        <bgColor indexed="64"/>
      </patternFill>
    </fill>
    <fill>
      <patternFill patternType="solid">
        <fgColor rgb="FFC6E0B4"/>
        <bgColor indexed="64"/>
      </patternFill>
    </fill>
    <fill>
      <patternFill patternType="solid">
        <fgColor theme="0" tint="-4.9989318521683403E-2"/>
        <bgColor indexed="64"/>
      </patternFill>
    </fill>
  </fills>
  <borders count="37">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thin">
        <color auto="1"/>
      </bottom>
      <diagonal/>
    </border>
    <border>
      <left style="thin">
        <color indexed="64"/>
      </left>
      <right style="thin">
        <color indexed="64"/>
      </right>
      <top style="thin">
        <color indexed="64"/>
      </top>
      <bottom style="thin">
        <color indexed="64"/>
      </bottom>
      <diagonal/>
    </border>
    <border>
      <left style="thin">
        <color theme="9" tint="0.39994506668294322"/>
      </left>
      <right style="thin">
        <color theme="9" tint="0.39994506668294322"/>
      </right>
      <top/>
      <bottom style="thin">
        <color theme="9" tint="0.39994506668294322"/>
      </bottom>
      <diagonal/>
    </border>
    <border>
      <left style="thin">
        <color theme="9" tint="0.39994506668294322"/>
      </left>
      <right style="thin">
        <color theme="9" tint="0.39994506668294322"/>
      </right>
      <top style="thin">
        <color theme="9" tint="0.39994506668294322"/>
      </top>
      <bottom style="thin">
        <color theme="9" tint="0.39994506668294322"/>
      </bottom>
      <diagonal/>
    </border>
    <border>
      <left/>
      <right/>
      <top style="thin">
        <color theme="9" tint="0.39994506668294322"/>
      </top>
      <bottom style="thin">
        <color theme="9" tint="0.39994506668294322"/>
      </bottom>
      <diagonal/>
    </border>
    <border>
      <left/>
      <right style="thin">
        <color theme="9" tint="0.39994506668294322"/>
      </right>
      <top style="thin">
        <color theme="9" tint="0.39994506668294322"/>
      </top>
      <bottom style="thin">
        <color theme="9" tint="0.39994506668294322"/>
      </bottom>
      <diagonal/>
    </border>
    <border>
      <left style="thin">
        <color theme="9" tint="0.39994506668294322"/>
      </left>
      <right/>
      <top style="thin">
        <color theme="9" tint="0.39991454817346722"/>
      </top>
      <bottom style="thin">
        <color theme="9" tint="0.39991454817346722"/>
      </bottom>
      <diagonal/>
    </border>
    <border>
      <left style="thin">
        <color indexed="64"/>
      </left>
      <right/>
      <top style="thin">
        <color indexed="64"/>
      </top>
      <bottom/>
      <diagonal/>
    </border>
    <border>
      <left/>
      <right style="thin">
        <color indexed="64"/>
      </right>
      <top style="thin">
        <color indexed="64"/>
      </top>
      <bottom/>
      <diagonal/>
    </border>
    <border>
      <left style="thick">
        <color theme="9" tint="0.59996337778862885"/>
      </left>
      <right/>
      <top style="thin">
        <color auto="1"/>
      </top>
      <bottom style="thin">
        <color auto="1"/>
      </bottom>
      <diagonal/>
    </border>
    <border>
      <left style="thick">
        <color theme="9" tint="0.59996337778862885"/>
      </left>
      <right/>
      <top style="medium">
        <color indexed="64"/>
      </top>
      <bottom style="thin">
        <color auto="1"/>
      </bottom>
      <diagonal/>
    </border>
    <border>
      <left style="thin">
        <color rgb="FF3F3F3F"/>
      </left>
      <right style="thin">
        <color rgb="FF3F3F3F"/>
      </right>
      <top style="thin">
        <color rgb="FF3F3F3F"/>
      </top>
      <bottom style="thin">
        <color rgb="FF3F3F3F"/>
      </bottom>
      <diagonal/>
    </border>
    <border>
      <left style="thin">
        <color indexed="64"/>
      </left>
      <right/>
      <top style="thin">
        <color theme="9" tint="0.39994506668294322"/>
      </top>
      <bottom style="thin">
        <color theme="9" tint="0.39994506668294322"/>
      </bottom>
      <diagonal/>
    </border>
    <border>
      <left/>
      <right/>
      <top style="thin">
        <color theme="9" tint="0.39991454817346722"/>
      </top>
      <bottom style="thin">
        <color theme="9" tint="0.39991454817346722"/>
      </bottom>
      <diagonal/>
    </border>
  </borders>
  <cellStyleXfs count="6">
    <xf numFmtId="0" fontId="0" fillId="0" borderId="0"/>
    <xf numFmtId="0" fontId="4" fillId="0" borderId="0" applyNumberFormat="0" applyFill="0" applyBorder="0" applyAlignment="0" applyProtection="0"/>
    <xf numFmtId="0" fontId="7" fillId="4" borderId="0" applyNumberFormat="0" applyBorder="0" applyAlignment="0" applyProtection="0"/>
    <xf numFmtId="9" fontId="9" fillId="0" borderId="0" applyFont="0" applyFill="0" applyBorder="0" applyAlignment="0" applyProtection="0"/>
    <xf numFmtId="0" fontId="13" fillId="11" borderId="34" applyNumberFormat="0" applyAlignment="0" applyProtection="0"/>
    <xf numFmtId="0" fontId="19" fillId="0" borderId="0" applyNumberFormat="0" applyFill="0" applyBorder="0" applyAlignment="0" applyProtection="0"/>
  </cellStyleXfs>
  <cellXfs count="206">
    <xf numFmtId="0" fontId="0" fillId="0" borderId="0" xfId="0"/>
    <xf numFmtId="0" fontId="2" fillId="0" borderId="0" xfId="0" applyFont="1"/>
    <xf numFmtId="0" fontId="0" fillId="0" borderId="0" xfId="0" applyAlignment="1">
      <alignment vertical="center"/>
    </xf>
    <xf numFmtId="0" fontId="1" fillId="0" borderId="0" xfId="0" applyFont="1"/>
    <xf numFmtId="0" fontId="0" fillId="0" borderId="0" xfId="0" applyAlignment="1">
      <alignment horizontal="left" vertical="center"/>
    </xf>
    <xf numFmtId="0" fontId="3" fillId="2" borderId="0" xfId="0" applyFont="1" applyFill="1" applyProtection="1"/>
    <xf numFmtId="0" fontId="2" fillId="2" borderId="0" xfId="0" applyFont="1" applyFill="1" applyProtection="1"/>
    <xf numFmtId="0" fontId="2" fillId="2" borderId="0" xfId="0" applyFont="1" applyFill="1" applyAlignment="1" applyProtection="1">
      <alignment horizontal="center"/>
    </xf>
    <xf numFmtId="0" fontId="0" fillId="0" borderId="0" xfId="0" applyProtection="1"/>
    <xf numFmtId="0" fontId="0" fillId="2" borderId="0" xfId="0" applyFill="1" applyProtection="1"/>
    <xf numFmtId="0" fontId="1" fillId="2" borderId="0" xfId="0" applyFont="1" applyFill="1" applyProtection="1"/>
    <xf numFmtId="0" fontId="1" fillId="2" borderId="0" xfId="0" applyFont="1" applyFill="1" applyAlignment="1" applyProtection="1">
      <alignment horizontal="right" vertical="center"/>
    </xf>
    <xf numFmtId="0" fontId="1" fillId="0" borderId="0" xfId="0" applyFont="1" applyProtection="1"/>
    <xf numFmtId="0" fontId="0" fillId="0" borderId="0" xfId="0" applyAlignment="1" applyProtection="1">
      <alignment vertical="center"/>
    </xf>
    <xf numFmtId="0" fontId="1" fillId="3" borderId="13" xfId="0" quotePrefix="1"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0" fillId="2" borderId="12" xfId="0" applyFill="1" applyBorder="1" applyAlignment="1" applyProtection="1">
      <alignment vertical="center"/>
    </xf>
    <xf numFmtId="0" fontId="0" fillId="2" borderId="10" xfId="0" applyFill="1" applyBorder="1" applyAlignment="1" applyProtection="1">
      <alignment vertical="center"/>
    </xf>
    <xf numFmtId="0" fontId="0" fillId="2" borderId="11" xfId="0" applyFill="1" applyBorder="1" applyAlignment="1" applyProtection="1">
      <alignment vertical="center"/>
    </xf>
    <xf numFmtId="0" fontId="0" fillId="0" borderId="16" xfId="0" applyBorder="1" applyAlignment="1" applyProtection="1">
      <alignment horizontal="center" vertical="center"/>
    </xf>
    <xf numFmtId="0" fontId="0" fillId="0" borderId="0" xfId="0" applyBorder="1" applyAlignment="1" applyProtection="1">
      <alignment vertical="center"/>
    </xf>
    <xf numFmtId="0" fontId="0" fillId="0" borderId="17" xfId="0" applyBorder="1" applyAlignment="1" applyProtection="1">
      <alignment vertical="center"/>
    </xf>
    <xf numFmtId="0" fontId="0" fillId="0" borderId="16" xfId="0" applyBorder="1" applyProtection="1"/>
    <xf numFmtId="0" fontId="0" fillId="0" borderId="0" xfId="0" applyBorder="1" applyProtection="1"/>
    <xf numFmtId="0" fontId="0" fillId="0" borderId="17" xfId="0" applyBorder="1" applyProtection="1"/>
    <xf numFmtId="0" fontId="1" fillId="0" borderId="16" xfId="0" applyFont="1" applyBorder="1" applyProtection="1"/>
    <xf numFmtId="0" fontId="1" fillId="0" borderId="0" xfId="0" applyFont="1" applyFill="1" applyBorder="1" applyAlignment="1" applyProtection="1">
      <alignment vertical="center"/>
    </xf>
    <xf numFmtId="0" fontId="1" fillId="0" borderId="0" xfId="0" applyFont="1" applyBorder="1" applyProtection="1"/>
    <xf numFmtId="44" fontId="1" fillId="0" borderId="0" xfId="0" applyNumberFormat="1" applyFont="1" applyBorder="1" applyProtection="1"/>
    <xf numFmtId="0" fontId="0" fillId="0" borderId="18" xfId="0" applyBorder="1" applyProtection="1"/>
    <xf numFmtId="0" fontId="0" fillId="0" borderId="19" xfId="0" applyBorder="1" applyProtection="1"/>
    <xf numFmtId="0" fontId="0" fillId="0" borderId="20" xfId="0" applyBorder="1" applyProtection="1"/>
    <xf numFmtId="0" fontId="0" fillId="0" borderId="12" xfId="0" applyBorder="1" applyProtection="1"/>
    <xf numFmtId="0" fontId="0" fillId="0" borderId="14" xfId="0" applyBorder="1" applyProtection="1"/>
    <xf numFmtId="0" fontId="0" fillId="0" borderId="15" xfId="0" applyBorder="1" applyProtection="1"/>
    <xf numFmtId="0" fontId="1" fillId="0" borderId="0" xfId="0" quotePrefix="1" applyFont="1" applyBorder="1" applyAlignment="1" applyProtection="1">
      <alignment horizontal="right" vertical="center"/>
    </xf>
    <xf numFmtId="0" fontId="1" fillId="0" borderId="0" xfId="0" quotePrefix="1" applyFont="1" applyBorder="1" applyAlignment="1" applyProtection="1">
      <alignment vertical="center"/>
    </xf>
    <xf numFmtId="164" fontId="0" fillId="0" borderId="22" xfId="0" applyNumberFormat="1" applyFill="1" applyBorder="1" applyAlignment="1" applyProtection="1">
      <alignment horizontal="left" vertical="center"/>
    </xf>
    <xf numFmtId="0" fontId="0" fillId="0" borderId="0" xfId="0" applyFill="1" applyBorder="1" applyAlignment="1" applyProtection="1">
      <alignment vertical="center"/>
    </xf>
    <xf numFmtId="164" fontId="0" fillId="0" borderId="0" xfId="0" applyNumberFormat="1" applyFill="1" applyBorder="1" applyAlignment="1" applyProtection="1">
      <alignment horizontal="left" vertical="center"/>
    </xf>
    <xf numFmtId="0" fontId="1" fillId="2" borderId="2" xfId="0" applyFont="1" applyFill="1" applyBorder="1" applyAlignment="1" applyProtection="1">
      <alignment horizontal="center" vertical="center"/>
    </xf>
    <xf numFmtId="0" fontId="0" fillId="2" borderId="2" xfId="0" applyFill="1" applyBorder="1" applyAlignment="1" applyProtection="1">
      <alignment vertical="center"/>
    </xf>
    <xf numFmtId="0" fontId="0" fillId="2" borderId="2" xfId="0" applyFill="1" applyBorder="1" applyProtection="1"/>
    <xf numFmtId="0" fontId="0" fillId="0" borderId="10" xfId="0" applyBorder="1" applyProtection="1"/>
    <xf numFmtId="0" fontId="1" fillId="2" borderId="10" xfId="0" applyFont="1" applyFill="1" applyBorder="1" applyAlignment="1" applyProtection="1">
      <alignment vertical="center"/>
    </xf>
    <xf numFmtId="0" fontId="5" fillId="0" borderId="0" xfId="1" applyFont="1" applyAlignment="1" applyProtection="1">
      <alignment vertical="center"/>
    </xf>
    <xf numFmtId="0" fontId="0" fillId="6" borderId="0" xfId="0" applyFill="1" applyAlignment="1" applyProtection="1">
      <alignment vertical="center"/>
    </xf>
    <xf numFmtId="0" fontId="6" fillId="0" borderId="0" xfId="0" applyFont="1" applyAlignment="1" applyProtection="1">
      <alignment vertical="center"/>
    </xf>
    <xf numFmtId="0" fontId="1" fillId="0" borderId="0" xfId="0" applyFont="1" applyFill="1" applyBorder="1" applyAlignment="1" applyProtection="1">
      <alignment horizontal="left" vertical="center" indent="1"/>
    </xf>
    <xf numFmtId="0" fontId="0" fillId="7" borderId="0" xfId="0" applyFill="1" applyAlignment="1" applyProtection="1">
      <alignment vertical="center"/>
    </xf>
    <xf numFmtId="44" fontId="1" fillId="0" borderId="13" xfId="0" applyNumberFormat="1" applyFont="1" applyBorder="1" applyAlignment="1" applyProtection="1">
      <alignment vertical="center"/>
    </xf>
    <xf numFmtId="0" fontId="1" fillId="0" borderId="0" xfId="0" applyFont="1" applyBorder="1" applyAlignment="1" applyProtection="1">
      <alignment vertical="center"/>
    </xf>
    <xf numFmtId="0" fontId="0" fillId="0" borderId="22" xfId="0" applyBorder="1" applyProtection="1"/>
    <xf numFmtId="0" fontId="5" fillId="7" borderId="0" xfId="1" applyFont="1" applyFill="1" applyAlignment="1" applyProtection="1">
      <alignment vertical="center"/>
    </xf>
    <xf numFmtId="0" fontId="0" fillId="0" borderId="0" xfId="0" applyFill="1" applyAlignment="1" applyProtection="1">
      <alignment vertical="center"/>
    </xf>
    <xf numFmtId="0" fontId="8" fillId="0" borderId="0" xfId="2" applyFont="1" applyFill="1" applyAlignment="1" applyProtection="1">
      <alignment horizontal="left" vertical="top" wrapText="1"/>
    </xf>
    <xf numFmtId="0" fontId="1" fillId="2" borderId="0" xfId="0" applyFont="1" applyFill="1" applyAlignment="1" applyProtection="1">
      <alignment vertical="center"/>
    </xf>
    <xf numFmtId="0" fontId="1" fillId="2" borderId="0" xfId="0" applyFont="1" applyFill="1" applyAlignment="1" applyProtection="1">
      <alignment horizontal="center" vertical="center"/>
    </xf>
    <xf numFmtId="0" fontId="0" fillId="2" borderId="24" xfId="0" applyFill="1" applyBorder="1" applyAlignment="1" applyProtection="1">
      <alignment horizontal="center" vertical="center"/>
    </xf>
    <xf numFmtId="44" fontId="0" fillId="0" borderId="28" xfId="0" applyNumberFormat="1" applyBorder="1" applyAlignment="1" applyProtection="1">
      <alignment vertical="center"/>
    </xf>
    <xf numFmtId="0" fontId="0" fillId="0" borderId="29" xfId="0" applyBorder="1" applyAlignment="1" applyProtection="1">
      <alignment vertical="center"/>
    </xf>
    <xf numFmtId="0" fontId="0" fillId="8" borderId="1" xfId="0" applyFill="1" applyBorder="1" applyProtection="1"/>
    <xf numFmtId="0" fontId="0" fillId="8" borderId="2" xfId="0" applyFill="1" applyBorder="1" applyProtection="1"/>
    <xf numFmtId="0" fontId="0" fillId="8" borderId="3" xfId="0" applyFill="1" applyBorder="1" applyProtection="1"/>
    <xf numFmtId="0" fontId="0" fillId="0" borderId="30" xfId="0" applyBorder="1" applyAlignment="1" applyProtection="1">
      <alignment vertical="center"/>
    </xf>
    <xf numFmtId="0" fontId="1" fillId="0" borderId="5" xfId="0" applyFont="1" applyBorder="1" applyAlignment="1" applyProtection="1">
      <alignment vertical="center"/>
    </xf>
    <xf numFmtId="0" fontId="0" fillId="0" borderId="5" xfId="0" applyBorder="1" applyAlignment="1" applyProtection="1">
      <alignment vertical="center"/>
    </xf>
    <xf numFmtId="0" fontId="0" fillId="0" borderId="31" xfId="0" applyBorder="1" applyAlignment="1" applyProtection="1">
      <alignment vertical="center"/>
    </xf>
    <xf numFmtId="0" fontId="0" fillId="0" borderId="0" xfId="0" applyAlignment="1" applyProtection="1">
      <alignment horizontal="left" vertical="center"/>
    </xf>
    <xf numFmtId="0" fontId="0" fillId="0" borderId="6" xfId="0" applyBorder="1" applyAlignment="1" applyProtection="1">
      <alignment horizontal="left" vertical="center"/>
    </xf>
    <xf numFmtId="0" fontId="0" fillId="0" borderId="8" xfId="0" applyBorder="1" applyProtection="1"/>
    <xf numFmtId="0" fontId="0" fillId="0" borderId="4" xfId="0" applyBorder="1" applyProtection="1"/>
    <xf numFmtId="0" fontId="0" fillId="0" borderId="9" xfId="0" applyBorder="1" applyProtection="1"/>
    <xf numFmtId="44" fontId="0" fillId="5" borderId="4" xfId="0" applyNumberFormat="1" applyFill="1" applyBorder="1" applyAlignment="1" applyProtection="1">
      <alignment horizontal="left" vertical="center"/>
      <protection locked="0"/>
    </xf>
    <xf numFmtId="44" fontId="0" fillId="5" borderId="2" xfId="0" applyNumberFormat="1" applyFill="1" applyBorder="1" applyAlignment="1" applyProtection="1">
      <alignment horizontal="left" vertical="center"/>
      <protection locked="0"/>
    </xf>
    <xf numFmtId="44" fontId="0" fillId="5" borderId="5" xfId="0" applyNumberFormat="1" applyFill="1" applyBorder="1" applyAlignment="1" applyProtection="1">
      <alignment horizontal="left" vertical="center"/>
      <protection locked="0"/>
    </xf>
    <xf numFmtId="0" fontId="1" fillId="5" borderId="0" xfId="0" applyFont="1" applyFill="1" applyAlignment="1" applyProtection="1">
      <alignment horizontal="center" vertical="center"/>
      <protection locked="0"/>
    </xf>
    <xf numFmtId="164" fontId="0" fillId="5" borderId="4" xfId="0" applyNumberFormat="1" applyFill="1" applyBorder="1" applyAlignment="1" applyProtection="1">
      <alignment horizontal="left" vertical="center"/>
      <protection locked="0"/>
    </xf>
    <xf numFmtId="164" fontId="0" fillId="5" borderId="2" xfId="0" applyNumberFormat="1" applyFill="1" applyBorder="1" applyAlignment="1" applyProtection="1">
      <alignment horizontal="left" vertical="center"/>
      <protection locked="0"/>
    </xf>
    <xf numFmtId="164" fontId="0" fillId="5" borderId="5" xfId="0" applyNumberFormat="1" applyFill="1" applyBorder="1" applyAlignment="1" applyProtection="1">
      <alignment horizontal="left" vertical="center"/>
      <protection locked="0"/>
    </xf>
    <xf numFmtId="1" fontId="0" fillId="5" borderId="13" xfId="0" applyNumberFormat="1" applyFill="1" applyBorder="1" applyAlignment="1" applyProtection="1">
      <alignment horizontal="right" vertical="center" indent="1"/>
      <protection locked="0"/>
    </xf>
    <xf numFmtId="164" fontId="0" fillId="5" borderId="0" xfId="0" applyNumberFormat="1" applyFill="1" applyBorder="1" applyAlignment="1" applyProtection="1">
      <alignment horizontal="left" vertical="center"/>
      <protection locked="0"/>
    </xf>
    <xf numFmtId="44" fontId="0" fillId="5" borderId="0" xfId="0" applyNumberFormat="1" applyFill="1" applyBorder="1" applyAlignment="1" applyProtection="1">
      <alignment horizontal="left" vertical="center"/>
      <protection locked="0"/>
    </xf>
    <xf numFmtId="9" fontId="0" fillId="5" borderId="0" xfId="3" applyFont="1" applyFill="1" applyBorder="1" applyAlignment="1" applyProtection="1">
      <alignment horizontal="right" vertical="center"/>
      <protection locked="0"/>
    </xf>
    <xf numFmtId="9" fontId="0" fillId="5" borderId="4" xfId="3" applyFont="1" applyFill="1" applyBorder="1" applyAlignment="1" applyProtection="1">
      <alignment horizontal="right" vertical="center"/>
      <protection locked="0"/>
    </xf>
    <xf numFmtId="0" fontId="0" fillId="5" borderId="26" xfId="0" applyFill="1" applyBorder="1" applyAlignment="1" applyProtection="1">
      <alignment horizontal="center" vertical="center"/>
      <protection locked="0"/>
    </xf>
    <xf numFmtId="0" fontId="1" fillId="2" borderId="32" xfId="0" applyFont="1" applyFill="1" applyBorder="1" applyAlignment="1" applyProtection="1">
      <alignment horizontal="right" vertical="center" indent="1"/>
    </xf>
    <xf numFmtId="0" fontId="1" fillId="2" borderId="33" xfId="0" applyFont="1" applyFill="1" applyBorder="1" applyAlignment="1" applyProtection="1">
      <alignment horizontal="right" vertical="center" indent="1"/>
    </xf>
    <xf numFmtId="14" fontId="1" fillId="5" borderId="0" xfId="0" applyNumberFormat="1" applyFont="1" applyFill="1" applyAlignment="1" applyProtection="1">
      <alignment horizontal="center" vertical="center"/>
      <protection locked="0"/>
    </xf>
    <xf numFmtId="0" fontId="0" fillId="10" borderId="0" xfId="0" applyFill="1"/>
    <xf numFmtId="0" fontId="13" fillId="11" borderId="34" xfId="4"/>
    <xf numFmtId="0" fontId="0" fillId="12" borderId="0" xfId="0" applyFill="1"/>
    <xf numFmtId="0" fontId="1" fillId="12" borderId="0" xfId="0" applyFont="1" applyFill="1"/>
    <xf numFmtId="0" fontId="13" fillId="11" borderId="34" xfId="4" applyAlignment="1">
      <alignment horizontal="center" vertical="center"/>
    </xf>
    <xf numFmtId="0" fontId="1" fillId="12" borderId="0" xfId="0" applyFont="1" applyFill="1" applyAlignment="1">
      <alignment horizontal="center" vertical="center"/>
    </xf>
    <xf numFmtId="0" fontId="0" fillId="0" borderId="0" xfId="0" applyAlignment="1">
      <alignment horizontal="center" vertical="center"/>
    </xf>
    <xf numFmtId="0" fontId="0" fillId="12" borderId="0" xfId="0" applyFill="1" applyAlignment="1">
      <alignment horizontal="center" vertical="center"/>
    </xf>
    <xf numFmtId="0" fontId="7" fillId="0" borderId="7" xfId="0" quotePrefix="1" applyFont="1" applyBorder="1" applyAlignment="1" applyProtection="1">
      <alignment horizontal="left" vertical="center"/>
    </xf>
    <xf numFmtId="0" fontId="7" fillId="0" borderId="0" xfId="0" quotePrefix="1" applyFont="1" applyAlignment="1">
      <alignment horizontal="left" vertical="center"/>
    </xf>
    <xf numFmtId="0" fontId="0" fillId="0" borderId="0" xfId="0" applyBorder="1"/>
    <xf numFmtId="0" fontId="0" fillId="0" borderId="0" xfId="0" applyFill="1"/>
    <xf numFmtId="0" fontId="0" fillId="0" borderId="0" xfId="0" applyFill="1" applyAlignment="1">
      <alignment horizontal="center" vertical="center"/>
    </xf>
    <xf numFmtId="44" fontId="0" fillId="13" borderId="27" xfId="0" applyNumberFormat="1" applyFill="1" applyBorder="1" applyAlignment="1" applyProtection="1">
      <alignment vertical="center"/>
    </xf>
    <xf numFmtId="0" fontId="0" fillId="13" borderId="36" xfId="0" applyFill="1" applyBorder="1" applyAlignment="1" applyProtection="1">
      <alignment vertical="center"/>
    </xf>
    <xf numFmtId="0" fontId="0" fillId="14" borderId="0" xfId="0" applyFill="1"/>
    <xf numFmtId="0" fontId="0" fillId="0" borderId="0" xfId="0" applyFill="1" applyBorder="1"/>
    <xf numFmtId="0" fontId="0" fillId="0" borderId="0" xfId="0" applyFill="1" applyBorder="1" applyAlignment="1">
      <alignment horizontal="center" vertical="center"/>
    </xf>
    <xf numFmtId="0" fontId="0" fillId="14" borderId="21" xfId="0" applyFill="1" applyBorder="1"/>
    <xf numFmtId="0" fontId="0" fillId="14" borderId="10" xfId="0" applyFill="1" applyBorder="1"/>
    <xf numFmtId="0" fontId="0" fillId="14" borderId="10" xfId="0" applyFill="1" applyBorder="1" applyAlignment="1">
      <alignment horizontal="center" vertical="center"/>
    </xf>
    <xf numFmtId="0" fontId="0" fillId="14" borderId="11" xfId="0" applyFill="1" applyBorder="1"/>
    <xf numFmtId="0" fontId="14" fillId="6" borderId="0" xfId="2" applyFont="1" applyFill="1" applyAlignment="1" applyProtection="1">
      <alignment vertical="center"/>
    </xf>
    <xf numFmtId="0" fontId="0" fillId="0" borderId="0" xfId="0" applyFont="1" applyBorder="1" applyProtection="1"/>
    <xf numFmtId="0" fontId="0" fillId="0" borderId="19" xfId="0" applyFont="1" applyBorder="1" applyProtection="1"/>
    <xf numFmtId="0" fontId="0" fillId="0" borderId="12" xfId="0" applyFont="1" applyBorder="1" applyProtection="1"/>
    <xf numFmtId="0" fontId="15" fillId="0" borderId="0" xfId="0" applyFont="1" applyBorder="1" applyProtection="1"/>
    <xf numFmtId="0" fontId="1" fillId="14" borderId="0" xfId="0" applyFont="1" applyFill="1"/>
    <xf numFmtId="0" fontId="1" fillId="14" borderId="0" xfId="0" applyFont="1" applyFill="1" applyAlignment="1">
      <alignment horizontal="center" vertical="center"/>
    </xf>
    <xf numFmtId="0" fontId="0" fillId="0" borderId="0" xfId="0" quotePrefix="1"/>
    <xf numFmtId="0" fontId="0" fillId="0" borderId="0" xfId="0" applyFill="1" applyProtection="1"/>
    <xf numFmtId="0" fontId="0" fillId="0" borderId="0" xfId="0" applyFont="1" applyFill="1" applyBorder="1" applyAlignment="1" applyProtection="1">
      <alignment vertical="center"/>
    </xf>
    <xf numFmtId="0" fontId="0" fillId="0" borderId="0" xfId="0" applyFill="1" applyAlignment="1">
      <alignment vertical="center"/>
    </xf>
    <xf numFmtId="0" fontId="16" fillId="2" borderId="0" xfId="0" applyFont="1" applyFill="1" applyProtection="1"/>
    <xf numFmtId="0" fontId="17" fillId="2" borderId="0" xfId="0" applyFont="1" applyFill="1" applyAlignment="1" applyProtection="1">
      <alignment horizontal="center"/>
    </xf>
    <xf numFmtId="0" fontId="18" fillId="0" borderId="0" xfId="0" applyFont="1" applyFill="1" applyBorder="1" applyAlignment="1" applyProtection="1">
      <alignment vertical="center"/>
    </xf>
    <xf numFmtId="0" fontId="2" fillId="0" borderId="0" xfId="0" applyFont="1" applyFill="1" applyProtection="1"/>
    <xf numFmtId="0" fontId="0" fillId="0" borderId="0" xfId="0" applyFill="1" applyBorder="1" applyProtection="1"/>
    <xf numFmtId="0" fontId="0" fillId="0" borderId="0" xfId="0" applyFill="1" applyAlignment="1" applyProtection="1">
      <alignment horizontal="left" vertical="center"/>
    </xf>
    <xf numFmtId="0" fontId="0" fillId="15" borderId="0" xfId="0" applyFill="1" applyAlignment="1" applyProtection="1">
      <alignment vertical="center" wrapText="1"/>
    </xf>
    <xf numFmtId="0" fontId="1" fillId="0" borderId="5" xfId="0" applyFont="1" applyBorder="1" applyAlignment="1" applyProtection="1">
      <alignment horizontal="right" vertical="center"/>
    </xf>
    <xf numFmtId="0" fontId="17" fillId="0" borderId="0" xfId="0" applyFont="1" applyFill="1" applyAlignment="1" applyProtection="1">
      <alignment vertical="center"/>
    </xf>
    <xf numFmtId="0" fontId="16" fillId="2" borderId="0" xfId="0" applyFont="1" applyFill="1" applyAlignment="1" applyProtection="1">
      <alignment vertical="center"/>
    </xf>
    <xf numFmtId="0" fontId="17" fillId="2" borderId="0" xfId="0" applyFont="1" applyFill="1" applyAlignment="1" applyProtection="1">
      <alignment vertical="center"/>
    </xf>
    <xf numFmtId="0" fontId="17" fillId="2" borderId="0" xfId="0" applyFont="1" applyFill="1" applyAlignment="1" applyProtection="1">
      <alignment horizontal="center" vertical="center"/>
    </xf>
    <xf numFmtId="0" fontId="17" fillId="0" borderId="0" xfId="0" applyFont="1" applyAlignment="1">
      <alignment vertical="center"/>
    </xf>
    <xf numFmtId="0" fontId="13" fillId="11" borderId="34" xfId="4" applyAlignment="1">
      <alignment horizontal="center"/>
    </xf>
    <xf numFmtId="0" fontId="0" fillId="0" borderId="0" xfId="0" applyAlignment="1">
      <alignment horizontal="center"/>
    </xf>
    <xf numFmtId="0" fontId="20" fillId="0" borderId="0" xfId="5" applyFont="1" applyBorder="1" applyAlignment="1" applyProtection="1">
      <alignment vertical="center"/>
    </xf>
    <xf numFmtId="0" fontId="20" fillId="0" borderId="0" xfId="5" quotePrefix="1" applyFont="1" applyBorder="1" applyAlignment="1" applyProtection="1">
      <alignment vertical="center"/>
    </xf>
    <xf numFmtId="0" fontId="18" fillId="0" borderId="0" xfId="0" applyFont="1" applyBorder="1" applyAlignment="1" applyProtection="1">
      <alignment vertical="center"/>
    </xf>
    <xf numFmtId="0" fontId="20" fillId="0" borderId="16" xfId="5" applyFont="1" applyBorder="1" applyAlignment="1" applyProtection="1">
      <alignment horizontal="left" vertical="center" indent="1"/>
    </xf>
    <xf numFmtId="0" fontId="20" fillId="0" borderId="16" xfId="5" quotePrefix="1" applyFont="1" applyBorder="1" applyAlignment="1" applyProtection="1">
      <alignment horizontal="left" vertical="center" indent="1"/>
    </xf>
    <xf numFmtId="14" fontId="1" fillId="5" borderId="4" xfId="0" applyNumberFormat="1" applyFont="1" applyFill="1" applyBorder="1" applyAlignment="1" applyProtection="1">
      <alignment horizontal="center" vertical="center"/>
      <protection locked="0"/>
    </xf>
    <xf numFmtId="14" fontId="1" fillId="5" borderId="5" xfId="0" applyNumberFormat="1" applyFont="1" applyFill="1" applyBorder="1" applyAlignment="1" applyProtection="1">
      <alignment horizontal="center" vertical="center"/>
      <protection locked="0"/>
    </xf>
    <xf numFmtId="0" fontId="1" fillId="0" borderId="0" xfId="0" applyFont="1" applyBorder="1" applyAlignment="1" applyProtection="1">
      <alignment horizontal="right" vertical="center"/>
    </xf>
    <xf numFmtId="0" fontId="1" fillId="0" borderId="0" xfId="0" applyFont="1" applyBorder="1" applyAlignment="1" applyProtection="1">
      <alignment horizontal="right" vertical="center" indent="1"/>
    </xf>
    <xf numFmtId="0" fontId="1" fillId="2" borderId="12" xfId="0" applyFont="1" applyFill="1" applyBorder="1" applyAlignment="1" applyProtection="1">
      <alignment vertical="center"/>
    </xf>
    <xf numFmtId="0" fontId="1" fillId="0" borderId="0" xfId="0" applyFont="1" applyBorder="1" applyAlignment="1" applyProtection="1">
      <alignment horizontal="center" vertical="center"/>
    </xf>
    <xf numFmtId="0" fontId="0" fillId="0" borderId="0" xfId="0" applyFont="1" applyFill="1"/>
    <xf numFmtId="164" fontId="1" fillId="0" borderId="0" xfId="0" applyNumberFormat="1" applyFont="1" applyFill="1" applyBorder="1" applyAlignment="1" applyProtection="1">
      <alignment horizontal="left" vertical="center"/>
    </xf>
    <xf numFmtId="0" fontId="1" fillId="2" borderId="0" xfId="0" quotePrefix="1" applyFont="1" applyFill="1" applyAlignment="1" applyProtection="1">
      <alignment horizontal="left" vertical="center" indent="1"/>
    </xf>
    <xf numFmtId="0" fontId="14" fillId="2" borderId="0" xfId="2" applyFont="1" applyFill="1" applyAlignment="1" applyProtection="1">
      <alignment horizontal="left" vertical="center" indent="1"/>
    </xf>
    <xf numFmtId="0" fontId="14" fillId="2" borderId="0" xfId="2" applyFont="1" applyFill="1" applyAlignment="1" applyProtection="1">
      <alignment vertical="center"/>
    </xf>
    <xf numFmtId="0" fontId="17" fillId="2" borderId="0" xfId="0" applyFont="1" applyFill="1" applyAlignment="1" applyProtection="1">
      <alignment horizontal="left" vertical="center" indent="1"/>
    </xf>
    <xf numFmtId="0" fontId="18" fillId="0" borderId="0" xfId="0" applyFont="1" applyBorder="1" applyAlignment="1" applyProtection="1">
      <alignment horizontal="right" vertical="center"/>
    </xf>
    <xf numFmtId="0" fontId="0" fillId="2" borderId="0" xfId="0" applyFill="1" applyBorder="1" applyAlignment="1" applyProtection="1">
      <alignment vertical="center"/>
    </xf>
    <xf numFmtId="0" fontId="0" fillId="0" borderId="4" xfId="0" applyFont="1" applyFill="1" applyBorder="1"/>
    <xf numFmtId="0" fontId="0" fillId="0" borderId="4" xfId="0" applyFill="1" applyBorder="1"/>
    <xf numFmtId="0" fontId="0" fillId="0" borderId="4" xfId="0" applyFill="1" applyBorder="1" applyAlignment="1">
      <alignment horizontal="center" vertical="center"/>
    </xf>
    <xf numFmtId="0" fontId="22" fillId="0" borderId="0" xfId="5" applyNumberFormat="1" applyFont="1" applyFill="1" applyAlignment="1">
      <alignment horizontal="center" vertical="center"/>
    </xf>
    <xf numFmtId="0" fontId="0" fillId="2" borderId="0" xfId="0" applyFill="1" applyAlignment="1" applyProtection="1">
      <alignment vertical="center"/>
    </xf>
    <xf numFmtId="0" fontId="7" fillId="0" borderId="0" xfId="0" quotePrefix="1" applyFont="1" applyFill="1" applyBorder="1" applyAlignment="1" applyProtection="1">
      <alignment vertical="center"/>
    </xf>
    <xf numFmtId="0" fontId="7" fillId="0" borderId="0" xfId="0" quotePrefix="1" applyFont="1" applyBorder="1" applyProtection="1"/>
    <xf numFmtId="0" fontId="1" fillId="16" borderId="0" xfId="0" applyFont="1" applyFill="1" applyBorder="1" applyAlignment="1" applyProtection="1">
      <alignment horizontal="center" vertical="center"/>
    </xf>
    <xf numFmtId="49" fontId="1" fillId="5" borderId="0" xfId="0" quotePrefix="1" applyNumberFormat="1" applyFont="1" applyFill="1" applyBorder="1" applyAlignment="1" applyProtection="1">
      <alignment horizontal="center" vertical="center"/>
      <protection locked="0"/>
    </xf>
    <xf numFmtId="49" fontId="0" fillId="5" borderId="0" xfId="0" quotePrefix="1" applyNumberFormat="1" applyFont="1" applyFill="1" applyBorder="1" applyAlignment="1" applyProtection="1">
      <alignment horizontal="left" vertical="center" indent="1"/>
      <protection locked="0"/>
    </xf>
    <xf numFmtId="0" fontId="0" fillId="13" borderId="27" xfId="0" applyFill="1" applyBorder="1" applyAlignment="1" applyProtection="1">
      <alignment horizontal="center" vertical="center"/>
    </xf>
    <xf numFmtId="0" fontId="1" fillId="2" borderId="21" xfId="0" applyFont="1" applyFill="1" applyBorder="1" applyAlignment="1" applyProtection="1">
      <alignment horizontal="left" vertical="center" indent="1"/>
    </xf>
    <xf numFmtId="44" fontId="0" fillId="13" borderId="27" xfId="0" applyNumberFormat="1" applyFill="1" applyBorder="1" applyAlignment="1" applyProtection="1">
      <alignment horizontal="left" vertical="center" indent="1"/>
    </xf>
    <xf numFmtId="44" fontId="0" fillId="0" borderId="25" xfId="0" applyNumberFormat="1" applyBorder="1" applyAlignment="1" applyProtection="1">
      <alignment horizontal="left" vertical="center" indent="1"/>
    </xf>
    <xf numFmtId="0" fontId="0" fillId="0" borderId="26" xfId="0" applyBorder="1" applyAlignment="1" applyProtection="1">
      <alignment horizontal="center" vertical="center"/>
    </xf>
    <xf numFmtId="0" fontId="0" fillId="0" borderId="27" xfId="0" applyFill="1" applyBorder="1" applyAlignment="1" applyProtection="1">
      <alignment horizontal="left" vertical="center" indent="1"/>
    </xf>
    <xf numFmtId="0" fontId="11" fillId="2" borderId="0" xfId="0" applyFont="1" applyFill="1" applyBorder="1" applyAlignment="1" applyProtection="1">
      <alignment horizontal="left" vertical="center" indent="1"/>
    </xf>
    <xf numFmtId="0" fontId="0" fillId="5" borderId="30" xfId="0" quotePrefix="1" applyFill="1" applyBorder="1" applyAlignment="1" applyProtection="1">
      <alignment horizontal="left" vertical="top" wrapText="1"/>
      <protection locked="0"/>
    </xf>
    <xf numFmtId="0" fontId="0" fillId="5" borderId="5" xfId="0" quotePrefix="1" applyFill="1" applyBorder="1" applyAlignment="1" applyProtection="1">
      <alignment horizontal="left" vertical="top" wrapText="1"/>
      <protection locked="0"/>
    </xf>
    <xf numFmtId="0" fontId="0" fillId="5" borderId="31" xfId="0" quotePrefix="1" applyFill="1" applyBorder="1" applyAlignment="1" applyProtection="1">
      <alignment horizontal="left" vertical="top" wrapText="1"/>
      <protection locked="0"/>
    </xf>
    <xf numFmtId="0" fontId="0" fillId="5" borderId="6" xfId="0" quotePrefix="1" applyFill="1" applyBorder="1" applyAlignment="1" applyProtection="1">
      <alignment horizontal="left" vertical="top" wrapText="1"/>
      <protection locked="0"/>
    </xf>
    <xf numFmtId="0" fontId="0" fillId="5" borderId="0" xfId="0" quotePrefix="1" applyFill="1" applyBorder="1" applyAlignment="1" applyProtection="1">
      <alignment horizontal="left" vertical="top" wrapText="1"/>
      <protection locked="0"/>
    </xf>
    <xf numFmtId="0" fontId="0" fillId="5" borderId="7" xfId="0" quotePrefix="1" applyFill="1" applyBorder="1" applyAlignment="1" applyProtection="1">
      <alignment horizontal="left" vertical="top" wrapText="1"/>
      <protection locked="0"/>
    </xf>
    <xf numFmtId="0" fontId="0" fillId="5" borderId="8" xfId="0" quotePrefix="1" applyFill="1" applyBorder="1" applyAlignment="1" applyProtection="1">
      <alignment horizontal="left" vertical="top" wrapText="1"/>
      <protection locked="0"/>
    </xf>
    <xf numFmtId="0" fontId="0" fillId="5" borderId="4" xfId="0" quotePrefix="1" applyFill="1" applyBorder="1" applyAlignment="1" applyProtection="1">
      <alignment horizontal="left" vertical="top" wrapText="1"/>
      <protection locked="0"/>
    </xf>
    <xf numFmtId="0" fontId="0" fillId="5" borderId="9" xfId="0" quotePrefix="1" applyFill="1" applyBorder="1" applyAlignment="1" applyProtection="1">
      <alignment horizontal="left" vertical="top" wrapText="1"/>
      <protection locked="0"/>
    </xf>
    <xf numFmtId="0" fontId="0" fillId="13" borderId="35" xfId="0" applyFill="1" applyBorder="1" applyAlignment="1" applyProtection="1">
      <alignment horizontal="left" vertical="center" indent="1"/>
    </xf>
    <xf numFmtId="0" fontId="0" fillId="13" borderId="27" xfId="0" applyFill="1" applyBorder="1" applyAlignment="1" applyProtection="1">
      <alignment horizontal="left" vertical="center" indent="1"/>
    </xf>
    <xf numFmtId="0" fontId="0" fillId="13" borderId="27" xfId="0" applyFill="1" applyBorder="1" applyAlignment="1" applyProtection="1">
      <alignment horizontal="center" vertical="center"/>
    </xf>
    <xf numFmtId="0" fontId="0" fillId="13" borderId="28" xfId="0" applyFill="1" applyBorder="1" applyAlignment="1" applyProtection="1">
      <alignment horizontal="center" vertical="center"/>
    </xf>
    <xf numFmtId="0" fontId="1" fillId="9" borderId="1" xfId="0" applyFont="1" applyFill="1" applyBorder="1" applyAlignment="1" applyProtection="1">
      <alignment horizontal="left" vertical="center" wrapText="1" indent="1"/>
    </xf>
    <xf numFmtId="0" fontId="1" fillId="9" borderId="2" xfId="0" applyFont="1" applyFill="1" applyBorder="1" applyAlignment="1" applyProtection="1">
      <alignment horizontal="left" vertical="center" wrapText="1" indent="1"/>
    </xf>
    <xf numFmtId="44" fontId="1" fillId="0" borderId="2" xfId="0" applyNumberFormat="1" applyFont="1" applyBorder="1" applyAlignment="1" applyProtection="1">
      <alignment horizontal="left" vertical="center" indent="1"/>
    </xf>
    <xf numFmtId="0" fontId="20" fillId="0" borderId="0" xfId="5" applyFont="1" applyBorder="1" applyAlignment="1" applyProtection="1">
      <alignment horizontal="left" vertical="center" indent="1"/>
    </xf>
    <xf numFmtId="0" fontId="1" fillId="0" borderId="0" xfId="0" applyFont="1" applyBorder="1" applyAlignment="1" applyProtection="1">
      <alignment horizontal="left" vertical="center" indent="1"/>
    </xf>
    <xf numFmtId="0" fontId="11" fillId="2" borderId="0" xfId="0" applyFont="1" applyFill="1" applyAlignment="1" applyProtection="1">
      <alignment horizontal="left" vertical="center" indent="1"/>
    </xf>
    <xf numFmtId="0" fontId="8" fillId="7" borderId="0" xfId="2" applyFont="1" applyFill="1" applyAlignment="1" applyProtection="1">
      <alignment horizontal="left" vertical="top" wrapText="1"/>
    </xf>
    <xf numFmtId="0" fontId="12" fillId="2" borderId="0" xfId="0" applyFont="1" applyFill="1" applyAlignment="1" applyProtection="1">
      <alignment horizontal="center" vertical="center" wrapText="1"/>
    </xf>
    <xf numFmtId="0" fontId="10" fillId="2" borderId="4" xfId="0" applyFont="1" applyFill="1" applyBorder="1" applyAlignment="1" applyProtection="1">
      <alignment horizontal="center" vertical="center"/>
    </xf>
    <xf numFmtId="0" fontId="11" fillId="2" borderId="0" xfId="0" applyFont="1" applyFill="1" applyAlignment="1" applyProtection="1">
      <alignment horizontal="center" vertical="center" wrapText="1"/>
    </xf>
    <xf numFmtId="0" fontId="1" fillId="2" borderId="21" xfId="0" applyFont="1" applyFill="1" applyBorder="1" applyAlignment="1" applyProtection="1">
      <alignment horizontal="left" vertical="center" indent="1"/>
    </xf>
    <xf numFmtId="0" fontId="1" fillId="2" borderId="10" xfId="0" applyFont="1" applyFill="1" applyBorder="1" applyAlignment="1" applyProtection="1">
      <alignment horizontal="left" vertical="center" indent="1"/>
    </xf>
    <xf numFmtId="0" fontId="1" fillId="5" borderId="10" xfId="0" applyFont="1" applyFill="1" applyBorder="1" applyAlignment="1" applyProtection="1">
      <alignment horizontal="left" vertical="center" indent="1"/>
      <protection locked="0"/>
    </xf>
    <xf numFmtId="0" fontId="20" fillId="0" borderId="0" xfId="5" quotePrefix="1" applyFont="1" applyBorder="1" applyAlignment="1" applyProtection="1">
      <alignment horizontal="left" vertical="center" indent="3"/>
    </xf>
    <xf numFmtId="0" fontId="1" fillId="0" borderId="0" xfId="0" applyFont="1" applyBorder="1" applyAlignment="1" applyProtection="1">
      <alignment horizontal="left" vertical="center" indent="3"/>
    </xf>
    <xf numFmtId="0" fontId="0" fillId="5" borderId="23" xfId="0" applyFont="1" applyFill="1" applyBorder="1" applyAlignment="1" applyProtection="1">
      <alignment horizontal="left" vertical="center" indent="1"/>
      <protection locked="0"/>
    </xf>
    <xf numFmtId="0" fontId="1" fillId="2" borderId="0" xfId="0" applyFont="1" applyFill="1" applyAlignment="1" applyProtection="1">
      <alignment horizontal="left" vertical="center" indent="1"/>
    </xf>
    <xf numFmtId="0" fontId="1" fillId="5" borderId="0" xfId="0" applyFont="1" applyFill="1" applyAlignment="1" applyProtection="1">
      <alignment horizontal="left" vertical="center" indent="1"/>
      <protection locked="0"/>
    </xf>
    <xf numFmtId="0" fontId="0" fillId="5" borderId="2" xfId="0" applyFont="1" applyFill="1" applyBorder="1" applyAlignment="1" applyProtection="1">
      <alignment horizontal="left" vertical="center" indent="1"/>
      <protection locked="0"/>
    </xf>
    <xf numFmtId="0" fontId="18" fillId="0" borderId="0" xfId="0" applyFont="1" applyBorder="1" applyAlignment="1" applyProtection="1">
      <alignment horizontal="left" vertical="center" indent="3"/>
    </xf>
  </cellXfs>
  <cellStyles count="6">
    <cellStyle name="60% - Accent6" xfId="2" builtinId="52"/>
    <cellStyle name="Hyperlink" xfId="5" builtinId="8"/>
    <cellStyle name="Normal" xfId="0" builtinId="0"/>
    <cellStyle name="Output" xfId="4" builtinId="21"/>
    <cellStyle name="Percent" xfId="3" builtinId="5"/>
    <cellStyle name="Title" xfId="1" builtinId="15"/>
  </cellStyles>
  <dxfs count="0"/>
  <tableStyles count="0" defaultTableStyle="TableStyleMedium2" defaultPivotStyle="PivotStyleLight16"/>
  <colors>
    <mruColors>
      <color rgb="FFC6E0B4"/>
      <color rgb="FFACD292"/>
      <color rgb="FFDDDDDD"/>
      <color rgb="FFFF6600"/>
      <color rgb="FF41719C"/>
      <color rgb="FF0A3A5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microsoft.com/office/2006/relationships/vbaProject" Target="vbaProject.bin"/><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829206</xdr:colOff>
      <xdr:row>0</xdr:row>
      <xdr:rowOff>123825</xdr:rowOff>
    </xdr:from>
    <xdr:to>
      <xdr:col>12</xdr:col>
      <xdr:colOff>266881</xdr:colOff>
      <xdr:row>0</xdr:row>
      <xdr:rowOff>447675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74489" y="123825"/>
          <a:ext cx="1033562" cy="323850"/>
        </a:xfrm>
        <a:prstGeom prst="rect">
          <a:avLst/>
        </a:prstGeom>
      </xdr:spPr>
    </xdr:pic>
    <xdr:clientData/>
  </xdr:twoCellAnchor>
  <xdr:twoCellAnchor>
    <xdr:from>
      <xdr:col>1</xdr:col>
      <xdr:colOff>0</xdr:colOff>
      <xdr:row>6</xdr:row>
      <xdr:rowOff>2103</xdr:rowOff>
    </xdr:from>
    <xdr:to>
      <xdr:col>1</xdr:col>
      <xdr:colOff>283464</xdr:colOff>
      <xdr:row>6</xdr:row>
      <xdr:rowOff>257175</xdr:rowOff>
    </xdr:to>
    <xdr:sp macro="[0]!btnShowHideSchedB_Click" textlink="">
      <xdr:nvSpPr>
        <xdr:cNvPr id="18" name="Rounded Rectangle 17">
          <a:extLst>
            <a:ext uri="{FF2B5EF4-FFF2-40B4-BE49-F238E27FC236}">
              <a16:creationId xmlns:a16="http://schemas.microsoft.com/office/drawing/2014/main" id="{00000000-0008-0000-0000-000012000000}"/>
            </a:ext>
          </a:extLst>
        </xdr:cNvPr>
        <xdr:cNvSpPr/>
      </xdr:nvSpPr>
      <xdr:spPr>
        <a:xfrm>
          <a:off x="161745" y="308424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14</xdr:row>
      <xdr:rowOff>2103</xdr:rowOff>
    </xdr:from>
    <xdr:to>
      <xdr:col>1</xdr:col>
      <xdr:colOff>283464</xdr:colOff>
      <xdr:row>14</xdr:row>
      <xdr:rowOff>257175</xdr:rowOff>
    </xdr:to>
    <xdr:sp macro="[0]!btnShowHideSchedC_Click" textlink="">
      <xdr:nvSpPr>
        <xdr:cNvPr id="19" name="Rounded Rectangle 18">
          <a:extLst>
            <a:ext uri="{FF2B5EF4-FFF2-40B4-BE49-F238E27FC236}">
              <a16:creationId xmlns:a16="http://schemas.microsoft.com/office/drawing/2014/main" id="{00000000-0008-0000-0000-000013000000}"/>
            </a:ext>
          </a:extLst>
        </xdr:cNvPr>
        <xdr:cNvSpPr/>
      </xdr:nvSpPr>
      <xdr:spPr>
        <a:xfrm>
          <a:off x="161745" y="3084249"/>
          <a:ext cx="283464" cy="255072"/>
        </a:xfrm>
        <a:prstGeom prst="roundRect">
          <a:avLst/>
        </a:prstGeom>
        <a:solidFill>
          <a:srgbClr val="C6E0B4"/>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X</a:t>
          </a:r>
        </a:p>
      </xdr:txBody>
    </xdr:sp>
    <xdr:clientData/>
  </xdr:twoCellAnchor>
  <xdr:twoCellAnchor>
    <xdr:from>
      <xdr:col>0</xdr:col>
      <xdr:colOff>206674</xdr:colOff>
      <xdr:row>16</xdr:row>
      <xdr:rowOff>9948</xdr:rowOff>
    </xdr:from>
    <xdr:to>
      <xdr:col>1</xdr:col>
      <xdr:colOff>287544</xdr:colOff>
      <xdr:row>16</xdr:row>
      <xdr:rowOff>265980</xdr:rowOff>
    </xdr:to>
    <xdr:sp macro="" textlink="">
      <xdr:nvSpPr>
        <xdr:cNvPr id="5" name="Flowchart: Delay 4">
          <a:extLst>
            <a:ext uri="{FF2B5EF4-FFF2-40B4-BE49-F238E27FC236}">
              <a16:creationId xmlns:a16="http://schemas.microsoft.com/office/drawing/2014/main" id="{00000000-0008-0000-0000-000005000000}"/>
            </a:ext>
          </a:extLst>
        </xdr:cNvPr>
        <xdr:cNvSpPr/>
      </xdr:nvSpPr>
      <xdr:spPr>
        <a:xfrm rot="10800000">
          <a:off x="206674" y="10002212"/>
          <a:ext cx="296530"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0</xdr:colOff>
      <xdr:row>16</xdr:row>
      <xdr:rowOff>0</xdr:rowOff>
    </xdr:from>
    <xdr:to>
      <xdr:col>12</xdr:col>
      <xdr:colOff>296533</xdr:colOff>
      <xdr:row>16</xdr:row>
      <xdr:rowOff>256032</xdr:rowOff>
    </xdr:to>
    <xdr:sp macro="" textlink="">
      <xdr:nvSpPr>
        <xdr:cNvPr id="24" name="Flowchart: Delay 23">
          <a:extLst>
            <a:ext uri="{FF2B5EF4-FFF2-40B4-BE49-F238E27FC236}">
              <a16:creationId xmlns:a16="http://schemas.microsoft.com/office/drawing/2014/main" id="{00000000-0008-0000-0000-000018000000}"/>
            </a:ext>
          </a:extLst>
        </xdr:cNvPr>
        <xdr:cNvSpPr/>
      </xdr:nvSpPr>
      <xdr:spPr>
        <a:xfrm>
          <a:off x="10264140" y="9982200"/>
          <a:ext cx="296533"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16</xdr:row>
      <xdr:rowOff>9345</xdr:rowOff>
    </xdr:from>
    <xdr:to>
      <xdr:col>12</xdr:col>
      <xdr:colOff>251963</xdr:colOff>
      <xdr:row>16</xdr:row>
      <xdr:rowOff>251963</xdr:rowOff>
    </xdr:to>
    <xdr:sp macro="[0]!btnMinusSchedCAreas_Click" textlink="">
      <xdr:nvSpPr>
        <xdr:cNvPr id="29" name="Rectangle 28">
          <a:extLst>
            <a:ext uri="{FF2B5EF4-FFF2-40B4-BE49-F238E27FC236}">
              <a16:creationId xmlns:a16="http://schemas.microsoft.com/office/drawing/2014/main" id="{00000000-0008-0000-0000-00001D000000}"/>
            </a:ext>
          </a:extLst>
        </xdr:cNvPr>
        <xdr:cNvSpPr/>
      </xdr:nvSpPr>
      <xdr:spPr>
        <a:xfrm>
          <a:off x="9291727" y="10055524"/>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16</xdr:row>
      <xdr:rowOff>8986</xdr:rowOff>
    </xdr:from>
    <xdr:to>
      <xdr:col>11</xdr:col>
      <xdr:colOff>269576</xdr:colOff>
      <xdr:row>16</xdr:row>
      <xdr:rowOff>251604</xdr:rowOff>
    </xdr:to>
    <xdr:sp macro="[0]!btnPlusSchedCAreas_Click" textlink="">
      <xdr:nvSpPr>
        <xdr:cNvPr id="30" name="Rectangle 29">
          <a:extLst>
            <a:ext uri="{FF2B5EF4-FFF2-40B4-BE49-F238E27FC236}">
              <a16:creationId xmlns:a16="http://schemas.microsoft.com/office/drawing/2014/main" id="{00000000-0008-0000-0000-00001E000000}"/>
            </a:ext>
          </a:extLst>
        </xdr:cNvPr>
        <xdr:cNvSpPr/>
      </xdr:nvSpPr>
      <xdr:spPr>
        <a:xfrm>
          <a:off x="8985849" y="1005516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0</xdr:col>
      <xdr:colOff>206674</xdr:colOff>
      <xdr:row>31</xdr:row>
      <xdr:rowOff>19654</xdr:rowOff>
    </xdr:from>
    <xdr:to>
      <xdr:col>1</xdr:col>
      <xdr:colOff>287544</xdr:colOff>
      <xdr:row>32</xdr:row>
      <xdr:rowOff>8986</xdr:rowOff>
    </xdr:to>
    <xdr:sp macro="" textlink="">
      <xdr:nvSpPr>
        <xdr:cNvPr id="31" name="Flowchart: Delay 30">
          <a:extLst>
            <a:ext uri="{FF2B5EF4-FFF2-40B4-BE49-F238E27FC236}">
              <a16:creationId xmlns:a16="http://schemas.microsoft.com/office/drawing/2014/main" id="{00000000-0008-0000-0000-00001F000000}"/>
            </a:ext>
          </a:extLst>
        </xdr:cNvPr>
        <xdr:cNvSpPr/>
      </xdr:nvSpPr>
      <xdr:spPr>
        <a:xfrm rot="10800000">
          <a:off x="206674" y="13385134"/>
          <a:ext cx="294230"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0</xdr:colOff>
      <xdr:row>31</xdr:row>
      <xdr:rowOff>0</xdr:rowOff>
    </xdr:from>
    <xdr:to>
      <xdr:col>12</xdr:col>
      <xdr:colOff>296533</xdr:colOff>
      <xdr:row>31</xdr:row>
      <xdr:rowOff>256032</xdr:rowOff>
    </xdr:to>
    <xdr:sp macro="" textlink="">
      <xdr:nvSpPr>
        <xdr:cNvPr id="32" name="Flowchart: Delay 31">
          <a:extLst>
            <a:ext uri="{FF2B5EF4-FFF2-40B4-BE49-F238E27FC236}">
              <a16:creationId xmlns:a16="http://schemas.microsoft.com/office/drawing/2014/main" id="{00000000-0008-0000-0000-000020000000}"/>
            </a:ext>
          </a:extLst>
        </xdr:cNvPr>
        <xdr:cNvSpPr/>
      </xdr:nvSpPr>
      <xdr:spPr>
        <a:xfrm>
          <a:off x="10264140" y="13365480"/>
          <a:ext cx="296533"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31</xdr:row>
      <xdr:rowOff>9345</xdr:rowOff>
    </xdr:from>
    <xdr:to>
      <xdr:col>12</xdr:col>
      <xdr:colOff>251963</xdr:colOff>
      <xdr:row>31</xdr:row>
      <xdr:rowOff>251963</xdr:rowOff>
    </xdr:to>
    <xdr:sp macro="[0]!btnMinusSchedCAreas_Click" textlink="">
      <xdr:nvSpPr>
        <xdr:cNvPr id="33" name="Rectangle 32">
          <a:extLst>
            <a:ext uri="{FF2B5EF4-FFF2-40B4-BE49-F238E27FC236}">
              <a16:creationId xmlns:a16="http://schemas.microsoft.com/office/drawing/2014/main" id="{00000000-0008-0000-0000-000021000000}"/>
            </a:ext>
          </a:extLst>
        </xdr:cNvPr>
        <xdr:cNvSpPr/>
      </xdr:nvSpPr>
      <xdr:spPr>
        <a:xfrm>
          <a:off x="9291727" y="10055524"/>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31</xdr:row>
      <xdr:rowOff>8986</xdr:rowOff>
    </xdr:from>
    <xdr:to>
      <xdr:col>11</xdr:col>
      <xdr:colOff>269576</xdr:colOff>
      <xdr:row>31</xdr:row>
      <xdr:rowOff>251604</xdr:rowOff>
    </xdr:to>
    <xdr:sp macro="[0]!btnPlusSchedCAreas_Click" textlink="">
      <xdr:nvSpPr>
        <xdr:cNvPr id="34" name="Rectangle 33">
          <a:extLst>
            <a:ext uri="{FF2B5EF4-FFF2-40B4-BE49-F238E27FC236}">
              <a16:creationId xmlns:a16="http://schemas.microsoft.com/office/drawing/2014/main" id="{00000000-0008-0000-0000-000022000000}"/>
            </a:ext>
          </a:extLst>
        </xdr:cNvPr>
        <xdr:cNvSpPr/>
      </xdr:nvSpPr>
      <xdr:spPr>
        <a:xfrm>
          <a:off x="8985849" y="1005516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0</xdr:col>
      <xdr:colOff>206674</xdr:colOff>
      <xdr:row>46</xdr:row>
      <xdr:rowOff>4241</xdr:rowOff>
    </xdr:from>
    <xdr:to>
      <xdr:col>1</xdr:col>
      <xdr:colOff>287544</xdr:colOff>
      <xdr:row>47</xdr:row>
      <xdr:rowOff>8986</xdr:rowOff>
    </xdr:to>
    <xdr:sp macro="" textlink="">
      <xdr:nvSpPr>
        <xdr:cNvPr id="35" name="Flowchart: Delay 34">
          <a:extLst>
            <a:ext uri="{FF2B5EF4-FFF2-40B4-BE49-F238E27FC236}">
              <a16:creationId xmlns:a16="http://schemas.microsoft.com/office/drawing/2014/main" id="{00000000-0008-0000-0000-000023000000}"/>
            </a:ext>
          </a:extLst>
        </xdr:cNvPr>
        <xdr:cNvSpPr/>
      </xdr:nvSpPr>
      <xdr:spPr>
        <a:xfrm rot="10800000">
          <a:off x="206674" y="16933581"/>
          <a:ext cx="287545" cy="274320"/>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0</xdr:colOff>
      <xdr:row>46</xdr:row>
      <xdr:rowOff>0</xdr:rowOff>
    </xdr:from>
    <xdr:to>
      <xdr:col>12</xdr:col>
      <xdr:colOff>296533</xdr:colOff>
      <xdr:row>47</xdr:row>
      <xdr:rowOff>2</xdr:rowOff>
    </xdr:to>
    <xdr:sp macro="" textlink="">
      <xdr:nvSpPr>
        <xdr:cNvPr id="36" name="Flowchart: Delay 35">
          <a:extLst>
            <a:ext uri="{FF2B5EF4-FFF2-40B4-BE49-F238E27FC236}">
              <a16:creationId xmlns:a16="http://schemas.microsoft.com/office/drawing/2014/main" id="{00000000-0008-0000-0000-000024000000}"/>
            </a:ext>
          </a:extLst>
        </xdr:cNvPr>
        <xdr:cNvSpPr/>
      </xdr:nvSpPr>
      <xdr:spPr>
        <a:xfrm>
          <a:off x="9309340" y="13487759"/>
          <a:ext cx="296533" cy="269578"/>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46</xdr:row>
      <xdr:rowOff>9345</xdr:rowOff>
    </xdr:from>
    <xdr:to>
      <xdr:col>12</xdr:col>
      <xdr:colOff>251963</xdr:colOff>
      <xdr:row>46</xdr:row>
      <xdr:rowOff>251963</xdr:rowOff>
    </xdr:to>
    <xdr:sp macro="[0]!btnMinusSchedCAreas_Click" textlink="">
      <xdr:nvSpPr>
        <xdr:cNvPr id="37" name="Rectangle 36">
          <a:extLst>
            <a:ext uri="{FF2B5EF4-FFF2-40B4-BE49-F238E27FC236}">
              <a16:creationId xmlns:a16="http://schemas.microsoft.com/office/drawing/2014/main" id="{00000000-0008-0000-0000-000025000000}"/>
            </a:ext>
          </a:extLst>
        </xdr:cNvPr>
        <xdr:cNvSpPr/>
      </xdr:nvSpPr>
      <xdr:spPr>
        <a:xfrm>
          <a:off x="9291727" y="13497104"/>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46</xdr:row>
      <xdr:rowOff>8986</xdr:rowOff>
    </xdr:from>
    <xdr:to>
      <xdr:col>11</xdr:col>
      <xdr:colOff>269576</xdr:colOff>
      <xdr:row>46</xdr:row>
      <xdr:rowOff>251604</xdr:rowOff>
    </xdr:to>
    <xdr:sp macro="[0]!btnPlusSchedCAreas_Click" textlink="">
      <xdr:nvSpPr>
        <xdr:cNvPr id="38" name="Rectangle 37">
          <a:extLst>
            <a:ext uri="{FF2B5EF4-FFF2-40B4-BE49-F238E27FC236}">
              <a16:creationId xmlns:a16="http://schemas.microsoft.com/office/drawing/2014/main" id="{00000000-0008-0000-0000-000026000000}"/>
            </a:ext>
          </a:extLst>
        </xdr:cNvPr>
        <xdr:cNvSpPr/>
      </xdr:nvSpPr>
      <xdr:spPr>
        <a:xfrm>
          <a:off x="8985849" y="1349674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0</xdr:col>
      <xdr:colOff>197688</xdr:colOff>
      <xdr:row>61</xdr:row>
      <xdr:rowOff>12462</xdr:rowOff>
    </xdr:from>
    <xdr:to>
      <xdr:col>1</xdr:col>
      <xdr:colOff>287544</xdr:colOff>
      <xdr:row>62</xdr:row>
      <xdr:rowOff>1794</xdr:rowOff>
    </xdr:to>
    <xdr:sp macro="" textlink="">
      <xdr:nvSpPr>
        <xdr:cNvPr id="39" name="Flowchart: Delay 38">
          <a:extLst>
            <a:ext uri="{FF2B5EF4-FFF2-40B4-BE49-F238E27FC236}">
              <a16:creationId xmlns:a16="http://schemas.microsoft.com/office/drawing/2014/main" id="{00000000-0008-0000-0000-000027000000}"/>
            </a:ext>
          </a:extLst>
        </xdr:cNvPr>
        <xdr:cNvSpPr/>
      </xdr:nvSpPr>
      <xdr:spPr>
        <a:xfrm rot="10800000">
          <a:off x="197688" y="20140764"/>
          <a:ext cx="305516" cy="255313"/>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12</xdr:col>
      <xdr:colOff>0</xdr:colOff>
      <xdr:row>61</xdr:row>
      <xdr:rowOff>0</xdr:rowOff>
    </xdr:from>
    <xdr:to>
      <xdr:col>12</xdr:col>
      <xdr:colOff>296533</xdr:colOff>
      <xdr:row>61</xdr:row>
      <xdr:rowOff>256032</xdr:rowOff>
    </xdr:to>
    <xdr:sp macro="" textlink="">
      <xdr:nvSpPr>
        <xdr:cNvPr id="40" name="Flowchart: Delay 39">
          <a:extLst>
            <a:ext uri="{FF2B5EF4-FFF2-40B4-BE49-F238E27FC236}">
              <a16:creationId xmlns:a16="http://schemas.microsoft.com/office/drawing/2014/main" id="{00000000-0008-0000-0000-000028000000}"/>
            </a:ext>
          </a:extLst>
        </xdr:cNvPr>
        <xdr:cNvSpPr/>
      </xdr:nvSpPr>
      <xdr:spPr>
        <a:xfrm>
          <a:off x="10264140" y="20132040"/>
          <a:ext cx="296533" cy="256032"/>
        </a:xfrm>
        <a:prstGeom prst="flowChartDelay">
          <a:avLst/>
        </a:prstGeom>
        <a:solidFill>
          <a:schemeClr val="accent6">
            <a:lumMod val="40000"/>
            <a:lumOff val="60000"/>
          </a:schemeClr>
        </a:solidFill>
        <a:ln>
          <a:solidFill>
            <a:schemeClr val="accent6">
              <a:lumMod val="40000"/>
              <a:lumOff val="6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lang="en-US" sz="1100" noProof="0">
            <a:solidFill>
              <a:schemeClr val="lt1"/>
            </a:solidFill>
            <a:latin typeface="+mn-lt"/>
            <a:ea typeface="+mn-ea"/>
            <a:cs typeface="+mn-cs"/>
          </a:endParaRPr>
        </a:p>
      </xdr:txBody>
    </xdr:sp>
    <xdr:clientData/>
  </xdr:twoCellAnchor>
  <xdr:twoCellAnchor>
    <xdr:from>
      <xdr:col>11</xdr:col>
      <xdr:colOff>305878</xdr:colOff>
      <xdr:row>61</xdr:row>
      <xdr:rowOff>9345</xdr:rowOff>
    </xdr:from>
    <xdr:to>
      <xdr:col>12</xdr:col>
      <xdr:colOff>251963</xdr:colOff>
      <xdr:row>61</xdr:row>
      <xdr:rowOff>251963</xdr:rowOff>
    </xdr:to>
    <xdr:sp macro="[0]!btnMinusSchedCAreas_Click" textlink="">
      <xdr:nvSpPr>
        <xdr:cNvPr id="41" name="Rectangle 40">
          <a:extLst>
            <a:ext uri="{FF2B5EF4-FFF2-40B4-BE49-F238E27FC236}">
              <a16:creationId xmlns:a16="http://schemas.microsoft.com/office/drawing/2014/main" id="{00000000-0008-0000-0000-000029000000}"/>
            </a:ext>
          </a:extLst>
        </xdr:cNvPr>
        <xdr:cNvSpPr/>
      </xdr:nvSpPr>
      <xdr:spPr>
        <a:xfrm>
          <a:off x="9291727" y="16938685"/>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11</xdr:col>
      <xdr:colOff>0</xdr:colOff>
      <xdr:row>61</xdr:row>
      <xdr:rowOff>8986</xdr:rowOff>
    </xdr:from>
    <xdr:to>
      <xdr:col>11</xdr:col>
      <xdr:colOff>269576</xdr:colOff>
      <xdr:row>61</xdr:row>
      <xdr:rowOff>251604</xdr:rowOff>
    </xdr:to>
    <xdr:sp macro="[0]!btnPlusSchedCAreas_Click" textlink="">
      <xdr:nvSpPr>
        <xdr:cNvPr id="42" name="Rectangle 41">
          <a:extLst>
            <a:ext uri="{FF2B5EF4-FFF2-40B4-BE49-F238E27FC236}">
              <a16:creationId xmlns:a16="http://schemas.microsoft.com/office/drawing/2014/main" id="{00000000-0008-0000-0000-00002A000000}"/>
            </a:ext>
          </a:extLst>
        </xdr:cNvPr>
        <xdr:cNvSpPr/>
      </xdr:nvSpPr>
      <xdr:spPr>
        <a:xfrm>
          <a:off x="8985849" y="16938326"/>
          <a:ext cx="269576" cy="242618"/>
        </a:xfrm>
        <a:prstGeom prst="rect">
          <a:avLst/>
        </a:prstGeom>
        <a:noFill/>
        <a:ln w="12700" cap="flat" cmpd="sng" algn="ctr">
          <a:noFill/>
          <a:prstDash val="solid"/>
          <a:miter lim="800000"/>
        </a:ln>
        <a:effectLst/>
      </xdr:spPr>
      <xdr:txBody>
        <a:bodyPr vertOverflow="clip" horzOverflow="clip"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sz="1800" b="0" i="0" u="none" strike="noStrike" kern="0" cap="none" spc="0" normalizeH="0" baseline="0" noProof="0">
              <a:ln>
                <a:solidFill>
                  <a:srgbClr val="5B9BD5">
                    <a:shade val="50000"/>
                  </a:srgbClr>
                </a:solidFill>
              </a:ln>
              <a:solidFill>
                <a:sysClr val="windowText" lastClr="000000"/>
              </a:solidFill>
              <a:effectLst/>
              <a:uLnTx/>
              <a:uFillTx/>
              <a:latin typeface="Calibri" panose="020F0502020204030204"/>
              <a:ea typeface="+mn-ea"/>
              <a:cs typeface="+mn-cs"/>
            </a:rPr>
            <a:t>+</a:t>
          </a:r>
        </a:p>
      </xdr:txBody>
    </xdr:sp>
    <xdr:clientData/>
  </xdr:twoCellAnchor>
  <xdr:twoCellAnchor>
    <xdr:from>
      <xdr:col>1</xdr:col>
      <xdr:colOff>0</xdr:colOff>
      <xdr:row>77</xdr:row>
      <xdr:rowOff>2103</xdr:rowOff>
    </xdr:from>
    <xdr:to>
      <xdr:col>1</xdr:col>
      <xdr:colOff>283464</xdr:colOff>
      <xdr:row>77</xdr:row>
      <xdr:rowOff>257175</xdr:rowOff>
    </xdr:to>
    <xdr:sp macro="[0]!btnShowHideSchedD_Click" textlink="">
      <xdr:nvSpPr>
        <xdr:cNvPr id="81" name="Rounded Rectangle 80">
          <a:extLst>
            <a:ext uri="{FF2B5EF4-FFF2-40B4-BE49-F238E27FC236}">
              <a16:creationId xmlns:a16="http://schemas.microsoft.com/office/drawing/2014/main" id="{00000000-0008-0000-0000-000051000000}"/>
            </a:ext>
          </a:extLst>
        </xdr:cNvPr>
        <xdr:cNvSpPr/>
      </xdr:nvSpPr>
      <xdr:spPr>
        <a:xfrm>
          <a:off x="161745" y="82061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84</xdr:row>
      <xdr:rowOff>2103</xdr:rowOff>
    </xdr:from>
    <xdr:to>
      <xdr:col>1</xdr:col>
      <xdr:colOff>283464</xdr:colOff>
      <xdr:row>84</xdr:row>
      <xdr:rowOff>257175</xdr:rowOff>
    </xdr:to>
    <xdr:sp macro="[0]!btnShowHideSchedE_Click" textlink="">
      <xdr:nvSpPr>
        <xdr:cNvPr id="83" name="Rounded Rectangle 82">
          <a:extLst>
            <a:ext uri="{FF2B5EF4-FFF2-40B4-BE49-F238E27FC236}">
              <a16:creationId xmlns:a16="http://schemas.microsoft.com/office/drawing/2014/main" id="{00000000-0008-0000-0000-000053000000}"/>
            </a:ext>
          </a:extLst>
        </xdr:cNvPr>
        <xdr:cNvSpPr/>
      </xdr:nvSpPr>
      <xdr:spPr>
        <a:xfrm>
          <a:off x="161745" y="25225381"/>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93</xdr:row>
      <xdr:rowOff>2103</xdr:rowOff>
    </xdr:from>
    <xdr:to>
      <xdr:col>1</xdr:col>
      <xdr:colOff>283464</xdr:colOff>
      <xdr:row>93</xdr:row>
      <xdr:rowOff>257175</xdr:rowOff>
    </xdr:to>
    <xdr:sp macro="[0]!btnShowHideSchedF_Click" textlink="">
      <xdr:nvSpPr>
        <xdr:cNvPr id="84" name="Rounded Rectangle 83">
          <a:extLst>
            <a:ext uri="{FF2B5EF4-FFF2-40B4-BE49-F238E27FC236}">
              <a16:creationId xmlns:a16="http://schemas.microsoft.com/office/drawing/2014/main" id="{00000000-0008-0000-0000-000054000000}"/>
            </a:ext>
          </a:extLst>
        </xdr:cNvPr>
        <xdr:cNvSpPr/>
      </xdr:nvSpPr>
      <xdr:spPr>
        <a:xfrm>
          <a:off x="161745" y="308424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107</xdr:row>
      <xdr:rowOff>2103</xdr:rowOff>
    </xdr:from>
    <xdr:to>
      <xdr:col>1</xdr:col>
      <xdr:colOff>283464</xdr:colOff>
      <xdr:row>107</xdr:row>
      <xdr:rowOff>257175</xdr:rowOff>
    </xdr:to>
    <xdr:sp macro="[0]!ShowHideSchK1" textlink="">
      <xdr:nvSpPr>
        <xdr:cNvPr id="43" name="Rounded Rectangle 42">
          <a:extLst>
            <a:ext uri="{FF2B5EF4-FFF2-40B4-BE49-F238E27FC236}">
              <a16:creationId xmlns:a16="http://schemas.microsoft.com/office/drawing/2014/main" id="{00000000-0008-0000-0000-00002B000000}"/>
            </a:ext>
          </a:extLst>
        </xdr:cNvPr>
        <xdr:cNvSpPr/>
      </xdr:nvSpPr>
      <xdr:spPr>
        <a:xfrm>
          <a:off x="206675" y="14819768"/>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editAs="oneCell">
    <xdr:from>
      <xdr:col>3</xdr:col>
      <xdr:colOff>2284204</xdr:colOff>
      <xdr:row>84</xdr:row>
      <xdr:rowOff>44929</xdr:rowOff>
    </xdr:from>
    <xdr:to>
      <xdr:col>5</xdr:col>
      <xdr:colOff>251606</xdr:colOff>
      <xdr:row>84</xdr:row>
      <xdr:rowOff>225549</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822581" y="4731948"/>
          <a:ext cx="1842100" cy="180620"/>
        </a:xfrm>
        <a:prstGeom prst="rect">
          <a:avLst/>
        </a:prstGeom>
      </xdr:spPr>
    </xdr:pic>
    <xdr:clientData/>
  </xdr:twoCellAnchor>
  <xdr:twoCellAnchor>
    <xdr:from>
      <xdr:col>1</xdr:col>
      <xdr:colOff>0</xdr:colOff>
      <xdr:row>483</xdr:row>
      <xdr:rowOff>2103</xdr:rowOff>
    </xdr:from>
    <xdr:to>
      <xdr:col>1</xdr:col>
      <xdr:colOff>283464</xdr:colOff>
      <xdr:row>483</xdr:row>
      <xdr:rowOff>257175</xdr:rowOff>
    </xdr:to>
    <xdr:sp macro="[0]!ShowHideRegCorp" textlink="">
      <xdr:nvSpPr>
        <xdr:cNvPr id="121" name="Rounded Rectangle 120">
          <a:extLst>
            <a:ext uri="{FF2B5EF4-FFF2-40B4-BE49-F238E27FC236}">
              <a16:creationId xmlns:a16="http://schemas.microsoft.com/office/drawing/2014/main" id="{00000000-0008-0000-0000-000079000000}"/>
            </a:ext>
          </a:extLst>
        </xdr:cNvPr>
        <xdr:cNvSpPr/>
      </xdr:nvSpPr>
      <xdr:spPr>
        <a:xfrm>
          <a:off x="206675" y="2455144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576</xdr:row>
      <xdr:rowOff>71886</xdr:rowOff>
    </xdr:from>
    <xdr:to>
      <xdr:col>3</xdr:col>
      <xdr:colOff>2480123</xdr:colOff>
      <xdr:row>576</xdr:row>
      <xdr:rowOff>280358</xdr:rowOff>
    </xdr:to>
    <xdr:sp macro="CkUnckSummBoxes_Click" textlink="">
      <xdr:nvSpPr>
        <xdr:cNvPr id="143" name="Rectangle 142">
          <a:extLst>
            <a:ext uri="{FF2B5EF4-FFF2-40B4-BE49-F238E27FC236}">
              <a16:creationId xmlns:a16="http://schemas.microsoft.com/office/drawing/2014/main" id="{00000000-0008-0000-0000-00008F000000}"/>
            </a:ext>
          </a:extLst>
        </xdr:cNvPr>
        <xdr:cNvSpPr>
          <a:spLocks noChangeAspect="1"/>
        </xdr:cNvSpPr>
      </xdr:nvSpPr>
      <xdr:spPr>
        <a:xfrm>
          <a:off x="3810028" y="49630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576</xdr:row>
      <xdr:rowOff>73324</xdr:rowOff>
    </xdr:from>
    <xdr:to>
      <xdr:col>6</xdr:col>
      <xdr:colOff>711679</xdr:colOff>
      <xdr:row>576</xdr:row>
      <xdr:rowOff>281796</xdr:rowOff>
    </xdr:to>
    <xdr:sp macro="CkUnckSummBoxes_Click" textlink="">
      <xdr:nvSpPr>
        <xdr:cNvPr id="144" name="Rectangle 143">
          <a:extLst>
            <a:ext uri="{FF2B5EF4-FFF2-40B4-BE49-F238E27FC236}">
              <a16:creationId xmlns:a16="http://schemas.microsoft.com/office/drawing/2014/main" id="{00000000-0008-0000-0000-000090000000}"/>
            </a:ext>
          </a:extLst>
        </xdr:cNvPr>
        <xdr:cNvSpPr>
          <a:spLocks noChangeAspect="1"/>
        </xdr:cNvSpPr>
      </xdr:nvSpPr>
      <xdr:spPr>
        <a:xfrm>
          <a:off x="5578415" y="9158521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577</xdr:row>
      <xdr:rowOff>64698</xdr:rowOff>
    </xdr:from>
    <xdr:to>
      <xdr:col>3</xdr:col>
      <xdr:colOff>2480123</xdr:colOff>
      <xdr:row>577</xdr:row>
      <xdr:rowOff>273170</xdr:rowOff>
    </xdr:to>
    <xdr:sp macro="CkUnckSummBoxes_Click" textlink="">
      <xdr:nvSpPr>
        <xdr:cNvPr id="145" name="Rectangle 144">
          <a:extLst>
            <a:ext uri="{FF2B5EF4-FFF2-40B4-BE49-F238E27FC236}">
              <a16:creationId xmlns:a16="http://schemas.microsoft.com/office/drawing/2014/main" id="{00000000-0008-0000-0000-000091000000}"/>
            </a:ext>
          </a:extLst>
        </xdr:cNvPr>
        <xdr:cNvSpPr>
          <a:spLocks noChangeAspect="1"/>
        </xdr:cNvSpPr>
      </xdr:nvSpPr>
      <xdr:spPr>
        <a:xfrm>
          <a:off x="3810028" y="499756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577</xdr:row>
      <xdr:rowOff>64698</xdr:rowOff>
    </xdr:from>
    <xdr:to>
      <xdr:col>6</xdr:col>
      <xdr:colOff>711679</xdr:colOff>
      <xdr:row>577</xdr:row>
      <xdr:rowOff>273170</xdr:rowOff>
    </xdr:to>
    <xdr:sp macro="CkUnckSummBoxes_Click" textlink="">
      <xdr:nvSpPr>
        <xdr:cNvPr id="146" name="Rectangle 145">
          <a:extLst>
            <a:ext uri="{FF2B5EF4-FFF2-40B4-BE49-F238E27FC236}">
              <a16:creationId xmlns:a16="http://schemas.microsoft.com/office/drawing/2014/main" id="{00000000-0008-0000-0000-000092000000}"/>
            </a:ext>
          </a:extLst>
        </xdr:cNvPr>
        <xdr:cNvSpPr>
          <a:spLocks noChangeAspect="1"/>
        </xdr:cNvSpPr>
      </xdr:nvSpPr>
      <xdr:spPr>
        <a:xfrm>
          <a:off x="5578415" y="9192883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578</xdr:row>
      <xdr:rowOff>64698</xdr:rowOff>
    </xdr:from>
    <xdr:to>
      <xdr:col>3</xdr:col>
      <xdr:colOff>2480123</xdr:colOff>
      <xdr:row>578</xdr:row>
      <xdr:rowOff>273170</xdr:rowOff>
    </xdr:to>
    <xdr:sp macro="CkUnckSummBoxes_Click" textlink="">
      <xdr:nvSpPr>
        <xdr:cNvPr id="147" name="Rectangle 146">
          <a:extLst>
            <a:ext uri="{FF2B5EF4-FFF2-40B4-BE49-F238E27FC236}">
              <a16:creationId xmlns:a16="http://schemas.microsoft.com/office/drawing/2014/main" id="{00000000-0008-0000-0000-000093000000}"/>
            </a:ext>
          </a:extLst>
        </xdr:cNvPr>
        <xdr:cNvSpPr>
          <a:spLocks noChangeAspect="1"/>
        </xdr:cNvSpPr>
      </xdr:nvSpPr>
      <xdr:spPr>
        <a:xfrm>
          <a:off x="3810028" y="5032794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578</xdr:row>
      <xdr:rowOff>64698</xdr:rowOff>
    </xdr:from>
    <xdr:to>
      <xdr:col>6</xdr:col>
      <xdr:colOff>711679</xdr:colOff>
      <xdr:row>578</xdr:row>
      <xdr:rowOff>273170</xdr:rowOff>
    </xdr:to>
    <xdr:sp macro="CkUnckSummBoxes_Click" textlink="">
      <xdr:nvSpPr>
        <xdr:cNvPr id="148" name="Rectangle 147">
          <a:extLst>
            <a:ext uri="{FF2B5EF4-FFF2-40B4-BE49-F238E27FC236}">
              <a16:creationId xmlns:a16="http://schemas.microsoft.com/office/drawing/2014/main" id="{00000000-0008-0000-0000-000094000000}"/>
            </a:ext>
          </a:extLst>
        </xdr:cNvPr>
        <xdr:cNvSpPr>
          <a:spLocks noChangeAspect="1"/>
        </xdr:cNvSpPr>
      </xdr:nvSpPr>
      <xdr:spPr>
        <a:xfrm>
          <a:off x="5578415" y="8630009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579</xdr:row>
      <xdr:rowOff>64698</xdr:rowOff>
    </xdr:from>
    <xdr:to>
      <xdr:col>3</xdr:col>
      <xdr:colOff>2480123</xdr:colOff>
      <xdr:row>579</xdr:row>
      <xdr:rowOff>273170</xdr:rowOff>
    </xdr:to>
    <xdr:sp macro="CkUnckSummBoxes_Click" textlink="">
      <xdr:nvSpPr>
        <xdr:cNvPr id="151" name="Rectangle 150">
          <a:extLst>
            <a:ext uri="{FF2B5EF4-FFF2-40B4-BE49-F238E27FC236}">
              <a16:creationId xmlns:a16="http://schemas.microsoft.com/office/drawing/2014/main" id="{00000000-0008-0000-0000-000097000000}"/>
            </a:ext>
          </a:extLst>
        </xdr:cNvPr>
        <xdr:cNvSpPr>
          <a:spLocks noChangeAspect="1"/>
        </xdr:cNvSpPr>
      </xdr:nvSpPr>
      <xdr:spPr>
        <a:xfrm>
          <a:off x="3810028" y="5068018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579</xdr:row>
      <xdr:rowOff>64698</xdr:rowOff>
    </xdr:from>
    <xdr:to>
      <xdr:col>6</xdr:col>
      <xdr:colOff>711679</xdr:colOff>
      <xdr:row>579</xdr:row>
      <xdr:rowOff>273170</xdr:rowOff>
    </xdr:to>
    <xdr:sp macro="CkUnckSummBoxes_Click" textlink="">
      <xdr:nvSpPr>
        <xdr:cNvPr id="152" name="Rectangle 151">
          <a:extLst>
            <a:ext uri="{FF2B5EF4-FFF2-40B4-BE49-F238E27FC236}">
              <a16:creationId xmlns:a16="http://schemas.microsoft.com/office/drawing/2014/main" id="{00000000-0008-0000-0000-000098000000}"/>
            </a:ext>
          </a:extLst>
        </xdr:cNvPr>
        <xdr:cNvSpPr>
          <a:spLocks noChangeAspect="1"/>
        </xdr:cNvSpPr>
      </xdr:nvSpPr>
      <xdr:spPr>
        <a:xfrm>
          <a:off x="5578415" y="8665234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580</xdr:row>
      <xdr:rowOff>64698</xdr:rowOff>
    </xdr:from>
    <xdr:to>
      <xdr:col>3</xdr:col>
      <xdr:colOff>2480123</xdr:colOff>
      <xdr:row>580</xdr:row>
      <xdr:rowOff>273170</xdr:rowOff>
    </xdr:to>
    <xdr:sp macro="CkUnckSummBoxes_Click" textlink="">
      <xdr:nvSpPr>
        <xdr:cNvPr id="153" name="Rectangle 152">
          <a:extLst>
            <a:ext uri="{FF2B5EF4-FFF2-40B4-BE49-F238E27FC236}">
              <a16:creationId xmlns:a16="http://schemas.microsoft.com/office/drawing/2014/main" id="{00000000-0008-0000-0000-000099000000}"/>
            </a:ext>
          </a:extLst>
        </xdr:cNvPr>
        <xdr:cNvSpPr>
          <a:spLocks noChangeAspect="1"/>
        </xdr:cNvSpPr>
      </xdr:nvSpPr>
      <xdr:spPr>
        <a:xfrm>
          <a:off x="3810028" y="5103243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580</xdr:row>
      <xdr:rowOff>64698</xdr:rowOff>
    </xdr:from>
    <xdr:to>
      <xdr:col>6</xdr:col>
      <xdr:colOff>711679</xdr:colOff>
      <xdr:row>580</xdr:row>
      <xdr:rowOff>273170</xdr:rowOff>
    </xdr:to>
    <xdr:sp macro="CkUnckSummBoxes_Click" textlink="">
      <xdr:nvSpPr>
        <xdr:cNvPr id="154" name="Rectangle 153">
          <a:extLst>
            <a:ext uri="{FF2B5EF4-FFF2-40B4-BE49-F238E27FC236}">
              <a16:creationId xmlns:a16="http://schemas.microsoft.com/office/drawing/2014/main" id="{00000000-0008-0000-0000-00009A000000}"/>
            </a:ext>
          </a:extLst>
        </xdr:cNvPr>
        <xdr:cNvSpPr>
          <a:spLocks noChangeAspect="1"/>
        </xdr:cNvSpPr>
      </xdr:nvSpPr>
      <xdr:spPr>
        <a:xfrm>
          <a:off x="5578415" y="8700458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581</xdr:row>
      <xdr:rowOff>71886</xdr:rowOff>
    </xdr:from>
    <xdr:to>
      <xdr:col>3</xdr:col>
      <xdr:colOff>2480123</xdr:colOff>
      <xdr:row>581</xdr:row>
      <xdr:rowOff>280358</xdr:rowOff>
    </xdr:to>
    <xdr:sp macro="CkUnckSummBoxes_Click" textlink="">
      <xdr:nvSpPr>
        <xdr:cNvPr id="155" name="Rectangle 154">
          <a:extLst>
            <a:ext uri="{FF2B5EF4-FFF2-40B4-BE49-F238E27FC236}">
              <a16:creationId xmlns:a16="http://schemas.microsoft.com/office/drawing/2014/main" id="{00000000-0008-0000-0000-00009B000000}"/>
            </a:ext>
          </a:extLst>
        </xdr:cNvPr>
        <xdr:cNvSpPr>
          <a:spLocks noChangeAspect="1"/>
        </xdr:cNvSpPr>
      </xdr:nvSpPr>
      <xdr:spPr>
        <a:xfrm>
          <a:off x="3810028" y="5139186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581</xdr:row>
      <xdr:rowOff>73324</xdr:rowOff>
    </xdr:from>
    <xdr:to>
      <xdr:col>6</xdr:col>
      <xdr:colOff>711679</xdr:colOff>
      <xdr:row>581</xdr:row>
      <xdr:rowOff>281796</xdr:rowOff>
    </xdr:to>
    <xdr:sp macro="CkUnckSummBoxes_Click" textlink="">
      <xdr:nvSpPr>
        <xdr:cNvPr id="156" name="Rectangle 155">
          <a:extLst>
            <a:ext uri="{FF2B5EF4-FFF2-40B4-BE49-F238E27FC236}">
              <a16:creationId xmlns:a16="http://schemas.microsoft.com/office/drawing/2014/main" id="{00000000-0008-0000-0000-00009C000000}"/>
            </a:ext>
          </a:extLst>
        </xdr:cNvPr>
        <xdr:cNvSpPr>
          <a:spLocks noChangeAspect="1"/>
        </xdr:cNvSpPr>
      </xdr:nvSpPr>
      <xdr:spPr>
        <a:xfrm>
          <a:off x="5578415" y="8595647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582</xdr:row>
      <xdr:rowOff>71886</xdr:rowOff>
    </xdr:from>
    <xdr:to>
      <xdr:col>3</xdr:col>
      <xdr:colOff>2480123</xdr:colOff>
      <xdr:row>582</xdr:row>
      <xdr:rowOff>280358</xdr:rowOff>
    </xdr:to>
    <xdr:sp macro="CkUnckSummBoxes_Click" textlink="">
      <xdr:nvSpPr>
        <xdr:cNvPr id="159" name="Rectangle 158">
          <a:extLst>
            <a:ext uri="{FF2B5EF4-FFF2-40B4-BE49-F238E27FC236}">
              <a16:creationId xmlns:a16="http://schemas.microsoft.com/office/drawing/2014/main" id="{00000000-0008-0000-0000-00009F000000}"/>
            </a:ext>
          </a:extLst>
        </xdr:cNvPr>
        <xdr:cNvSpPr>
          <a:spLocks noChangeAspect="1"/>
        </xdr:cNvSpPr>
      </xdr:nvSpPr>
      <xdr:spPr>
        <a:xfrm>
          <a:off x="3810028" y="520963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582</xdr:row>
      <xdr:rowOff>73324</xdr:rowOff>
    </xdr:from>
    <xdr:to>
      <xdr:col>6</xdr:col>
      <xdr:colOff>711679</xdr:colOff>
      <xdr:row>582</xdr:row>
      <xdr:rowOff>281796</xdr:rowOff>
    </xdr:to>
    <xdr:sp macro="CkUnckSummBoxes_Click" textlink="">
      <xdr:nvSpPr>
        <xdr:cNvPr id="160" name="Rectangle 159">
          <a:extLst>
            <a:ext uri="{FF2B5EF4-FFF2-40B4-BE49-F238E27FC236}">
              <a16:creationId xmlns:a16="http://schemas.microsoft.com/office/drawing/2014/main" id="{00000000-0008-0000-0000-0000A0000000}"/>
            </a:ext>
          </a:extLst>
        </xdr:cNvPr>
        <xdr:cNvSpPr>
          <a:spLocks noChangeAspect="1"/>
        </xdr:cNvSpPr>
      </xdr:nvSpPr>
      <xdr:spPr>
        <a:xfrm>
          <a:off x="5578415" y="737500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583</xdr:row>
      <xdr:rowOff>71886</xdr:rowOff>
    </xdr:from>
    <xdr:to>
      <xdr:col>3</xdr:col>
      <xdr:colOff>2480123</xdr:colOff>
      <xdr:row>583</xdr:row>
      <xdr:rowOff>280358</xdr:rowOff>
    </xdr:to>
    <xdr:sp macro="CkUnckSummBoxes_Click" textlink="">
      <xdr:nvSpPr>
        <xdr:cNvPr id="161" name="Rectangle 160">
          <a:extLst>
            <a:ext uri="{FF2B5EF4-FFF2-40B4-BE49-F238E27FC236}">
              <a16:creationId xmlns:a16="http://schemas.microsoft.com/office/drawing/2014/main" id="{00000000-0008-0000-0000-0000A1000000}"/>
            </a:ext>
          </a:extLst>
        </xdr:cNvPr>
        <xdr:cNvSpPr>
          <a:spLocks noChangeAspect="1"/>
        </xdr:cNvSpPr>
      </xdr:nvSpPr>
      <xdr:spPr>
        <a:xfrm>
          <a:off x="3810028" y="5244860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583</xdr:row>
      <xdr:rowOff>73324</xdr:rowOff>
    </xdr:from>
    <xdr:to>
      <xdr:col>6</xdr:col>
      <xdr:colOff>711679</xdr:colOff>
      <xdr:row>583</xdr:row>
      <xdr:rowOff>281796</xdr:rowOff>
    </xdr:to>
    <xdr:sp macro="CkUnckSummBoxes_Click" textlink="">
      <xdr:nvSpPr>
        <xdr:cNvPr id="162" name="Rectangle 161">
          <a:extLst>
            <a:ext uri="{FF2B5EF4-FFF2-40B4-BE49-F238E27FC236}">
              <a16:creationId xmlns:a16="http://schemas.microsoft.com/office/drawing/2014/main" id="{00000000-0008-0000-0000-0000A2000000}"/>
            </a:ext>
          </a:extLst>
        </xdr:cNvPr>
        <xdr:cNvSpPr>
          <a:spLocks noChangeAspect="1"/>
        </xdr:cNvSpPr>
      </xdr:nvSpPr>
      <xdr:spPr>
        <a:xfrm>
          <a:off x="5578415" y="7410234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585</xdr:row>
      <xdr:rowOff>64698</xdr:rowOff>
    </xdr:from>
    <xdr:to>
      <xdr:col>3</xdr:col>
      <xdr:colOff>2480123</xdr:colOff>
      <xdr:row>585</xdr:row>
      <xdr:rowOff>273170</xdr:rowOff>
    </xdr:to>
    <xdr:sp macro="CkUnckSummBoxes_Click" textlink="">
      <xdr:nvSpPr>
        <xdr:cNvPr id="163" name="Rectangle 162">
          <a:extLst>
            <a:ext uri="{FF2B5EF4-FFF2-40B4-BE49-F238E27FC236}">
              <a16:creationId xmlns:a16="http://schemas.microsoft.com/office/drawing/2014/main" id="{00000000-0008-0000-0000-0000A3000000}"/>
            </a:ext>
          </a:extLst>
        </xdr:cNvPr>
        <xdr:cNvSpPr>
          <a:spLocks noChangeAspect="1"/>
        </xdr:cNvSpPr>
      </xdr:nvSpPr>
      <xdr:spPr>
        <a:xfrm>
          <a:off x="3810028" y="5317466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585</xdr:row>
      <xdr:rowOff>64698</xdr:rowOff>
    </xdr:from>
    <xdr:to>
      <xdr:col>6</xdr:col>
      <xdr:colOff>711679</xdr:colOff>
      <xdr:row>585</xdr:row>
      <xdr:rowOff>273170</xdr:rowOff>
    </xdr:to>
    <xdr:sp macro="CkUnckSummBoxes_Click" textlink="">
      <xdr:nvSpPr>
        <xdr:cNvPr id="164" name="Rectangle 163">
          <a:extLst>
            <a:ext uri="{FF2B5EF4-FFF2-40B4-BE49-F238E27FC236}">
              <a16:creationId xmlns:a16="http://schemas.microsoft.com/office/drawing/2014/main" id="{00000000-0008-0000-0000-0000A4000000}"/>
            </a:ext>
          </a:extLst>
        </xdr:cNvPr>
        <xdr:cNvSpPr>
          <a:spLocks noChangeAspect="1"/>
        </xdr:cNvSpPr>
      </xdr:nvSpPr>
      <xdr:spPr>
        <a:xfrm>
          <a:off x="5578415" y="6796177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587</xdr:row>
      <xdr:rowOff>64698</xdr:rowOff>
    </xdr:from>
    <xdr:to>
      <xdr:col>3</xdr:col>
      <xdr:colOff>2480123</xdr:colOff>
      <xdr:row>587</xdr:row>
      <xdr:rowOff>273170</xdr:rowOff>
    </xdr:to>
    <xdr:sp macro="CkUnckSummBoxes_Click" textlink="">
      <xdr:nvSpPr>
        <xdr:cNvPr id="165" name="Rectangle 164">
          <a:extLst>
            <a:ext uri="{FF2B5EF4-FFF2-40B4-BE49-F238E27FC236}">
              <a16:creationId xmlns:a16="http://schemas.microsoft.com/office/drawing/2014/main" id="{00000000-0008-0000-0000-0000A5000000}"/>
            </a:ext>
          </a:extLst>
        </xdr:cNvPr>
        <xdr:cNvSpPr>
          <a:spLocks noChangeAspect="1"/>
        </xdr:cNvSpPr>
      </xdr:nvSpPr>
      <xdr:spPr>
        <a:xfrm>
          <a:off x="3810028" y="5352690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587</xdr:row>
      <xdr:rowOff>64698</xdr:rowOff>
    </xdr:from>
    <xdr:to>
      <xdr:col>6</xdr:col>
      <xdr:colOff>711679</xdr:colOff>
      <xdr:row>587</xdr:row>
      <xdr:rowOff>273170</xdr:rowOff>
    </xdr:to>
    <xdr:sp macro="CkUnckSummBoxes_Click" textlink="">
      <xdr:nvSpPr>
        <xdr:cNvPr id="166" name="Rectangle 165">
          <a:extLst>
            <a:ext uri="{FF2B5EF4-FFF2-40B4-BE49-F238E27FC236}">
              <a16:creationId xmlns:a16="http://schemas.microsoft.com/office/drawing/2014/main" id="{00000000-0008-0000-0000-0000A6000000}"/>
            </a:ext>
          </a:extLst>
        </xdr:cNvPr>
        <xdr:cNvSpPr>
          <a:spLocks noChangeAspect="1"/>
        </xdr:cNvSpPr>
      </xdr:nvSpPr>
      <xdr:spPr>
        <a:xfrm>
          <a:off x="5578415" y="7116073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589</xdr:row>
      <xdr:rowOff>64698</xdr:rowOff>
    </xdr:from>
    <xdr:to>
      <xdr:col>3</xdr:col>
      <xdr:colOff>2480123</xdr:colOff>
      <xdr:row>589</xdr:row>
      <xdr:rowOff>273170</xdr:rowOff>
    </xdr:to>
    <xdr:sp macro="CkUnckSummBoxes_Click" textlink="">
      <xdr:nvSpPr>
        <xdr:cNvPr id="167" name="Rectangle 166">
          <a:extLst>
            <a:ext uri="{FF2B5EF4-FFF2-40B4-BE49-F238E27FC236}">
              <a16:creationId xmlns:a16="http://schemas.microsoft.com/office/drawing/2014/main" id="{00000000-0008-0000-0000-0000A7000000}"/>
            </a:ext>
          </a:extLst>
        </xdr:cNvPr>
        <xdr:cNvSpPr>
          <a:spLocks noChangeAspect="1"/>
        </xdr:cNvSpPr>
      </xdr:nvSpPr>
      <xdr:spPr>
        <a:xfrm>
          <a:off x="3810028" y="5423139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589</xdr:row>
      <xdr:rowOff>64698</xdr:rowOff>
    </xdr:from>
    <xdr:to>
      <xdr:col>6</xdr:col>
      <xdr:colOff>711679</xdr:colOff>
      <xdr:row>589</xdr:row>
      <xdr:rowOff>273170</xdr:rowOff>
    </xdr:to>
    <xdr:sp macro="CkUnckSummBoxes_Click" textlink="">
      <xdr:nvSpPr>
        <xdr:cNvPr id="168" name="Rectangle 167">
          <a:extLst>
            <a:ext uri="{FF2B5EF4-FFF2-40B4-BE49-F238E27FC236}">
              <a16:creationId xmlns:a16="http://schemas.microsoft.com/office/drawing/2014/main" id="{00000000-0008-0000-0000-0000A8000000}"/>
            </a:ext>
          </a:extLst>
        </xdr:cNvPr>
        <xdr:cNvSpPr>
          <a:spLocks noChangeAspect="1"/>
        </xdr:cNvSpPr>
      </xdr:nvSpPr>
      <xdr:spPr>
        <a:xfrm>
          <a:off x="5578415" y="7151298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591</xdr:row>
      <xdr:rowOff>64698</xdr:rowOff>
    </xdr:from>
    <xdr:to>
      <xdr:col>3</xdr:col>
      <xdr:colOff>2480123</xdr:colOff>
      <xdr:row>591</xdr:row>
      <xdr:rowOff>273170</xdr:rowOff>
    </xdr:to>
    <xdr:sp macro="CkUnckSummBoxes_Click" textlink="">
      <xdr:nvSpPr>
        <xdr:cNvPr id="171" name="Rectangle 170">
          <a:extLst>
            <a:ext uri="{FF2B5EF4-FFF2-40B4-BE49-F238E27FC236}">
              <a16:creationId xmlns:a16="http://schemas.microsoft.com/office/drawing/2014/main" id="{00000000-0008-0000-0000-0000AB000000}"/>
            </a:ext>
          </a:extLst>
        </xdr:cNvPr>
        <xdr:cNvSpPr>
          <a:spLocks noChangeAspect="1"/>
        </xdr:cNvSpPr>
      </xdr:nvSpPr>
      <xdr:spPr>
        <a:xfrm>
          <a:off x="3810028" y="54583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591</xdr:row>
      <xdr:rowOff>64698</xdr:rowOff>
    </xdr:from>
    <xdr:to>
      <xdr:col>6</xdr:col>
      <xdr:colOff>711679</xdr:colOff>
      <xdr:row>591</xdr:row>
      <xdr:rowOff>273170</xdr:rowOff>
    </xdr:to>
    <xdr:sp macro="CkUnckSummBoxes_Click" textlink="">
      <xdr:nvSpPr>
        <xdr:cNvPr id="172" name="Rectangle 171">
          <a:extLst>
            <a:ext uri="{FF2B5EF4-FFF2-40B4-BE49-F238E27FC236}">
              <a16:creationId xmlns:a16="http://schemas.microsoft.com/office/drawing/2014/main" id="{00000000-0008-0000-0000-0000AC000000}"/>
            </a:ext>
          </a:extLst>
        </xdr:cNvPr>
        <xdr:cNvSpPr>
          <a:spLocks noChangeAspect="1"/>
        </xdr:cNvSpPr>
      </xdr:nvSpPr>
      <xdr:spPr>
        <a:xfrm>
          <a:off x="5578415" y="7186522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593</xdr:row>
      <xdr:rowOff>64698</xdr:rowOff>
    </xdr:from>
    <xdr:to>
      <xdr:col>3</xdr:col>
      <xdr:colOff>2480123</xdr:colOff>
      <xdr:row>593</xdr:row>
      <xdr:rowOff>273170</xdr:rowOff>
    </xdr:to>
    <xdr:sp macro="CkUnckSummBoxes_Click" textlink="">
      <xdr:nvSpPr>
        <xdr:cNvPr id="173" name="Rectangle 172">
          <a:extLst>
            <a:ext uri="{FF2B5EF4-FFF2-40B4-BE49-F238E27FC236}">
              <a16:creationId xmlns:a16="http://schemas.microsoft.com/office/drawing/2014/main" id="{00000000-0008-0000-0000-0000AD000000}"/>
            </a:ext>
          </a:extLst>
        </xdr:cNvPr>
        <xdr:cNvSpPr>
          <a:spLocks noChangeAspect="1"/>
        </xdr:cNvSpPr>
      </xdr:nvSpPr>
      <xdr:spPr>
        <a:xfrm>
          <a:off x="3810028" y="5528813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593</xdr:row>
      <xdr:rowOff>64698</xdr:rowOff>
    </xdr:from>
    <xdr:to>
      <xdr:col>6</xdr:col>
      <xdr:colOff>711679</xdr:colOff>
      <xdr:row>593</xdr:row>
      <xdr:rowOff>273170</xdr:rowOff>
    </xdr:to>
    <xdr:sp macro="CkUnckSummBoxes_Click" textlink="">
      <xdr:nvSpPr>
        <xdr:cNvPr id="174" name="Rectangle 173">
          <a:extLst>
            <a:ext uri="{FF2B5EF4-FFF2-40B4-BE49-F238E27FC236}">
              <a16:creationId xmlns:a16="http://schemas.microsoft.com/office/drawing/2014/main" id="{00000000-0008-0000-0000-0000AE000000}"/>
            </a:ext>
          </a:extLst>
        </xdr:cNvPr>
        <xdr:cNvSpPr>
          <a:spLocks noChangeAspect="1"/>
        </xdr:cNvSpPr>
      </xdr:nvSpPr>
      <xdr:spPr>
        <a:xfrm>
          <a:off x="5578415" y="6500722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595</xdr:row>
      <xdr:rowOff>64698</xdr:rowOff>
    </xdr:from>
    <xdr:to>
      <xdr:col>3</xdr:col>
      <xdr:colOff>2480123</xdr:colOff>
      <xdr:row>595</xdr:row>
      <xdr:rowOff>273170</xdr:rowOff>
    </xdr:to>
    <xdr:sp macro="CkUnckSummBoxes_Click" textlink="">
      <xdr:nvSpPr>
        <xdr:cNvPr id="175" name="Rectangle 174">
          <a:extLst>
            <a:ext uri="{FF2B5EF4-FFF2-40B4-BE49-F238E27FC236}">
              <a16:creationId xmlns:a16="http://schemas.microsoft.com/office/drawing/2014/main" id="{00000000-0008-0000-0000-0000AF000000}"/>
            </a:ext>
          </a:extLst>
        </xdr:cNvPr>
        <xdr:cNvSpPr>
          <a:spLocks noChangeAspect="1"/>
        </xdr:cNvSpPr>
      </xdr:nvSpPr>
      <xdr:spPr>
        <a:xfrm>
          <a:off x="3810028" y="5564037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595</xdr:row>
      <xdr:rowOff>64698</xdr:rowOff>
    </xdr:from>
    <xdr:to>
      <xdr:col>6</xdr:col>
      <xdr:colOff>711679</xdr:colOff>
      <xdr:row>595</xdr:row>
      <xdr:rowOff>273170</xdr:rowOff>
    </xdr:to>
    <xdr:sp macro="CkUnckSummBoxes_Click" textlink="">
      <xdr:nvSpPr>
        <xdr:cNvPr id="176" name="Rectangle 175">
          <a:extLst>
            <a:ext uri="{FF2B5EF4-FFF2-40B4-BE49-F238E27FC236}">
              <a16:creationId xmlns:a16="http://schemas.microsoft.com/office/drawing/2014/main" id="{00000000-0008-0000-0000-0000B0000000}"/>
            </a:ext>
          </a:extLst>
        </xdr:cNvPr>
        <xdr:cNvSpPr>
          <a:spLocks noChangeAspect="1"/>
        </xdr:cNvSpPr>
      </xdr:nvSpPr>
      <xdr:spPr>
        <a:xfrm>
          <a:off x="5578415" y="6535947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597</xdr:row>
      <xdr:rowOff>64698</xdr:rowOff>
    </xdr:from>
    <xdr:to>
      <xdr:col>3</xdr:col>
      <xdr:colOff>2480123</xdr:colOff>
      <xdr:row>597</xdr:row>
      <xdr:rowOff>273170</xdr:rowOff>
    </xdr:to>
    <xdr:sp macro="CkUnckSummBoxes_Click" textlink="">
      <xdr:nvSpPr>
        <xdr:cNvPr id="177" name="Rectangle 176">
          <a:extLst>
            <a:ext uri="{FF2B5EF4-FFF2-40B4-BE49-F238E27FC236}">
              <a16:creationId xmlns:a16="http://schemas.microsoft.com/office/drawing/2014/main" id="{00000000-0008-0000-0000-0000B1000000}"/>
            </a:ext>
          </a:extLst>
        </xdr:cNvPr>
        <xdr:cNvSpPr>
          <a:spLocks noChangeAspect="1"/>
        </xdr:cNvSpPr>
      </xdr:nvSpPr>
      <xdr:spPr>
        <a:xfrm>
          <a:off x="3810028" y="5634486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597</xdr:row>
      <xdr:rowOff>64698</xdr:rowOff>
    </xdr:from>
    <xdr:to>
      <xdr:col>6</xdr:col>
      <xdr:colOff>711679</xdr:colOff>
      <xdr:row>597</xdr:row>
      <xdr:rowOff>273170</xdr:rowOff>
    </xdr:to>
    <xdr:sp macro="CkUnckSummBoxes_Click" textlink="">
      <xdr:nvSpPr>
        <xdr:cNvPr id="178" name="Rectangle 177">
          <a:extLst>
            <a:ext uri="{FF2B5EF4-FFF2-40B4-BE49-F238E27FC236}">
              <a16:creationId xmlns:a16="http://schemas.microsoft.com/office/drawing/2014/main" id="{00000000-0008-0000-0000-0000B2000000}"/>
            </a:ext>
          </a:extLst>
        </xdr:cNvPr>
        <xdr:cNvSpPr>
          <a:spLocks noChangeAspect="1"/>
        </xdr:cNvSpPr>
      </xdr:nvSpPr>
      <xdr:spPr>
        <a:xfrm>
          <a:off x="5578415" y="6571171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599</xdr:row>
      <xdr:rowOff>64698</xdr:rowOff>
    </xdr:from>
    <xdr:to>
      <xdr:col>3</xdr:col>
      <xdr:colOff>2480123</xdr:colOff>
      <xdr:row>599</xdr:row>
      <xdr:rowOff>273170</xdr:rowOff>
    </xdr:to>
    <xdr:sp macro="CkUnckSummBoxes_Click" textlink="">
      <xdr:nvSpPr>
        <xdr:cNvPr id="179" name="Rectangle 178">
          <a:extLst>
            <a:ext uri="{FF2B5EF4-FFF2-40B4-BE49-F238E27FC236}">
              <a16:creationId xmlns:a16="http://schemas.microsoft.com/office/drawing/2014/main" id="{00000000-0008-0000-0000-0000B3000000}"/>
            </a:ext>
          </a:extLst>
        </xdr:cNvPr>
        <xdr:cNvSpPr>
          <a:spLocks noChangeAspect="1"/>
        </xdr:cNvSpPr>
      </xdr:nvSpPr>
      <xdr:spPr>
        <a:xfrm>
          <a:off x="3810028" y="5669711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599</xdr:row>
      <xdr:rowOff>64698</xdr:rowOff>
    </xdr:from>
    <xdr:to>
      <xdr:col>6</xdr:col>
      <xdr:colOff>711679</xdr:colOff>
      <xdr:row>599</xdr:row>
      <xdr:rowOff>273170</xdr:rowOff>
    </xdr:to>
    <xdr:sp macro="CkUnckSummBoxes_Click" textlink="">
      <xdr:nvSpPr>
        <xdr:cNvPr id="180" name="Rectangle 179">
          <a:extLst>
            <a:ext uri="{FF2B5EF4-FFF2-40B4-BE49-F238E27FC236}">
              <a16:creationId xmlns:a16="http://schemas.microsoft.com/office/drawing/2014/main" id="{00000000-0008-0000-0000-0000B4000000}"/>
            </a:ext>
          </a:extLst>
        </xdr:cNvPr>
        <xdr:cNvSpPr>
          <a:spLocks noChangeAspect="1"/>
        </xdr:cNvSpPr>
      </xdr:nvSpPr>
      <xdr:spPr>
        <a:xfrm>
          <a:off x="5578415" y="6606396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editAs="oneCell">
    <xdr:from>
      <xdr:col>2</xdr:col>
      <xdr:colOff>194095</xdr:colOff>
      <xdr:row>572</xdr:row>
      <xdr:rowOff>539152</xdr:rowOff>
    </xdr:from>
    <xdr:to>
      <xdr:col>3</xdr:col>
      <xdr:colOff>697303</xdr:colOff>
      <xdr:row>572</xdr:row>
      <xdr:rowOff>1255502</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711680" y="13069020"/>
          <a:ext cx="1524000" cy="716350"/>
        </a:xfrm>
        <a:prstGeom prst="rect">
          <a:avLst/>
        </a:prstGeom>
      </xdr:spPr>
    </xdr:pic>
    <xdr:clientData/>
  </xdr:twoCellAnchor>
  <xdr:twoCellAnchor>
    <xdr:from>
      <xdr:col>1</xdr:col>
      <xdr:colOff>0</xdr:colOff>
      <xdr:row>139</xdr:row>
      <xdr:rowOff>2103</xdr:rowOff>
    </xdr:from>
    <xdr:to>
      <xdr:col>1</xdr:col>
      <xdr:colOff>283464</xdr:colOff>
      <xdr:row>139</xdr:row>
      <xdr:rowOff>257175</xdr:rowOff>
    </xdr:to>
    <xdr:sp macro="[0]!ShowHideSchK1" textlink="">
      <xdr:nvSpPr>
        <xdr:cNvPr id="203" name="Rounded Rectangle 202">
          <a:extLst>
            <a:ext uri="{FF2B5EF4-FFF2-40B4-BE49-F238E27FC236}">
              <a16:creationId xmlns:a16="http://schemas.microsoft.com/office/drawing/2014/main" id="{00000000-0008-0000-0000-0000CB000000}"/>
            </a:ext>
          </a:extLst>
        </xdr:cNvPr>
        <xdr:cNvSpPr/>
      </xdr:nvSpPr>
      <xdr:spPr>
        <a:xfrm>
          <a:off x="215660" y="31114707"/>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171</xdr:row>
      <xdr:rowOff>2103</xdr:rowOff>
    </xdr:from>
    <xdr:to>
      <xdr:col>1</xdr:col>
      <xdr:colOff>283464</xdr:colOff>
      <xdr:row>171</xdr:row>
      <xdr:rowOff>257175</xdr:rowOff>
    </xdr:to>
    <xdr:sp macro="[0]!ShowHideSchK1" textlink="">
      <xdr:nvSpPr>
        <xdr:cNvPr id="204" name="Rounded Rectangle 203">
          <a:extLst>
            <a:ext uri="{FF2B5EF4-FFF2-40B4-BE49-F238E27FC236}">
              <a16:creationId xmlns:a16="http://schemas.microsoft.com/office/drawing/2014/main" id="{00000000-0008-0000-0000-0000CC000000}"/>
            </a:ext>
          </a:extLst>
        </xdr:cNvPr>
        <xdr:cNvSpPr/>
      </xdr:nvSpPr>
      <xdr:spPr>
        <a:xfrm>
          <a:off x="215660" y="36671556"/>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203</xdr:row>
      <xdr:rowOff>2103</xdr:rowOff>
    </xdr:from>
    <xdr:to>
      <xdr:col>1</xdr:col>
      <xdr:colOff>283464</xdr:colOff>
      <xdr:row>203</xdr:row>
      <xdr:rowOff>257175</xdr:rowOff>
    </xdr:to>
    <xdr:sp macro="[0]!ShowHideSchK1" textlink="">
      <xdr:nvSpPr>
        <xdr:cNvPr id="205" name="Rounded Rectangle 204">
          <a:extLst>
            <a:ext uri="{FF2B5EF4-FFF2-40B4-BE49-F238E27FC236}">
              <a16:creationId xmlns:a16="http://schemas.microsoft.com/office/drawing/2014/main" id="{00000000-0008-0000-0000-0000CD000000}"/>
            </a:ext>
          </a:extLst>
        </xdr:cNvPr>
        <xdr:cNvSpPr/>
      </xdr:nvSpPr>
      <xdr:spPr>
        <a:xfrm>
          <a:off x="215660" y="42228405"/>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235</xdr:row>
      <xdr:rowOff>2103</xdr:rowOff>
    </xdr:from>
    <xdr:to>
      <xdr:col>1</xdr:col>
      <xdr:colOff>283464</xdr:colOff>
      <xdr:row>235</xdr:row>
      <xdr:rowOff>257175</xdr:rowOff>
    </xdr:to>
    <xdr:sp macro="[0]!ShowHideSchK1" textlink="">
      <xdr:nvSpPr>
        <xdr:cNvPr id="206" name="Rounded Rectangle 205">
          <a:extLst>
            <a:ext uri="{FF2B5EF4-FFF2-40B4-BE49-F238E27FC236}">
              <a16:creationId xmlns:a16="http://schemas.microsoft.com/office/drawing/2014/main" id="{00000000-0008-0000-0000-0000CE000000}"/>
            </a:ext>
          </a:extLst>
        </xdr:cNvPr>
        <xdr:cNvSpPr/>
      </xdr:nvSpPr>
      <xdr:spPr>
        <a:xfrm>
          <a:off x="215660" y="47785254"/>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267</xdr:row>
      <xdr:rowOff>2103</xdr:rowOff>
    </xdr:from>
    <xdr:to>
      <xdr:col>1</xdr:col>
      <xdr:colOff>283464</xdr:colOff>
      <xdr:row>267</xdr:row>
      <xdr:rowOff>257175</xdr:rowOff>
    </xdr:to>
    <xdr:sp macro="[0]!ShowHideSchK1" textlink="">
      <xdr:nvSpPr>
        <xdr:cNvPr id="207" name="Rounded Rectangle 206">
          <a:extLst>
            <a:ext uri="{FF2B5EF4-FFF2-40B4-BE49-F238E27FC236}">
              <a16:creationId xmlns:a16="http://schemas.microsoft.com/office/drawing/2014/main" id="{00000000-0008-0000-0000-0000CF000000}"/>
            </a:ext>
          </a:extLst>
        </xdr:cNvPr>
        <xdr:cNvSpPr/>
      </xdr:nvSpPr>
      <xdr:spPr>
        <a:xfrm>
          <a:off x="215660" y="533421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601</xdr:row>
      <xdr:rowOff>64698</xdr:rowOff>
    </xdr:from>
    <xdr:to>
      <xdr:col>3</xdr:col>
      <xdr:colOff>2480123</xdr:colOff>
      <xdr:row>601</xdr:row>
      <xdr:rowOff>273170</xdr:rowOff>
    </xdr:to>
    <xdr:sp macro="CkUnckSummBoxes_Click" textlink="">
      <xdr:nvSpPr>
        <xdr:cNvPr id="208" name="Rectangle 207">
          <a:extLst>
            <a:ext uri="{FF2B5EF4-FFF2-40B4-BE49-F238E27FC236}">
              <a16:creationId xmlns:a16="http://schemas.microsoft.com/office/drawing/2014/main" id="{00000000-0008-0000-0000-0000D0000000}"/>
            </a:ext>
          </a:extLst>
        </xdr:cNvPr>
        <xdr:cNvSpPr>
          <a:spLocks noChangeAspect="1"/>
        </xdr:cNvSpPr>
      </xdr:nvSpPr>
      <xdr:spPr>
        <a:xfrm>
          <a:off x="3810028" y="5740160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601</xdr:row>
      <xdr:rowOff>64698</xdr:rowOff>
    </xdr:from>
    <xdr:to>
      <xdr:col>6</xdr:col>
      <xdr:colOff>711679</xdr:colOff>
      <xdr:row>601</xdr:row>
      <xdr:rowOff>273170</xdr:rowOff>
    </xdr:to>
    <xdr:sp macro="CkUnckSummBoxes_Click" textlink="">
      <xdr:nvSpPr>
        <xdr:cNvPr id="209" name="Rectangle 208">
          <a:extLst>
            <a:ext uri="{FF2B5EF4-FFF2-40B4-BE49-F238E27FC236}">
              <a16:creationId xmlns:a16="http://schemas.microsoft.com/office/drawing/2014/main" id="{00000000-0008-0000-0000-0000D1000000}"/>
            </a:ext>
          </a:extLst>
        </xdr:cNvPr>
        <xdr:cNvSpPr>
          <a:spLocks noChangeAspect="1"/>
        </xdr:cNvSpPr>
      </xdr:nvSpPr>
      <xdr:spPr>
        <a:xfrm>
          <a:off x="6211018" y="5000445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603</xdr:row>
      <xdr:rowOff>64698</xdr:rowOff>
    </xdr:from>
    <xdr:to>
      <xdr:col>3</xdr:col>
      <xdr:colOff>2480123</xdr:colOff>
      <xdr:row>603</xdr:row>
      <xdr:rowOff>273170</xdr:rowOff>
    </xdr:to>
    <xdr:sp macro="CkUnckSummBoxes_Click" textlink="">
      <xdr:nvSpPr>
        <xdr:cNvPr id="210" name="Rectangle 209">
          <a:extLst>
            <a:ext uri="{FF2B5EF4-FFF2-40B4-BE49-F238E27FC236}">
              <a16:creationId xmlns:a16="http://schemas.microsoft.com/office/drawing/2014/main" id="{00000000-0008-0000-0000-0000D2000000}"/>
            </a:ext>
          </a:extLst>
        </xdr:cNvPr>
        <xdr:cNvSpPr>
          <a:spLocks noChangeAspect="1"/>
        </xdr:cNvSpPr>
      </xdr:nvSpPr>
      <xdr:spPr>
        <a:xfrm>
          <a:off x="3810028" y="5775384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603</xdr:row>
      <xdr:rowOff>64698</xdr:rowOff>
    </xdr:from>
    <xdr:to>
      <xdr:col>6</xdr:col>
      <xdr:colOff>711679</xdr:colOff>
      <xdr:row>603</xdr:row>
      <xdr:rowOff>273170</xdr:rowOff>
    </xdr:to>
    <xdr:sp macro="CkUnckSummBoxes_Click" textlink="">
      <xdr:nvSpPr>
        <xdr:cNvPr id="211" name="Rectangle 210">
          <a:extLst>
            <a:ext uri="{FF2B5EF4-FFF2-40B4-BE49-F238E27FC236}">
              <a16:creationId xmlns:a16="http://schemas.microsoft.com/office/drawing/2014/main" id="{00000000-0008-0000-0000-0000D3000000}"/>
            </a:ext>
          </a:extLst>
        </xdr:cNvPr>
        <xdr:cNvSpPr>
          <a:spLocks noChangeAspect="1"/>
        </xdr:cNvSpPr>
      </xdr:nvSpPr>
      <xdr:spPr>
        <a:xfrm>
          <a:off x="6211018" y="503566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605</xdr:row>
      <xdr:rowOff>64698</xdr:rowOff>
    </xdr:from>
    <xdr:to>
      <xdr:col>3</xdr:col>
      <xdr:colOff>2480123</xdr:colOff>
      <xdr:row>605</xdr:row>
      <xdr:rowOff>273170</xdr:rowOff>
    </xdr:to>
    <xdr:sp macro="CkUnckSummBoxes_Click" textlink="">
      <xdr:nvSpPr>
        <xdr:cNvPr id="212" name="Rectangle 211">
          <a:extLst>
            <a:ext uri="{FF2B5EF4-FFF2-40B4-BE49-F238E27FC236}">
              <a16:creationId xmlns:a16="http://schemas.microsoft.com/office/drawing/2014/main" id="{00000000-0008-0000-0000-0000D4000000}"/>
            </a:ext>
          </a:extLst>
        </xdr:cNvPr>
        <xdr:cNvSpPr>
          <a:spLocks noChangeAspect="1"/>
        </xdr:cNvSpPr>
      </xdr:nvSpPr>
      <xdr:spPr>
        <a:xfrm>
          <a:off x="3810028" y="5845834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605</xdr:row>
      <xdr:rowOff>64698</xdr:rowOff>
    </xdr:from>
    <xdr:to>
      <xdr:col>6</xdr:col>
      <xdr:colOff>711679</xdr:colOff>
      <xdr:row>605</xdr:row>
      <xdr:rowOff>273170</xdr:rowOff>
    </xdr:to>
    <xdr:sp macro="CkUnckSummBoxes_Click" textlink="">
      <xdr:nvSpPr>
        <xdr:cNvPr id="213" name="Rectangle 212">
          <a:extLst>
            <a:ext uri="{FF2B5EF4-FFF2-40B4-BE49-F238E27FC236}">
              <a16:creationId xmlns:a16="http://schemas.microsoft.com/office/drawing/2014/main" id="{00000000-0008-0000-0000-0000D5000000}"/>
            </a:ext>
          </a:extLst>
        </xdr:cNvPr>
        <xdr:cNvSpPr>
          <a:spLocks noChangeAspect="1"/>
        </xdr:cNvSpPr>
      </xdr:nvSpPr>
      <xdr:spPr>
        <a:xfrm>
          <a:off x="6211018" y="5070894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607</xdr:row>
      <xdr:rowOff>64698</xdr:rowOff>
    </xdr:from>
    <xdr:to>
      <xdr:col>3</xdr:col>
      <xdr:colOff>2480123</xdr:colOff>
      <xdr:row>607</xdr:row>
      <xdr:rowOff>273170</xdr:rowOff>
    </xdr:to>
    <xdr:sp macro="CkUnckSummBoxes_Click" textlink="">
      <xdr:nvSpPr>
        <xdr:cNvPr id="214" name="Rectangle 213">
          <a:extLst>
            <a:ext uri="{FF2B5EF4-FFF2-40B4-BE49-F238E27FC236}">
              <a16:creationId xmlns:a16="http://schemas.microsoft.com/office/drawing/2014/main" id="{00000000-0008-0000-0000-0000D6000000}"/>
            </a:ext>
          </a:extLst>
        </xdr:cNvPr>
        <xdr:cNvSpPr>
          <a:spLocks noChangeAspect="1"/>
        </xdr:cNvSpPr>
      </xdr:nvSpPr>
      <xdr:spPr>
        <a:xfrm>
          <a:off x="3810028" y="5881058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607</xdr:row>
      <xdr:rowOff>64698</xdr:rowOff>
    </xdr:from>
    <xdr:to>
      <xdr:col>6</xdr:col>
      <xdr:colOff>711679</xdr:colOff>
      <xdr:row>607</xdr:row>
      <xdr:rowOff>273170</xdr:rowOff>
    </xdr:to>
    <xdr:sp macro="CkUnckSummBoxes_Click" textlink="">
      <xdr:nvSpPr>
        <xdr:cNvPr id="215" name="Rectangle 214">
          <a:extLst>
            <a:ext uri="{FF2B5EF4-FFF2-40B4-BE49-F238E27FC236}">
              <a16:creationId xmlns:a16="http://schemas.microsoft.com/office/drawing/2014/main" id="{00000000-0008-0000-0000-0000D7000000}"/>
            </a:ext>
          </a:extLst>
        </xdr:cNvPr>
        <xdr:cNvSpPr>
          <a:spLocks noChangeAspect="1"/>
        </xdr:cNvSpPr>
      </xdr:nvSpPr>
      <xdr:spPr>
        <a:xfrm>
          <a:off x="6211018" y="5106118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1</xdr:col>
      <xdr:colOff>0</xdr:colOff>
      <xdr:row>301</xdr:row>
      <xdr:rowOff>2103</xdr:rowOff>
    </xdr:from>
    <xdr:to>
      <xdr:col>1</xdr:col>
      <xdr:colOff>283464</xdr:colOff>
      <xdr:row>301</xdr:row>
      <xdr:rowOff>257175</xdr:rowOff>
    </xdr:to>
    <xdr:sp macro="[0]!ShowHideSCorp" textlink="">
      <xdr:nvSpPr>
        <xdr:cNvPr id="6" name="Rounded Rectangle 215">
          <a:extLst>
            <a:ext uri="{FF2B5EF4-FFF2-40B4-BE49-F238E27FC236}">
              <a16:creationId xmlns:a16="http://schemas.microsoft.com/office/drawing/2014/main" id="{00000000-0008-0000-0000-0000D8000000}"/>
            </a:ext>
          </a:extLst>
        </xdr:cNvPr>
        <xdr:cNvSpPr/>
      </xdr:nvSpPr>
      <xdr:spPr>
        <a:xfrm>
          <a:off x="215660" y="8635707"/>
          <a:ext cx="283464" cy="255072"/>
        </a:xfrm>
        <a:prstGeom prst="roundRect">
          <a:avLst/>
        </a:prstGeom>
        <a:solidFill>
          <a:srgbClr val="C6E0B4"/>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X</a:t>
          </a:r>
        </a:p>
      </xdr:txBody>
    </xdr:sp>
    <xdr:clientData/>
  </xdr:twoCellAnchor>
  <xdr:twoCellAnchor>
    <xdr:from>
      <xdr:col>1</xdr:col>
      <xdr:colOff>0</xdr:colOff>
      <xdr:row>331</xdr:row>
      <xdr:rowOff>2103</xdr:rowOff>
    </xdr:from>
    <xdr:to>
      <xdr:col>1</xdr:col>
      <xdr:colOff>283464</xdr:colOff>
      <xdr:row>331</xdr:row>
      <xdr:rowOff>257175</xdr:rowOff>
    </xdr:to>
    <xdr:sp macro="[0]!ShowHideSCorp" textlink="">
      <xdr:nvSpPr>
        <xdr:cNvPr id="9" name="Rounded Rectangle 220">
          <a:extLst>
            <a:ext uri="{FF2B5EF4-FFF2-40B4-BE49-F238E27FC236}">
              <a16:creationId xmlns:a16="http://schemas.microsoft.com/office/drawing/2014/main" id="{00000000-0008-0000-0000-0000DD000000}"/>
            </a:ext>
          </a:extLst>
        </xdr:cNvPr>
        <xdr:cNvSpPr/>
      </xdr:nvSpPr>
      <xdr:spPr>
        <a:xfrm>
          <a:off x="215660" y="1738432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361</xdr:row>
      <xdr:rowOff>2103</xdr:rowOff>
    </xdr:from>
    <xdr:to>
      <xdr:col>1</xdr:col>
      <xdr:colOff>283464</xdr:colOff>
      <xdr:row>361</xdr:row>
      <xdr:rowOff>257175</xdr:rowOff>
    </xdr:to>
    <xdr:sp macro="[0]!ShowHideSCorp" textlink="">
      <xdr:nvSpPr>
        <xdr:cNvPr id="226" name="Rounded Rectangle 225">
          <a:extLst>
            <a:ext uri="{FF2B5EF4-FFF2-40B4-BE49-F238E27FC236}">
              <a16:creationId xmlns:a16="http://schemas.microsoft.com/office/drawing/2014/main" id="{00000000-0008-0000-0000-0000E2000000}"/>
            </a:ext>
          </a:extLst>
        </xdr:cNvPr>
        <xdr:cNvSpPr/>
      </xdr:nvSpPr>
      <xdr:spPr>
        <a:xfrm>
          <a:off x="215660" y="23875707"/>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391</xdr:row>
      <xdr:rowOff>2103</xdr:rowOff>
    </xdr:from>
    <xdr:to>
      <xdr:col>1</xdr:col>
      <xdr:colOff>283464</xdr:colOff>
      <xdr:row>391</xdr:row>
      <xdr:rowOff>257175</xdr:rowOff>
    </xdr:to>
    <xdr:sp macro="[0]!ShowHideSCorp" textlink="">
      <xdr:nvSpPr>
        <xdr:cNvPr id="231" name="Rounded Rectangle 230">
          <a:extLst>
            <a:ext uri="{FF2B5EF4-FFF2-40B4-BE49-F238E27FC236}">
              <a16:creationId xmlns:a16="http://schemas.microsoft.com/office/drawing/2014/main" id="{00000000-0008-0000-0000-0000E7000000}"/>
            </a:ext>
          </a:extLst>
        </xdr:cNvPr>
        <xdr:cNvSpPr/>
      </xdr:nvSpPr>
      <xdr:spPr>
        <a:xfrm>
          <a:off x="215660" y="30367084"/>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421</xdr:row>
      <xdr:rowOff>2103</xdr:rowOff>
    </xdr:from>
    <xdr:to>
      <xdr:col>1</xdr:col>
      <xdr:colOff>283464</xdr:colOff>
      <xdr:row>421</xdr:row>
      <xdr:rowOff>257175</xdr:rowOff>
    </xdr:to>
    <xdr:sp macro="[0]!ShowHideSCorp" textlink="">
      <xdr:nvSpPr>
        <xdr:cNvPr id="236" name="Rounded Rectangle 235">
          <a:extLst>
            <a:ext uri="{FF2B5EF4-FFF2-40B4-BE49-F238E27FC236}">
              <a16:creationId xmlns:a16="http://schemas.microsoft.com/office/drawing/2014/main" id="{00000000-0008-0000-0000-0000EC000000}"/>
            </a:ext>
          </a:extLst>
        </xdr:cNvPr>
        <xdr:cNvSpPr/>
      </xdr:nvSpPr>
      <xdr:spPr>
        <a:xfrm>
          <a:off x="215660" y="36858461"/>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451</xdr:row>
      <xdr:rowOff>2103</xdr:rowOff>
    </xdr:from>
    <xdr:to>
      <xdr:col>1</xdr:col>
      <xdr:colOff>283464</xdr:colOff>
      <xdr:row>451</xdr:row>
      <xdr:rowOff>257175</xdr:rowOff>
    </xdr:to>
    <xdr:sp macro="[0]!ShowHideSCorp" textlink="">
      <xdr:nvSpPr>
        <xdr:cNvPr id="241" name="Rounded Rectangle 240">
          <a:extLst>
            <a:ext uri="{FF2B5EF4-FFF2-40B4-BE49-F238E27FC236}">
              <a16:creationId xmlns:a16="http://schemas.microsoft.com/office/drawing/2014/main" id="{00000000-0008-0000-0000-0000F1000000}"/>
            </a:ext>
          </a:extLst>
        </xdr:cNvPr>
        <xdr:cNvSpPr/>
      </xdr:nvSpPr>
      <xdr:spPr>
        <a:xfrm>
          <a:off x="215660" y="43349839"/>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609</xdr:row>
      <xdr:rowOff>64698</xdr:rowOff>
    </xdr:from>
    <xdr:to>
      <xdr:col>3</xdr:col>
      <xdr:colOff>2480123</xdr:colOff>
      <xdr:row>609</xdr:row>
      <xdr:rowOff>273170</xdr:rowOff>
    </xdr:to>
    <xdr:sp macro="CkUnckSummBoxes_Click" textlink="">
      <xdr:nvSpPr>
        <xdr:cNvPr id="246" name="Rectangle 245">
          <a:extLst>
            <a:ext uri="{FF2B5EF4-FFF2-40B4-BE49-F238E27FC236}">
              <a16:creationId xmlns:a16="http://schemas.microsoft.com/office/drawing/2014/main" id="{00000000-0008-0000-0000-0000F6000000}"/>
            </a:ext>
          </a:extLst>
        </xdr:cNvPr>
        <xdr:cNvSpPr>
          <a:spLocks noChangeAspect="1"/>
        </xdr:cNvSpPr>
      </xdr:nvSpPr>
      <xdr:spPr>
        <a:xfrm>
          <a:off x="3810028" y="69442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609</xdr:row>
      <xdr:rowOff>64698</xdr:rowOff>
    </xdr:from>
    <xdr:to>
      <xdr:col>6</xdr:col>
      <xdr:colOff>711679</xdr:colOff>
      <xdr:row>609</xdr:row>
      <xdr:rowOff>273170</xdr:rowOff>
    </xdr:to>
    <xdr:sp macro="CkUnckSummBoxes_Click" textlink="">
      <xdr:nvSpPr>
        <xdr:cNvPr id="247" name="Rectangle 246">
          <a:extLst>
            <a:ext uri="{FF2B5EF4-FFF2-40B4-BE49-F238E27FC236}">
              <a16:creationId xmlns:a16="http://schemas.microsoft.com/office/drawing/2014/main" id="{00000000-0008-0000-0000-0000F7000000}"/>
            </a:ext>
          </a:extLst>
        </xdr:cNvPr>
        <xdr:cNvSpPr>
          <a:spLocks noChangeAspect="1"/>
        </xdr:cNvSpPr>
      </xdr:nvSpPr>
      <xdr:spPr>
        <a:xfrm>
          <a:off x="6469811" y="6944264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611</xdr:row>
      <xdr:rowOff>64698</xdr:rowOff>
    </xdr:from>
    <xdr:to>
      <xdr:col>3</xdr:col>
      <xdr:colOff>2480123</xdr:colOff>
      <xdr:row>611</xdr:row>
      <xdr:rowOff>273170</xdr:rowOff>
    </xdr:to>
    <xdr:sp macro="CkUnckSummBoxes_Click" textlink="">
      <xdr:nvSpPr>
        <xdr:cNvPr id="248" name="Rectangle 247">
          <a:extLst>
            <a:ext uri="{FF2B5EF4-FFF2-40B4-BE49-F238E27FC236}">
              <a16:creationId xmlns:a16="http://schemas.microsoft.com/office/drawing/2014/main" id="{00000000-0008-0000-0000-0000F8000000}"/>
            </a:ext>
          </a:extLst>
        </xdr:cNvPr>
        <xdr:cNvSpPr>
          <a:spLocks noChangeAspect="1"/>
        </xdr:cNvSpPr>
      </xdr:nvSpPr>
      <xdr:spPr>
        <a:xfrm>
          <a:off x="3810028" y="6979488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611</xdr:row>
      <xdr:rowOff>64698</xdr:rowOff>
    </xdr:from>
    <xdr:to>
      <xdr:col>6</xdr:col>
      <xdr:colOff>711679</xdr:colOff>
      <xdr:row>611</xdr:row>
      <xdr:rowOff>273170</xdr:rowOff>
    </xdr:to>
    <xdr:sp macro="CkUnckSummBoxes_Click" textlink="">
      <xdr:nvSpPr>
        <xdr:cNvPr id="249" name="Rectangle 248">
          <a:extLst>
            <a:ext uri="{FF2B5EF4-FFF2-40B4-BE49-F238E27FC236}">
              <a16:creationId xmlns:a16="http://schemas.microsoft.com/office/drawing/2014/main" id="{00000000-0008-0000-0000-0000F9000000}"/>
            </a:ext>
          </a:extLst>
        </xdr:cNvPr>
        <xdr:cNvSpPr>
          <a:spLocks noChangeAspect="1"/>
        </xdr:cNvSpPr>
      </xdr:nvSpPr>
      <xdr:spPr>
        <a:xfrm>
          <a:off x="6469811" y="6979488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610</xdr:row>
      <xdr:rowOff>64698</xdr:rowOff>
    </xdr:from>
    <xdr:to>
      <xdr:col>3</xdr:col>
      <xdr:colOff>2480123</xdr:colOff>
      <xdr:row>610</xdr:row>
      <xdr:rowOff>273170</xdr:rowOff>
    </xdr:to>
    <xdr:sp macro="CkUnckSummBoxes_Click" textlink="">
      <xdr:nvSpPr>
        <xdr:cNvPr id="270" name="Rectangle 269">
          <a:extLst>
            <a:ext uri="{FF2B5EF4-FFF2-40B4-BE49-F238E27FC236}">
              <a16:creationId xmlns:a16="http://schemas.microsoft.com/office/drawing/2014/main" id="{00000000-0008-0000-0000-00000E010000}"/>
            </a:ext>
          </a:extLst>
        </xdr:cNvPr>
        <xdr:cNvSpPr>
          <a:spLocks noChangeAspect="1"/>
        </xdr:cNvSpPr>
      </xdr:nvSpPr>
      <xdr:spPr>
        <a:xfrm>
          <a:off x="3810028" y="76487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610</xdr:row>
      <xdr:rowOff>64698</xdr:rowOff>
    </xdr:from>
    <xdr:to>
      <xdr:col>6</xdr:col>
      <xdr:colOff>711679</xdr:colOff>
      <xdr:row>610</xdr:row>
      <xdr:rowOff>273170</xdr:rowOff>
    </xdr:to>
    <xdr:sp macro="CkUnckSummBoxes_Click" textlink="">
      <xdr:nvSpPr>
        <xdr:cNvPr id="271" name="Rectangle 270">
          <a:extLst>
            <a:ext uri="{FF2B5EF4-FFF2-40B4-BE49-F238E27FC236}">
              <a16:creationId xmlns:a16="http://schemas.microsoft.com/office/drawing/2014/main" id="{00000000-0008-0000-0000-00000F010000}"/>
            </a:ext>
          </a:extLst>
        </xdr:cNvPr>
        <xdr:cNvSpPr>
          <a:spLocks noChangeAspect="1"/>
        </xdr:cNvSpPr>
      </xdr:nvSpPr>
      <xdr:spPr>
        <a:xfrm>
          <a:off x="6469811" y="76487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613</xdr:row>
      <xdr:rowOff>64698</xdr:rowOff>
    </xdr:from>
    <xdr:to>
      <xdr:col>3</xdr:col>
      <xdr:colOff>2480123</xdr:colOff>
      <xdr:row>613</xdr:row>
      <xdr:rowOff>273170</xdr:rowOff>
    </xdr:to>
    <xdr:sp macro="CkUnckSummBoxes_Click" textlink="">
      <xdr:nvSpPr>
        <xdr:cNvPr id="272" name="Rectangle 271">
          <a:extLst>
            <a:ext uri="{FF2B5EF4-FFF2-40B4-BE49-F238E27FC236}">
              <a16:creationId xmlns:a16="http://schemas.microsoft.com/office/drawing/2014/main" id="{00000000-0008-0000-0000-000010010000}"/>
            </a:ext>
          </a:extLst>
        </xdr:cNvPr>
        <xdr:cNvSpPr>
          <a:spLocks noChangeAspect="1"/>
        </xdr:cNvSpPr>
      </xdr:nvSpPr>
      <xdr:spPr>
        <a:xfrm>
          <a:off x="3810028" y="3817907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613</xdr:row>
      <xdr:rowOff>64698</xdr:rowOff>
    </xdr:from>
    <xdr:to>
      <xdr:col>6</xdr:col>
      <xdr:colOff>711679</xdr:colOff>
      <xdr:row>613</xdr:row>
      <xdr:rowOff>273170</xdr:rowOff>
    </xdr:to>
    <xdr:sp macro="CkUnckSummBoxes_Click" textlink="">
      <xdr:nvSpPr>
        <xdr:cNvPr id="273" name="Rectangle 272">
          <a:extLst>
            <a:ext uri="{FF2B5EF4-FFF2-40B4-BE49-F238E27FC236}">
              <a16:creationId xmlns:a16="http://schemas.microsoft.com/office/drawing/2014/main" id="{00000000-0008-0000-0000-000011010000}"/>
            </a:ext>
          </a:extLst>
        </xdr:cNvPr>
        <xdr:cNvSpPr>
          <a:spLocks noChangeAspect="1"/>
        </xdr:cNvSpPr>
      </xdr:nvSpPr>
      <xdr:spPr>
        <a:xfrm>
          <a:off x="6469811" y="3817907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615</xdr:row>
      <xdr:rowOff>64698</xdr:rowOff>
    </xdr:from>
    <xdr:to>
      <xdr:col>3</xdr:col>
      <xdr:colOff>2480123</xdr:colOff>
      <xdr:row>615</xdr:row>
      <xdr:rowOff>273170</xdr:rowOff>
    </xdr:to>
    <xdr:sp macro="CkUnckSummBoxes_Click" textlink="">
      <xdr:nvSpPr>
        <xdr:cNvPr id="274" name="Rectangle 273">
          <a:extLst>
            <a:ext uri="{FF2B5EF4-FFF2-40B4-BE49-F238E27FC236}">
              <a16:creationId xmlns:a16="http://schemas.microsoft.com/office/drawing/2014/main" id="{00000000-0008-0000-0000-000012010000}"/>
            </a:ext>
          </a:extLst>
        </xdr:cNvPr>
        <xdr:cNvSpPr>
          <a:spLocks noChangeAspect="1"/>
        </xdr:cNvSpPr>
      </xdr:nvSpPr>
      <xdr:spPr>
        <a:xfrm>
          <a:off x="3810028" y="3888356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615</xdr:row>
      <xdr:rowOff>64698</xdr:rowOff>
    </xdr:from>
    <xdr:to>
      <xdr:col>6</xdr:col>
      <xdr:colOff>711679</xdr:colOff>
      <xdr:row>615</xdr:row>
      <xdr:rowOff>273170</xdr:rowOff>
    </xdr:to>
    <xdr:sp macro="CkUnckSummBoxes_Click" textlink="">
      <xdr:nvSpPr>
        <xdr:cNvPr id="275" name="Rectangle 274">
          <a:extLst>
            <a:ext uri="{FF2B5EF4-FFF2-40B4-BE49-F238E27FC236}">
              <a16:creationId xmlns:a16="http://schemas.microsoft.com/office/drawing/2014/main" id="{00000000-0008-0000-0000-000013010000}"/>
            </a:ext>
          </a:extLst>
        </xdr:cNvPr>
        <xdr:cNvSpPr>
          <a:spLocks noChangeAspect="1"/>
        </xdr:cNvSpPr>
      </xdr:nvSpPr>
      <xdr:spPr>
        <a:xfrm>
          <a:off x="6469811" y="3888356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614</xdr:row>
      <xdr:rowOff>64698</xdr:rowOff>
    </xdr:from>
    <xdr:to>
      <xdr:col>3</xdr:col>
      <xdr:colOff>2480123</xdr:colOff>
      <xdr:row>614</xdr:row>
      <xdr:rowOff>273170</xdr:rowOff>
    </xdr:to>
    <xdr:sp macro="CkUnckSummBoxes_Click" textlink="">
      <xdr:nvSpPr>
        <xdr:cNvPr id="276" name="Rectangle 275">
          <a:extLst>
            <a:ext uri="{FF2B5EF4-FFF2-40B4-BE49-F238E27FC236}">
              <a16:creationId xmlns:a16="http://schemas.microsoft.com/office/drawing/2014/main" id="{00000000-0008-0000-0000-000014010000}"/>
            </a:ext>
          </a:extLst>
        </xdr:cNvPr>
        <xdr:cNvSpPr>
          <a:spLocks noChangeAspect="1"/>
        </xdr:cNvSpPr>
      </xdr:nvSpPr>
      <xdr:spPr>
        <a:xfrm>
          <a:off x="3810028" y="3853132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614</xdr:row>
      <xdr:rowOff>64698</xdr:rowOff>
    </xdr:from>
    <xdr:to>
      <xdr:col>6</xdr:col>
      <xdr:colOff>711679</xdr:colOff>
      <xdr:row>614</xdr:row>
      <xdr:rowOff>273170</xdr:rowOff>
    </xdr:to>
    <xdr:sp macro="CkUnckSummBoxes_Click" textlink="">
      <xdr:nvSpPr>
        <xdr:cNvPr id="277" name="Rectangle 276">
          <a:extLst>
            <a:ext uri="{FF2B5EF4-FFF2-40B4-BE49-F238E27FC236}">
              <a16:creationId xmlns:a16="http://schemas.microsoft.com/office/drawing/2014/main" id="{00000000-0008-0000-0000-000015010000}"/>
            </a:ext>
          </a:extLst>
        </xdr:cNvPr>
        <xdr:cNvSpPr>
          <a:spLocks noChangeAspect="1"/>
        </xdr:cNvSpPr>
      </xdr:nvSpPr>
      <xdr:spPr>
        <a:xfrm>
          <a:off x="6469811" y="38531321"/>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617</xdr:row>
      <xdr:rowOff>64698</xdr:rowOff>
    </xdr:from>
    <xdr:to>
      <xdr:col>3</xdr:col>
      <xdr:colOff>2480123</xdr:colOff>
      <xdr:row>617</xdr:row>
      <xdr:rowOff>273170</xdr:rowOff>
    </xdr:to>
    <xdr:sp macro="CkUnckSummBoxes_Click" textlink="">
      <xdr:nvSpPr>
        <xdr:cNvPr id="278" name="Rectangle 277">
          <a:extLst>
            <a:ext uri="{FF2B5EF4-FFF2-40B4-BE49-F238E27FC236}">
              <a16:creationId xmlns:a16="http://schemas.microsoft.com/office/drawing/2014/main" id="{00000000-0008-0000-0000-000016010000}"/>
            </a:ext>
          </a:extLst>
        </xdr:cNvPr>
        <xdr:cNvSpPr>
          <a:spLocks noChangeAspect="1"/>
        </xdr:cNvSpPr>
      </xdr:nvSpPr>
      <xdr:spPr>
        <a:xfrm>
          <a:off x="3810028" y="3958805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617</xdr:row>
      <xdr:rowOff>64698</xdr:rowOff>
    </xdr:from>
    <xdr:to>
      <xdr:col>6</xdr:col>
      <xdr:colOff>711679</xdr:colOff>
      <xdr:row>617</xdr:row>
      <xdr:rowOff>273170</xdr:rowOff>
    </xdr:to>
    <xdr:sp macro="CkUnckSummBoxes_Click" textlink="">
      <xdr:nvSpPr>
        <xdr:cNvPr id="279" name="Rectangle 278">
          <a:extLst>
            <a:ext uri="{FF2B5EF4-FFF2-40B4-BE49-F238E27FC236}">
              <a16:creationId xmlns:a16="http://schemas.microsoft.com/office/drawing/2014/main" id="{00000000-0008-0000-0000-000017010000}"/>
            </a:ext>
          </a:extLst>
        </xdr:cNvPr>
        <xdr:cNvSpPr>
          <a:spLocks noChangeAspect="1"/>
        </xdr:cNvSpPr>
      </xdr:nvSpPr>
      <xdr:spPr>
        <a:xfrm>
          <a:off x="6469811" y="39588056"/>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619</xdr:row>
      <xdr:rowOff>64698</xdr:rowOff>
    </xdr:from>
    <xdr:to>
      <xdr:col>3</xdr:col>
      <xdr:colOff>2480123</xdr:colOff>
      <xdr:row>619</xdr:row>
      <xdr:rowOff>273170</xdr:rowOff>
    </xdr:to>
    <xdr:sp macro="CkUnckSummBoxes_Click" textlink="">
      <xdr:nvSpPr>
        <xdr:cNvPr id="280" name="Rectangle 279">
          <a:extLst>
            <a:ext uri="{FF2B5EF4-FFF2-40B4-BE49-F238E27FC236}">
              <a16:creationId xmlns:a16="http://schemas.microsoft.com/office/drawing/2014/main" id="{00000000-0008-0000-0000-000018010000}"/>
            </a:ext>
          </a:extLst>
        </xdr:cNvPr>
        <xdr:cNvSpPr>
          <a:spLocks noChangeAspect="1"/>
        </xdr:cNvSpPr>
      </xdr:nvSpPr>
      <xdr:spPr>
        <a:xfrm>
          <a:off x="3810028" y="40292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619</xdr:row>
      <xdr:rowOff>64698</xdr:rowOff>
    </xdr:from>
    <xdr:to>
      <xdr:col>6</xdr:col>
      <xdr:colOff>711679</xdr:colOff>
      <xdr:row>619</xdr:row>
      <xdr:rowOff>273170</xdr:rowOff>
    </xdr:to>
    <xdr:sp macro="CkUnckSummBoxes_Click" textlink="">
      <xdr:nvSpPr>
        <xdr:cNvPr id="281" name="Rectangle 280">
          <a:extLst>
            <a:ext uri="{FF2B5EF4-FFF2-40B4-BE49-F238E27FC236}">
              <a16:creationId xmlns:a16="http://schemas.microsoft.com/office/drawing/2014/main" id="{00000000-0008-0000-0000-000019010000}"/>
            </a:ext>
          </a:extLst>
        </xdr:cNvPr>
        <xdr:cNvSpPr>
          <a:spLocks noChangeAspect="1"/>
        </xdr:cNvSpPr>
      </xdr:nvSpPr>
      <xdr:spPr>
        <a:xfrm>
          <a:off x="6469811" y="40292547"/>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618</xdr:row>
      <xdr:rowOff>64698</xdr:rowOff>
    </xdr:from>
    <xdr:to>
      <xdr:col>3</xdr:col>
      <xdr:colOff>2480123</xdr:colOff>
      <xdr:row>618</xdr:row>
      <xdr:rowOff>273170</xdr:rowOff>
    </xdr:to>
    <xdr:sp macro="CkUnckSummBoxes_Click" textlink="">
      <xdr:nvSpPr>
        <xdr:cNvPr id="282" name="Rectangle 281">
          <a:extLst>
            <a:ext uri="{FF2B5EF4-FFF2-40B4-BE49-F238E27FC236}">
              <a16:creationId xmlns:a16="http://schemas.microsoft.com/office/drawing/2014/main" id="{00000000-0008-0000-0000-00001A010000}"/>
            </a:ext>
          </a:extLst>
        </xdr:cNvPr>
        <xdr:cNvSpPr>
          <a:spLocks noChangeAspect="1"/>
        </xdr:cNvSpPr>
      </xdr:nvSpPr>
      <xdr:spPr>
        <a:xfrm>
          <a:off x="3810028" y="3994030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618</xdr:row>
      <xdr:rowOff>64698</xdr:rowOff>
    </xdr:from>
    <xdr:to>
      <xdr:col>6</xdr:col>
      <xdr:colOff>711679</xdr:colOff>
      <xdr:row>618</xdr:row>
      <xdr:rowOff>273170</xdr:rowOff>
    </xdr:to>
    <xdr:sp macro="CkUnckSummBoxes_Click" textlink="">
      <xdr:nvSpPr>
        <xdr:cNvPr id="283" name="Rectangle 282">
          <a:extLst>
            <a:ext uri="{FF2B5EF4-FFF2-40B4-BE49-F238E27FC236}">
              <a16:creationId xmlns:a16="http://schemas.microsoft.com/office/drawing/2014/main" id="{00000000-0008-0000-0000-00001B010000}"/>
            </a:ext>
          </a:extLst>
        </xdr:cNvPr>
        <xdr:cNvSpPr>
          <a:spLocks noChangeAspect="1"/>
        </xdr:cNvSpPr>
      </xdr:nvSpPr>
      <xdr:spPr>
        <a:xfrm>
          <a:off x="6469811" y="39940302"/>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621</xdr:row>
      <xdr:rowOff>64698</xdr:rowOff>
    </xdr:from>
    <xdr:to>
      <xdr:col>3</xdr:col>
      <xdr:colOff>2480123</xdr:colOff>
      <xdr:row>621</xdr:row>
      <xdr:rowOff>273170</xdr:rowOff>
    </xdr:to>
    <xdr:sp macro="CkUnckSummBoxes_Click" textlink="">
      <xdr:nvSpPr>
        <xdr:cNvPr id="284" name="Rectangle 283">
          <a:extLst>
            <a:ext uri="{FF2B5EF4-FFF2-40B4-BE49-F238E27FC236}">
              <a16:creationId xmlns:a16="http://schemas.microsoft.com/office/drawing/2014/main" id="{00000000-0008-0000-0000-00001C010000}"/>
            </a:ext>
          </a:extLst>
        </xdr:cNvPr>
        <xdr:cNvSpPr>
          <a:spLocks noChangeAspect="1"/>
        </xdr:cNvSpPr>
      </xdr:nvSpPr>
      <xdr:spPr>
        <a:xfrm>
          <a:off x="3810028" y="4099703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621</xdr:row>
      <xdr:rowOff>64698</xdr:rowOff>
    </xdr:from>
    <xdr:to>
      <xdr:col>6</xdr:col>
      <xdr:colOff>711679</xdr:colOff>
      <xdr:row>621</xdr:row>
      <xdr:rowOff>273170</xdr:rowOff>
    </xdr:to>
    <xdr:sp macro="CkUnckSummBoxes_Click" textlink="">
      <xdr:nvSpPr>
        <xdr:cNvPr id="285" name="Rectangle 284">
          <a:extLst>
            <a:ext uri="{FF2B5EF4-FFF2-40B4-BE49-F238E27FC236}">
              <a16:creationId xmlns:a16="http://schemas.microsoft.com/office/drawing/2014/main" id="{00000000-0008-0000-0000-00001D010000}"/>
            </a:ext>
          </a:extLst>
        </xdr:cNvPr>
        <xdr:cNvSpPr>
          <a:spLocks noChangeAspect="1"/>
        </xdr:cNvSpPr>
      </xdr:nvSpPr>
      <xdr:spPr>
        <a:xfrm>
          <a:off x="6469811" y="4099703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623</xdr:row>
      <xdr:rowOff>64698</xdr:rowOff>
    </xdr:from>
    <xdr:to>
      <xdr:col>3</xdr:col>
      <xdr:colOff>2480123</xdr:colOff>
      <xdr:row>623</xdr:row>
      <xdr:rowOff>273170</xdr:rowOff>
    </xdr:to>
    <xdr:sp macro="CkUnckSummBoxes_Click" textlink="">
      <xdr:nvSpPr>
        <xdr:cNvPr id="286" name="Rectangle 285">
          <a:extLst>
            <a:ext uri="{FF2B5EF4-FFF2-40B4-BE49-F238E27FC236}">
              <a16:creationId xmlns:a16="http://schemas.microsoft.com/office/drawing/2014/main" id="{00000000-0008-0000-0000-00001E010000}"/>
            </a:ext>
          </a:extLst>
        </xdr:cNvPr>
        <xdr:cNvSpPr>
          <a:spLocks noChangeAspect="1"/>
        </xdr:cNvSpPr>
      </xdr:nvSpPr>
      <xdr:spPr>
        <a:xfrm>
          <a:off x="3810028" y="41701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623</xdr:row>
      <xdr:rowOff>64698</xdr:rowOff>
    </xdr:from>
    <xdr:to>
      <xdr:col>6</xdr:col>
      <xdr:colOff>711679</xdr:colOff>
      <xdr:row>623</xdr:row>
      <xdr:rowOff>273170</xdr:rowOff>
    </xdr:to>
    <xdr:sp macro="CkUnckSummBoxes_Click" textlink="">
      <xdr:nvSpPr>
        <xdr:cNvPr id="287" name="Rectangle 286">
          <a:extLst>
            <a:ext uri="{FF2B5EF4-FFF2-40B4-BE49-F238E27FC236}">
              <a16:creationId xmlns:a16="http://schemas.microsoft.com/office/drawing/2014/main" id="{00000000-0008-0000-0000-00001F010000}"/>
            </a:ext>
          </a:extLst>
        </xdr:cNvPr>
        <xdr:cNvSpPr>
          <a:spLocks noChangeAspect="1"/>
        </xdr:cNvSpPr>
      </xdr:nvSpPr>
      <xdr:spPr>
        <a:xfrm>
          <a:off x="6469811" y="41701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622</xdr:row>
      <xdr:rowOff>64698</xdr:rowOff>
    </xdr:from>
    <xdr:to>
      <xdr:col>3</xdr:col>
      <xdr:colOff>2480123</xdr:colOff>
      <xdr:row>622</xdr:row>
      <xdr:rowOff>273170</xdr:rowOff>
    </xdr:to>
    <xdr:sp macro="CkUnckSummBoxes_Click" textlink="">
      <xdr:nvSpPr>
        <xdr:cNvPr id="288" name="Rectangle 287">
          <a:extLst>
            <a:ext uri="{FF2B5EF4-FFF2-40B4-BE49-F238E27FC236}">
              <a16:creationId xmlns:a16="http://schemas.microsoft.com/office/drawing/2014/main" id="{00000000-0008-0000-0000-000020010000}"/>
            </a:ext>
          </a:extLst>
        </xdr:cNvPr>
        <xdr:cNvSpPr>
          <a:spLocks noChangeAspect="1"/>
        </xdr:cNvSpPr>
      </xdr:nvSpPr>
      <xdr:spPr>
        <a:xfrm>
          <a:off x="3810028" y="4134928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622</xdr:row>
      <xdr:rowOff>64698</xdr:rowOff>
    </xdr:from>
    <xdr:to>
      <xdr:col>6</xdr:col>
      <xdr:colOff>711679</xdr:colOff>
      <xdr:row>622</xdr:row>
      <xdr:rowOff>273170</xdr:rowOff>
    </xdr:to>
    <xdr:sp macro="CkUnckSummBoxes_Click" textlink="">
      <xdr:nvSpPr>
        <xdr:cNvPr id="289" name="Rectangle 288">
          <a:extLst>
            <a:ext uri="{FF2B5EF4-FFF2-40B4-BE49-F238E27FC236}">
              <a16:creationId xmlns:a16="http://schemas.microsoft.com/office/drawing/2014/main" id="{00000000-0008-0000-0000-000021010000}"/>
            </a:ext>
          </a:extLst>
        </xdr:cNvPr>
        <xdr:cNvSpPr>
          <a:spLocks noChangeAspect="1"/>
        </xdr:cNvSpPr>
      </xdr:nvSpPr>
      <xdr:spPr>
        <a:xfrm>
          <a:off x="6469811" y="4134928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625</xdr:row>
      <xdr:rowOff>64698</xdr:rowOff>
    </xdr:from>
    <xdr:to>
      <xdr:col>3</xdr:col>
      <xdr:colOff>2480123</xdr:colOff>
      <xdr:row>625</xdr:row>
      <xdr:rowOff>273170</xdr:rowOff>
    </xdr:to>
    <xdr:sp macro="CkUnckSummBoxes_Click" textlink="">
      <xdr:nvSpPr>
        <xdr:cNvPr id="290" name="Rectangle 289">
          <a:extLst>
            <a:ext uri="{FF2B5EF4-FFF2-40B4-BE49-F238E27FC236}">
              <a16:creationId xmlns:a16="http://schemas.microsoft.com/office/drawing/2014/main" id="{00000000-0008-0000-0000-000022010000}"/>
            </a:ext>
          </a:extLst>
        </xdr:cNvPr>
        <xdr:cNvSpPr>
          <a:spLocks noChangeAspect="1"/>
        </xdr:cNvSpPr>
      </xdr:nvSpPr>
      <xdr:spPr>
        <a:xfrm>
          <a:off x="3810028" y="4240601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625</xdr:row>
      <xdr:rowOff>64698</xdr:rowOff>
    </xdr:from>
    <xdr:to>
      <xdr:col>6</xdr:col>
      <xdr:colOff>711679</xdr:colOff>
      <xdr:row>625</xdr:row>
      <xdr:rowOff>273170</xdr:rowOff>
    </xdr:to>
    <xdr:sp macro="CkUnckSummBoxes_Click" textlink="">
      <xdr:nvSpPr>
        <xdr:cNvPr id="291" name="Rectangle 290">
          <a:extLst>
            <a:ext uri="{FF2B5EF4-FFF2-40B4-BE49-F238E27FC236}">
              <a16:creationId xmlns:a16="http://schemas.microsoft.com/office/drawing/2014/main" id="{00000000-0008-0000-0000-000023010000}"/>
            </a:ext>
          </a:extLst>
        </xdr:cNvPr>
        <xdr:cNvSpPr>
          <a:spLocks noChangeAspect="1"/>
        </xdr:cNvSpPr>
      </xdr:nvSpPr>
      <xdr:spPr>
        <a:xfrm>
          <a:off x="6469811" y="4240601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627</xdr:row>
      <xdr:rowOff>64698</xdr:rowOff>
    </xdr:from>
    <xdr:to>
      <xdr:col>3</xdr:col>
      <xdr:colOff>2480123</xdr:colOff>
      <xdr:row>627</xdr:row>
      <xdr:rowOff>273170</xdr:rowOff>
    </xdr:to>
    <xdr:sp macro="CkUnckSummBoxes_Click" textlink="">
      <xdr:nvSpPr>
        <xdr:cNvPr id="292" name="Rectangle 291">
          <a:extLst>
            <a:ext uri="{FF2B5EF4-FFF2-40B4-BE49-F238E27FC236}">
              <a16:creationId xmlns:a16="http://schemas.microsoft.com/office/drawing/2014/main" id="{00000000-0008-0000-0000-000024010000}"/>
            </a:ext>
          </a:extLst>
        </xdr:cNvPr>
        <xdr:cNvSpPr>
          <a:spLocks noChangeAspect="1"/>
        </xdr:cNvSpPr>
      </xdr:nvSpPr>
      <xdr:spPr>
        <a:xfrm>
          <a:off x="3810028" y="43110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627</xdr:row>
      <xdr:rowOff>64698</xdr:rowOff>
    </xdr:from>
    <xdr:to>
      <xdr:col>6</xdr:col>
      <xdr:colOff>711679</xdr:colOff>
      <xdr:row>627</xdr:row>
      <xdr:rowOff>273170</xdr:rowOff>
    </xdr:to>
    <xdr:sp macro="CkUnckSummBoxes_Click" textlink="">
      <xdr:nvSpPr>
        <xdr:cNvPr id="293" name="Rectangle 292">
          <a:extLst>
            <a:ext uri="{FF2B5EF4-FFF2-40B4-BE49-F238E27FC236}">
              <a16:creationId xmlns:a16="http://schemas.microsoft.com/office/drawing/2014/main" id="{00000000-0008-0000-0000-000025010000}"/>
            </a:ext>
          </a:extLst>
        </xdr:cNvPr>
        <xdr:cNvSpPr>
          <a:spLocks noChangeAspect="1"/>
        </xdr:cNvSpPr>
      </xdr:nvSpPr>
      <xdr:spPr>
        <a:xfrm>
          <a:off x="6469811" y="43110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626</xdr:row>
      <xdr:rowOff>64698</xdr:rowOff>
    </xdr:from>
    <xdr:to>
      <xdr:col>3</xdr:col>
      <xdr:colOff>2480123</xdr:colOff>
      <xdr:row>626</xdr:row>
      <xdr:rowOff>273170</xdr:rowOff>
    </xdr:to>
    <xdr:sp macro="CkUnckSummBoxes_Click" textlink="">
      <xdr:nvSpPr>
        <xdr:cNvPr id="294" name="Rectangle 293">
          <a:extLst>
            <a:ext uri="{FF2B5EF4-FFF2-40B4-BE49-F238E27FC236}">
              <a16:creationId xmlns:a16="http://schemas.microsoft.com/office/drawing/2014/main" id="{00000000-0008-0000-0000-000026010000}"/>
            </a:ext>
          </a:extLst>
        </xdr:cNvPr>
        <xdr:cNvSpPr>
          <a:spLocks noChangeAspect="1"/>
        </xdr:cNvSpPr>
      </xdr:nvSpPr>
      <xdr:spPr>
        <a:xfrm>
          <a:off x="3810028" y="42758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626</xdr:row>
      <xdr:rowOff>64698</xdr:rowOff>
    </xdr:from>
    <xdr:to>
      <xdr:col>6</xdr:col>
      <xdr:colOff>711679</xdr:colOff>
      <xdr:row>626</xdr:row>
      <xdr:rowOff>273170</xdr:rowOff>
    </xdr:to>
    <xdr:sp macro="CkUnckSummBoxes_Click" textlink="">
      <xdr:nvSpPr>
        <xdr:cNvPr id="295" name="Rectangle 294">
          <a:extLst>
            <a:ext uri="{FF2B5EF4-FFF2-40B4-BE49-F238E27FC236}">
              <a16:creationId xmlns:a16="http://schemas.microsoft.com/office/drawing/2014/main" id="{00000000-0008-0000-0000-000027010000}"/>
            </a:ext>
          </a:extLst>
        </xdr:cNvPr>
        <xdr:cNvSpPr>
          <a:spLocks noChangeAspect="1"/>
        </xdr:cNvSpPr>
      </xdr:nvSpPr>
      <xdr:spPr>
        <a:xfrm>
          <a:off x="6469811" y="42758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629</xdr:row>
      <xdr:rowOff>64698</xdr:rowOff>
    </xdr:from>
    <xdr:to>
      <xdr:col>3</xdr:col>
      <xdr:colOff>2480123</xdr:colOff>
      <xdr:row>629</xdr:row>
      <xdr:rowOff>273170</xdr:rowOff>
    </xdr:to>
    <xdr:sp macro="CkUnckSummBoxes_Click" textlink="">
      <xdr:nvSpPr>
        <xdr:cNvPr id="296" name="Rectangle 295">
          <a:extLst>
            <a:ext uri="{FF2B5EF4-FFF2-40B4-BE49-F238E27FC236}">
              <a16:creationId xmlns:a16="http://schemas.microsoft.com/office/drawing/2014/main" id="{00000000-0008-0000-0000-000028010000}"/>
            </a:ext>
          </a:extLst>
        </xdr:cNvPr>
        <xdr:cNvSpPr>
          <a:spLocks noChangeAspect="1"/>
        </xdr:cNvSpPr>
      </xdr:nvSpPr>
      <xdr:spPr>
        <a:xfrm>
          <a:off x="3810028" y="4381500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629</xdr:row>
      <xdr:rowOff>64698</xdr:rowOff>
    </xdr:from>
    <xdr:to>
      <xdr:col>6</xdr:col>
      <xdr:colOff>711679</xdr:colOff>
      <xdr:row>629</xdr:row>
      <xdr:rowOff>273170</xdr:rowOff>
    </xdr:to>
    <xdr:sp macro="CkUnckSummBoxes_Click" textlink="">
      <xdr:nvSpPr>
        <xdr:cNvPr id="297" name="Rectangle 296">
          <a:extLst>
            <a:ext uri="{FF2B5EF4-FFF2-40B4-BE49-F238E27FC236}">
              <a16:creationId xmlns:a16="http://schemas.microsoft.com/office/drawing/2014/main" id="{00000000-0008-0000-0000-000029010000}"/>
            </a:ext>
          </a:extLst>
        </xdr:cNvPr>
        <xdr:cNvSpPr>
          <a:spLocks noChangeAspect="1"/>
        </xdr:cNvSpPr>
      </xdr:nvSpPr>
      <xdr:spPr>
        <a:xfrm>
          <a:off x="6469811" y="4381500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631</xdr:row>
      <xdr:rowOff>64698</xdr:rowOff>
    </xdr:from>
    <xdr:to>
      <xdr:col>3</xdr:col>
      <xdr:colOff>2480123</xdr:colOff>
      <xdr:row>631</xdr:row>
      <xdr:rowOff>273170</xdr:rowOff>
    </xdr:to>
    <xdr:sp macro="CkUnckSummBoxes_Click" textlink="">
      <xdr:nvSpPr>
        <xdr:cNvPr id="298" name="Rectangle 297">
          <a:extLst>
            <a:ext uri="{FF2B5EF4-FFF2-40B4-BE49-F238E27FC236}">
              <a16:creationId xmlns:a16="http://schemas.microsoft.com/office/drawing/2014/main" id="{00000000-0008-0000-0000-00002A010000}"/>
            </a:ext>
          </a:extLst>
        </xdr:cNvPr>
        <xdr:cNvSpPr>
          <a:spLocks noChangeAspect="1"/>
        </xdr:cNvSpPr>
      </xdr:nvSpPr>
      <xdr:spPr>
        <a:xfrm>
          <a:off x="3810028" y="44519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631</xdr:row>
      <xdr:rowOff>64698</xdr:rowOff>
    </xdr:from>
    <xdr:to>
      <xdr:col>6</xdr:col>
      <xdr:colOff>711679</xdr:colOff>
      <xdr:row>631</xdr:row>
      <xdr:rowOff>273170</xdr:rowOff>
    </xdr:to>
    <xdr:sp macro="CkUnckSummBoxes_Click" textlink="">
      <xdr:nvSpPr>
        <xdr:cNvPr id="299" name="Rectangle 298">
          <a:extLst>
            <a:ext uri="{FF2B5EF4-FFF2-40B4-BE49-F238E27FC236}">
              <a16:creationId xmlns:a16="http://schemas.microsoft.com/office/drawing/2014/main" id="{00000000-0008-0000-0000-00002B010000}"/>
            </a:ext>
          </a:extLst>
        </xdr:cNvPr>
        <xdr:cNvSpPr>
          <a:spLocks noChangeAspect="1"/>
        </xdr:cNvSpPr>
      </xdr:nvSpPr>
      <xdr:spPr>
        <a:xfrm>
          <a:off x="6469811" y="44519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630</xdr:row>
      <xdr:rowOff>64698</xdr:rowOff>
    </xdr:from>
    <xdr:to>
      <xdr:col>3</xdr:col>
      <xdr:colOff>2480123</xdr:colOff>
      <xdr:row>630</xdr:row>
      <xdr:rowOff>273170</xdr:rowOff>
    </xdr:to>
    <xdr:sp macro="CkUnckSummBoxes_Click" textlink="">
      <xdr:nvSpPr>
        <xdr:cNvPr id="300" name="Rectangle 299">
          <a:extLst>
            <a:ext uri="{FF2B5EF4-FFF2-40B4-BE49-F238E27FC236}">
              <a16:creationId xmlns:a16="http://schemas.microsoft.com/office/drawing/2014/main" id="{00000000-0008-0000-0000-00002C010000}"/>
            </a:ext>
          </a:extLst>
        </xdr:cNvPr>
        <xdr:cNvSpPr>
          <a:spLocks noChangeAspect="1"/>
        </xdr:cNvSpPr>
      </xdr:nvSpPr>
      <xdr:spPr>
        <a:xfrm>
          <a:off x="3810028" y="44167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630</xdr:row>
      <xdr:rowOff>64698</xdr:rowOff>
    </xdr:from>
    <xdr:to>
      <xdr:col>6</xdr:col>
      <xdr:colOff>711679</xdr:colOff>
      <xdr:row>630</xdr:row>
      <xdr:rowOff>273170</xdr:rowOff>
    </xdr:to>
    <xdr:sp macro="CkUnckSummBoxes_Click" textlink="">
      <xdr:nvSpPr>
        <xdr:cNvPr id="301" name="Rectangle 300">
          <a:extLst>
            <a:ext uri="{FF2B5EF4-FFF2-40B4-BE49-F238E27FC236}">
              <a16:creationId xmlns:a16="http://schemas.microsoft.com/office/drawing/2014/main" id="{00000000-0008-0000-0000-00002D010000}"/>
            </a:ext>
          </a:extLst>
        </xdr:cNvPr>
        <xdr:cNvSpPr>
          <a:spLocks noChangeAspect="1"/>
        </xdr:cNvSpPr>
      </xdr:nvSpPr>
      <xdr:spPr>
        <a:xfrm>
          <a:off x="6469811" y="44167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1</xdr:col>
      <xdr:colOff>0</xdr:colOff>
      <xdr:row>511</xdr:row>
      <xdr:rowOff>2103</xdr:rowOff>
    </xdr:from>
    <xdr:to>
      <xdr:col>1</xdr:col>
      <xdr:colOff>283464</xdr:colOff>
      <xdr:row>511</xdr:row>
      <xdr:rowOff>257175</xdr:rowOff>
    </xdr:to>
    <xdr:sp macro="[0]!ShowHideRegCorp" textlink="">
      <xdr:nvSpPr>
        <xdr:cNvPr id="254" name="Rounded Rectangle 253">
          <a:extLst>
            <a:ext uri="{FF2B5EF4-FFF2-40B4-BE49-F238E27FC236}">
              <a16:creationId xmlns:a16="http://schemas.microsoft.com/office/drawing/2014/main" id="{00000000-0008-0000-0000-0000FE000000}"/>
            </a:ext>
          </a:extLst>
        </xdr:cNvPr>
        <xdr:cNvSpPr/>
      </xdr:nvSpPr>
      <xdr:spPr>
        <a:xfrm>
          <a:off x="215660" y="133790612"/>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539</xdr:row>
      <xdr:rowOff>2103</xdr:rowOff>
    </xdr:from>
    <xdr:to>
      <xdr:col>1</xdr:col>
      <xdr:colOff>283464</xdr:colOff>
      <xdr:row>539</xdr:row>
      <xdr:rowOff>257175</xdr:rowOff>
    </xdr:to>
    <xdr:sp macro="[0]!ShowHideRegCorp" textlink="">
      <xdr:nvSpPr>
        <xdr:cNvPr id="259" name="Rounded Rectangle 258">
          <a:extLst>
            <a:ext uri="{FF2B5EF4-FFF2-40B4-BE49-F238E27FC236}">
              <a16:creationId xmlns:a16="http://schemas.microsoft.com/office/drawing/2014/main" id="{00000000-0008-0000-0000-000003010000}"/>
            </a:ext>
          </a:extLst>
        </xdr:cNvPr>
        <xdr:cNvSpPr/>
      </xdr:nvSpPr>
      <xdr:spPr>
        <a:xfrm>
          <a:off x="215660" y="140260424"/>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3</xdr:col>
      <xdr:colOff>2271651</xdr:colOff>
      <xdr:row>634</xdr:row>
      <xdr:rowOff>64698</xdr:rowOff>
    </xdr:from>
    <xdr:to>
      <xdr:col>3</xdr:col>
      <xdr:colOff>2480123</xdr:colOff>
      <xdr:row>634</xdr:row>
      <xdr:rowOff>273170</xdr:rowOff>
    </xdr:to>
    <xdr:sp macro="CkUnckSummBoxes_Click" textlink="">
      <xdr:nvSpPr>
        <xdr:cNvPr id="264" name="Rectangle 263">
          <a:extLst>
            <a:ext uri="{FF2B5EF4-FFF2-40B4-BE49-F238E27FC236}">
              <a16:creationId xmlns:a16="http://schemas.microsoft.com/office/drawing/2014/main" id="{00000000-0008-0000-0000-000008010000}"/>
            </a:ext>
          </a:extLst>
        </xdr:cNvPr>
        <xdr:cNvSpPr>
          <a:spLocks noChangeAspect="1"/>
        </xdr:cNvSpPr>
      </xdr:nvSpPr>
      <xdr:spPr>
        <a:xfrm>
          <a:off x="3810028" y="161515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634</xdr:row>
      <xdr:rowOff>64698</xdr:rowOff>
    </xdr:from>
    <xdr:to>
      <xdr:col>6</xdr:col>
      <xdr:colOff>711679</xdr:colOff>
      <xdr:row>634</xdr:row>
      <xdr:rowOff>273170</xdr:rowOff>
    </xdr:to>
    <xdr:sp macro="CkUnckSummBoxes_Click" textlink="">
      <xdr:nvSpPr>
        <xdr:cNvPr id="265" name="Rectangle 264">
          <a:extLst>
            <a:ext uri="{FF2B5EF4-FFF2-40B4-BE49-F238E27FC236}">
              <a16:creationId xmlns:a16="http://schemas.microsoft.com/office/drawing/2014/main" id="{00000000-0008-0000-0000-000009010000}"/>
            </a:ext>
          </a:extLst>
        </xdr:cNvPr>
        <xdr:cNvSpPr>
          <a:spLocks noChangeAspect="1"/>
        </xdr:cNvSpPr>
      </xdr:nvSpPr>
      <xdr:spPr>
        <a:xfrm>
          <a:off x="6469811" y="161515245"/>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635</xdr:row>
      <xdr:rowOff>64698</xdr:rowOff>
    </xdr:from>
    <xdr:to>
      <xdr:col>3</xdr:col>
      <xdr:colOff>2480123</xdr:colOff>
      <xdr:row>635</xdr:row>
      <xdr:rowOff>273170</xdr:rowOff>
    </xdr:to>
    <xdr:sp macro="CkUnckSummBoxes_Click" textlink="">
      <xdr:nvSpPr>
        <xdr:cNvPr id="266" name="Rectangle 265">
          <a:extLst>
            <a:ext uri="{FF2B5EF4-FFF2-40B4-BE49-F238E27FC236}">
              <a16:creationId xmlns:a16="http://schemas.microsoft.com/office/drawing/2014/main" id="{00000000-0008-0000-0000-00000A010000}"/>
            </a:ext>
          </a:extLst>
        </xdr:cNvPr>
        <xdr:cNvSpPr>
          <a:spLocks noChangeAspect="1"/>
        </xdr:cNvSpPr>
      </xdr:nvSpPr>
      <xdr:spPr>
        <a:xfrm>
          <a:off x="3810028" y="161867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635</xdr:row>
      <xdr:rowOff>64698</xdr:rowOff>
    </xdr:from>
    <xdr:to>
      <xdr:col>6</xdr:col>
      <xdr:colOff>711679</xdr:colOff>
      <xdr:row>635</xdr:row>
      <xdr:rowOff>273170</xdr:rowOff>
    </xdr:to>
    <xdr:sp macro="CkUnckSummBoxes_Click" textlink="">
      <xdr:nvSpPr>
        <xdr:cNvPr id="267" name="Rectangle 266">
          <a:extLst>
            <a:ext uri="{FF2B5EF4-FFF2-40B4-BE49-F238E27FC236}">
              <a16:creationId xmlns:a16="http://schemas.microsoft.com/office/drawing/2014/main" id="{00000000-0008-0000-0000-00000B010000}"/>
            </a:ext>
          </a:extLst>
        </xdr:cNvPr>
        <xdr:cNvSpPr>
          <a:spLocks noChangeAspect="1"/>
        </xdr:cNvSpPr>
      </xdr:nvSpPr>
      <xdr:spPr>
        <a:xfrm>
          <a:off x="6469811" y="161867490"/>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637</xdr:row>
      <xdr:rowOff>64698</xdr:rowOff>
    </xdr:from>
    <xdr:to>
      <xdr:col>3</xdr:col>
      <xdr:colOff>2480123</xdr:colOff>
      <xdr:row>637</xdr:row>
      <xdr:rowOff>273170</xdr:rowOff>
    </xdr:to>
    <xdr:sp macro="CkUnckSummBoxes_Click" textlink="">
      <xdr:nvSpPr>
        <xdr:cNvPr id="268" name="Rectangle 267">
          <a:extLst>
            <a:ext uri="{FF2B5EF4-FFF2-40B4-BE49-F238E27FC236}">
              <a16:creationId xmlns:a16="http://schemas.microsoft.com/office/drawing/2014/main" id="{00000000-0008-0000-0000-00000C010000}"/>
            </a:ext>
          </a:extLst>
        </xdr:cNvPr>
        <xdr:cNvSpPr>
          <a:spLocks noChangeAspect="1"/>
        </xdr:cNvSpPr>
      </xdr:nvSpPr>
      <xdr:spPr>
        <a:xfrm>
          <a:off x="3810028" y="178099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637</xdr:row>
      <xdr:rowOff>64698</xdr:rowOff>
    </xdr:from>
    <xdr:to>
      <xdr:col>6</xdr:col>
      <xdr:colOff>711679</xdr:colOff>
      <xdr:row>637</xdr:row>
      <xdr:rowOff>273170</xdr:rowOff>
    </xdr:to>
    <xdr:sp macro="CkUnckSummBoxes_Click" textlink="">
      <xdr:nvSpPr>
        <xdr:cNvPr id="269" name="Rectangle 268">
          <a:extLst>
            <a:ext uri="{FF2B5EF4-FFF2-40B4-BE49-F238E27FC236}">
              <a16:creationId xmlns:a16="http://schemas.microsoft.com/office/drawing/2014/main" id="{00000000-0008-0000-0000-00000D010000}"/>
            </a:ext>
          </a:extLst>
        </xdr:cNvPr>
        <xdr:cNvSpPr>
          <a:spLocks noChangeAspect="1"/>
        </xdr:cNvSpPr>
      </xdr:nvSpPr>
      <xdr:spPr>
        <a:xfrm>
          <a:off x="6469811" y="17809952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638</xdr:row>
      <xdr:rowOff>64698</xdr:rowOff>
    </xdr:from>
    <xdr:to>
      <xdr:col>3</xdr:col>
      <xdr:colOff>2480123</xdr:colOff>
      <xdr:row>638</xdr:row>
      <xdr:rowOff>273170</xdr:rowOff>
    </xdr:to>
    <xdr:sp macro="CkUnckSummBoxes_Click" textlink="">
      <xdr:nvSpPr>
        <xdr:cNvPr id="302" name="Rectangle 301">
          <a:extLst>
            <a:ext uri="{FF2B5EF4-FFF2-40B4-BE49-F238E27FC236}">
              <a16:creationId xmlns:a16="http://schemas.microsoft.com/office/drawing/2014/main" id="{00000000-0008-0000-0000-00002E010000}"/>
            </a:ext>
          </a:extLst>
        </xdr:cNvPr>
        <xdr:cNvSpPr>
          <a:spLocks noChangeAspect="1"/>
        </xdr:cNvSpPr>
      </xdr:nvSpPr>
      <xdr:spPr>
        <a:xfrm>
          <a:off x="3810028" y="17845177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638</xdr:row>
      <xdr:rowOff>64698</xdr:rowOff>
    </xdr:from>
    <xdr:to>
      <xdr:col>6</xdr:col>
      <xdr:colOff>711679</xdr:colOff>
      <xdr:row>638</xdr:row>
      <xdr:rowOff>273170</xdr:rowOff>
    </xdr:to>
    <xdr:sp macro="CkUnckSummBoxes_Click" textlink="">
      <xdr:nvSpPr>
        <xdr:cNvPr id="303" name="Rectangle 302">
          <a:extLst>
            <a:ext uri="{FF2B5EF4-FFF2-40B4-BE49-F238E27FC236}">
              <a16:creationId xmlns:a16="http://schemas.microsoft.com/office/drawing/2014/main" id="{00000000-0008-0000-0000-00002F010000}"/>
            </a:ext>
          </a:extLst>
        </xdr:cNvPr>
        <xdr:cNvSpPr>
          <a:spLocks noChangeAspect="1"/>
        </xdr:cNvSpPr>
      </xdr:nvSpPr>
      <xdr:spPr>
        <a:xfrm>
          <a:off x="6469811" y="178451773"/>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640</xdr:row>
      <xdr:rowOff>64698</xdr:rowOff>
    </xdr:from>
    <xdr:to>
      <xdr:col>3</xdr:col>
      <xdr:colOff>2480123</xdr:colOff>
      <xdr:row>640</xdr:row>
      <xdr:rowOff>273170</xdr:rowOff>
    </xdr:to>
    <xdr:sp macro="CkUnckSummBoxes_Click" textlink="">
      <xdr:nvSpPr>
        <xdr:cNvPr id="304" name="Rectangle 303">
          <a:extLst>
            <a:ext uri="{FF2B5EF4-FFF2-40B4-BE49-F238E27FC236}">
              <a16:creationId xmlns:a16="http://schemas.microsoft.com/office/drawing/2014/main" id="{00000000-0008-0000-0000-000030010000}"/>
            </a:ext>
          </a:extLst>
        </xdr:cNvPr>
        <xdr:cNvSpPr>
          <a:spLocks noChangeAspect="1"/>
        </xdr:cNvSpPr>
      </xdr:nvSpPr>
      <xdr:spPr>
        <a:xfrm>
          <a:off x="3810028" y="179156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640</xdr:row>
      <xdr:rowOff>64698</xdr:rowOff>
    </xdr:from>
    <xdr:to>
      <xdr:col>6</xdr:col>
      <xdr:colOff>711679</xdr:colOff>
      <xdr:row>640</xdr:row>
      <xdr:rowOff>273170</xdr:rowOff>
    </xdr:to>
    <xdr:sp macro="CkUnckSummBoxes_Click" textlink="">
      <xdr:nvSpPr>
        <xdr:cNvPr id="305" name="Rectangle 304">
          <a:extLst>
            <a:ext uri="{FF2B5EF4-FFF2-40B4-BE49-F238E27FC236}">
              <a16:creationId xmlns:a16="http://schemas.microsoft.com/office/drawing/2014/main" id="{00000000-0008-0000-0000-000031010000}"/>
            </a:ext>
          </a:extLst>
        </xdr:cNvPr>
        <xdr:cNvSpPr>
          <a:spLocks noChangeAspect="1"/>
        </xdr:cNvSpPr>
      </xdr:nvSpPr>
      <xdr:spPr>
        <a:xfrm>
          <a:off x="6469811" y="179156264"/>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641</xdr:row>
      <xdr:rowOff>64698</xdr:rowOff>
    </xdr:from>
    <xdr:to>
      <xdr:col>3</xdr:col>
      <xdr:colOff>2480123</xdr:colOff>
      <xdr:row>641</xdr:row>
      <xdr:rowOff>273170</xdr:rowOff>
    </xdr:to>
    <xdr:sp macro="CkUnckSummBoxes_Click" textlink="">
      <xdr:nvSpPr>
        <xdr:cNvPr id="306" name="Rectangle 305">
          <a:extLst>
            <a:ext uri="{FF2B5EF4-FFF2-40B4-BE49-F238E27FC236}">
              <a16:creationId xmlns:a16="http://schemas.microsoft.com/office/drawing/2014/main" id="{00000000-0008-0000-0000-000032010000}"/>
            </a:ext>
          </a:extLst>
        </xdr:cNvPr>
        <xdr:cNvSpPr>
          <a:spLocks noChangeAspect="1"/>
        </xdr:cNvSpPr>
      </xdr:nvSpPr>
      <xdr:spPr>
        <a:xfrm>
          <a:off x="3810028" y="179508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641</xdr:row>
      <xdr:rowOff>64698</xdr:rowOff>
    </xdr:from>
    <xdr:to>
      <xdr:col>6</xdr:col>
      <xdr:colOff>711679</xdr:colOff>
      <xdr:row>641</xdr:row>
      <xdr:rowOff>273170</xdr:rowOff>
    </xdr:to>
    <xdr:sp macro="CkUnckSummBoxes_Click" textlink="">
      <xdr:nvSpPr>
        <xdr:cNvPr id="307" name="Rectangle 306">
          <a:extLst>
            <a:ext uri="{FF2B5EF4-FFF2-40B4-BE49-F238E27FC236}">
              <a16:creationId xmlns:a16="http://schemas.microsoft.com/office/drawing/2014/main" id="{00000000-0008-0000-0000-000033010000}"/>
            </a:ext>
          </a:extLst>
        </xdr:cNvPr>
        <xdr:cNvSpPr>
          <a:spLocks noChangeAspect="1"/>
        </xdr:cNvSpPr>
      </xdr:nvSpPr>
      <xdr:spPr>
        <a:xfrm>
          <a:off x="6469811" y="179508509"/>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586</xdr:row>
      <xdr:rowOff>64698</xdr:rowOff>
    </xdr:from>
    <xdr:to>
      <xdr:col>3</xdr:col>
      <xdr:colOff>2480123</xdr:colOff>
      <xdr:row>586</xdr:row>
      <xdr:rowOff>273170</xdr:rowOff>
    </xdr:to>
    <xdr:sp macro="CkUnckSummBoxes_Click" textlink="">
      <xdr:nvSpPr>
        <xdr:cNvPr id="130" name="Rectangle 129">
          <a:extLst>
            <a:ext uri="{FF2B5EF4-FFF2-40B4-BE49-F238E27FC236}">
              <a16:creationId xmlns:a16="http://schemas.microsoft.com/office/drawing/2014/main" id="{00000000-0008-0000-0000-000082000000}"/>
            </a:ext>
          </a:extLst>
        </xdr:cNvPr>
        <xdr:cNvSpPr>
          <a:spLocks noChangeAspect="1"/>
        </xdr:cNvSpPr>
      </xdr:nvSpPr>
      <xdr:spPr>
        <a:xfrm>
          <a:off x="3871851"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586</xdr:row>
      <xdr:rowOff>64698</xdr:rowOff>
    </xdr:from>
    <xdr:to>
      <xdr:col>6</xdr:col>
      <xdr:colOff>711679</xdr:colOff>
      <xdr:row>586</xdr:row>
      <xdr:rowOff>273170</xdr:rowOff>
    </xdr:to>
    <xdr:sp macro="CkUnckSummBoxes_Click" textlink="">
      <xdr:nvSpPr>
        <xdr:cNvPr id="131" name="Rectangle 130">
          <a:extLst>
            <a:ext uri="{FF2B5EF4-FFF2-40B4-BE49-F238E27FC236}">
              <a16:creationId xmlns:a16="http://schemas.microsoft.com/office/drawing/2014/main" id="{00000000-0008-0000-0000-000083000000}"/>
            </a:ext>
          </a:extLst>
        </xdr:cNvPr>
        <xdr:cNvSpPr>
          <a:spLocks noChangeAspect="1"/>
        </xdr:cNvSpPr>
      </xdr:nvSpPr>
      <xdr:spPr>
        <a:xfrm>
          <a:off x="6523007"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590</xdr:row>
      <xdr:rowOff>64698</xdr:rowOff>
    </xdr:from>
    <xdr:to>
      <xdr:col>3</xdr:col>
      <xdr:colOff>2480123</xdr:colOff>
      <xdr:row>590</xdr:row>
      <xdr:rowOff>273170</xdr:rowOff>
    </xdr:to>
    <xdr:sp macro="CkUnckSummBoxes_Click" textlink="">
      <xdr:nvSpPr>
        <xdr:cNvPr id="132" name="Rectangle 131">
          <a:extLst>
            <a:ext uri="{FF2B5EF4-FFF2-40B4-BE49-F238E27FC236}">
              <a16:creationId xmlns:a16="http://schemas.microsoft.com/office/drawing/2014/main" id="{00000000-0008-0000-0000-000084000000}"/>
            </a:ext>
          </a:extLst>
        </xdr:cNvPr>
        <xdr:cNvSpPr>
          <a:spLocks noChangeAspect="1"/>
        </xdr:cNvSpPr>
      </xdr:nvSpPr>
      <xdr:spPr>
        <a:xfrm>
          <a:off x="3871851"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590</xdr:row>
      <xdr:rowOff>64698</xdr:rowOff>
    </xdr:from>
    <xdr:to>
      <xdr:col>6</xdr:col>
      <xdr:colOff>711679</xdr:colOff>
      <xdr:row>590</xdr:row>
      <xdr:rowOff>273170</xdr:rowOff>
    </xdr:to>
    <xdr:sp macro="CkUnckSummBoxes_Click" textlink="">
      <xdr:nvSpPr>
        <xdr:cNvPr id="133" name="Rectangle 132">
          <a:extLst>
            <a:ext uri="{FF2B5EF4-FFF2-40B4-BE49-F238E27FC236}">
              <a16:creationId xmlns:a16="http://schemas.microsoft.com/office/drawing/2014/main" id="{00000000-0008-0000-0000-000085000000}"/>
            </a:ext>
          </a:extLst>
        </xdr:cNvPr>
        <xdr:cNvSpPr>
          <a:spLocks noChangeAspect="1"/>
        </xdr:cNvSpPr>
      </xdr:nvSpPr>
      <xdr:spPr>
        <a:xfrm>
          <a:off x="6523007"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594</xdr:row>
      <xdr:rowOff>64698</xdr:rowOff>
    </xdr:from>
    <xdr:to>
      <xdr:col>3</xdr:col>
      <xdr:colOff>2480123</xdr:colOff>
      <xdr:row>594</xdr:row>
      <xdr:rowOff>273170</xdr:rowOff>
    </xdr:to>
    <xdr:sp macro="CkUnckSummBoxes_Click" textlink="">
      <xdr:nvSpPr>
        <xdr:cNvPr id="134" name="Rectangle 133">
          <a:extLst>
            <a:ext uri="{FF2B5EF4-FFF2-40B4-BE49-F238E27FC236}">
              <a16:creationId xmlns:a16="http://schemas.microsoft.com/office/drawing/2014/main" id="{00000000-0008-0000-0000-000086000000}"/>
            </a:ext>
          </a:extLst>
        </xdr:cNvPr>
        <xdr:cNvSpPr>
          <a:spLocks noChangeAspect="1"/>
        </xdr:cNvSpPr>
      </xdr:nvSpPr>
      <xdr:spPr>
        <a:xfrm>
          <a:off x="3871851"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594</xdr:row>
      <xdr:rowOff>64698</xdr:rowOff>
    </xdr:from>
    <xdr:to>
      <xdr:col>6</xdr:col>
      <xdr:colOff>711679</xdr:colOff>
      <xdr:row>594</xdr:row>
      <xdr:rowOff>273170</xdr:rowOff>
    </xdr:to>
    <xdr:sp macro="CkUnckSummBoxes_Click" textlink="">
      <xdr:nvSpPr>
        <xdr:cNvPr id="135" name="Rectangle 134">
          <a:extLst>
            <a:ext uri="{FF2B5EF4-FFF2-40B4-BE49-F238E27FC236}">
              <a16:creationId xmlns:a16="http://schemas.microsoft.com/office/drawing/2014/main" id="{00000000-0008-0000-0000-000087000000}"/>
            </a:ext>
          </a:extLst>
        </xdr:cNvPr>
        <xdr:cNvSpPr>
          <a:spLocks noChangeAspect="1"/>
        </xdr:cNvSpPr>
      </xdr:nvSpPr>
      <xdr:spPr>
        <a:xfrm>
          <a:off x="6523007" y="1228838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598</xdr:row>
      <xdr:rowOff>64698</xdr:rowOff>
    </xdr:from>
    <xdr:to>
      <xdr:col>3</xdr:col>
      <xdr:colOff>2480123</xdr:colOff>
      <xdr:row>598</xdr:row>
      <xdr:rowOff>273170</xdr:rowOff>
    </xdr:to>
    <xdr:sp macro="CkUnckSummBoxes_Click" textlink="">
      <xdr:nvSpPr>
        <xdr:cNvPr id="136" name="Rectangle 135">
          <a:extLst>
            <a:ext uri="{FF2B5EF4-FFF2-40B4-BE49-F238E27FC236}">
              <a16:creationId xmlns:a16="http://schemas.microsoft.com/office/drawing/2014/main" id="{00000000-0008-0000-0000-000088000000}"/>
            </a:ext>
          </a:extLst>
        </xdr:cNvPr>
        <xdr:cNvSpPr>
          <a:spLocks noChangeAspect="1"/>
        </xdr:cNvSpPr>
      </xdr:nvSpPr>
      <xdr:spPr>
        <a:xfrm>
          <a:off x="3871851" y="1253374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598</xdr:row>
      <xdr:rowOff>64698</xdr:rowOff>
    </xdr:from>
    <xdr:to>
      <xdr:col>6</xdr:col>
      <xdr:colOff>711679</xdr:colOff>
      <xdr:row>598</xdr:row>
      <xdr:rowOff>273170</xdr:rowOff>
    </xdr:to>
    <xdr:sp macro="CkUnckSummBoxes_Click" textlink="">
      <xdr:nvSpPr>
        <xdr:cNvPr id="137" name="Rectangle 136">
          <a:extLst>
            <a:ext uri="{FF2B5EF4-FFF2-40B4-BE49-F238E27FC236}">
              <a16:creationId xmlns:a16="http://schemas.microsoft.com/office/drawing/2014/main" id="{00000000-0008-0000-0000-000089000000}"/>
            </a:ext>
          </a:extLst>
        </xdr:cNvPr>
        <xdr:cNvSpPr>
          <a:spLocks noChangeAspect="1"/>
        </xdr:cNvSpPr>
      </xdr:nvSpPr>
      <xdr:spPr>
        <a:xfrm>
          <a:off x="6523007" y="12533749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602</xdr:row>
      <xdr:rowOff>64698</xdr:rowOff>
    </xdr:from>
    <xdr:to>
      <xdr:col>3</xdr:col>
      <xdr:colOff>2480123</xdr:colOff>
      <xdr:row>602</xdr:row>
      <xdr:rowOff>273170</xdr:rowOff>
    </xdr:to>
    <xdr:sp macro="CkUnckSummBoxes_Click" textlink="">
      <xdr:nvSpPr>
        <xdr:cNvPr id="138" name="Rectangle 137">
          <a:extLst>
            <a:ext uri="{FF2B5EF4-FFF2-40B4-BE49-F238E27FC236}">
              <a16:creationId xmlns:a16="http://schemas.microsoft.com/office/drawing/2014/main" id="{00000000-0008-0000-0000-00008A000000}"/>
            </a:ext>
          </a:extLst>
        </xdr:cNvPr>
        <xdr:cNvSpPr>
          <a:spLocks noChangeAspect="1"/>
        </xdr:cNvSpPr>
      </xdr:nvSpPr>
      <xdr:spPr>
        <a:xfrm>
          <a:off x="3871851" y="12673957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602</xdr:row>
      <xdr:rowOff>64698</xdr:rowOff>
    </xdr:from>
    <xdr:to>
      <xdr:col>6</xdr:col>
      <xdr:colOff>711679</xdr:colOff>
      <xdr:row>602</xdr:row>
      <xdr:rowOff>273170</xdr:rowOff>
    </xdr:to>
    <xdr:sp macro="CkUnckSummBoxes_Click" textlink="">
      <xdr:nvSpPr>
        <xdr:cNvPr id="139" name="Rectangle 138">
          <a:extLst>
            <a:ext uri="{FF2B5EF4-FFF2-40B4-BE49-F238E27FC236}">
              <a16:creationId xmlns:a16="http://schemas.microsoft.com/office/drawing/2014/main" id="{00000000-0008-0000-0000-00008B000000}"/>
            </a:ext>
          </a:extLst>
        </xdr:cNvPr>
        <xdr:cNvSpPr>
          <a:spLocks noChangeAspect="1"/>
        </xdr:cNvSpPr>
      </xdr:nvSpPr>
      <xdr:spPr>
        <a:xfrm>
          <a:off x="6523007" y="12673957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xdr:from>
      <xdr:col>3</xdr:col>
      <xdr:colOff>2271651</xdr:colOff>
      <xdr:row>606</xdr:row>
      <xdr:rowOff>64698</xdr:rowOff>
    </xdr:from>
    <xdr:to>
      <xdr:col>3</xdr:col>
      <xdr:colOff>2480123</xdr:colOff>
      <xdr:row>606</xdr:row>
      <xdr:rowOff>273170</xdr:rowOff>
    </xdr:to>
    <xdr:sp macro="CkUnckSummBoxes_Click" textlink="">
      <xdr:nvSpPr>
        <xdr:cNvPr id="140" name="Rectangle 139">
          <a:extLst>
            <a:ext uri="{FF2B5EF4-FFF2-40B4-BE49-F238E27FC236}">
              <a16:creationId xmlns:a16="http://schemas.microsoft.com/office/drawing/2014/main" id="{00000000-0008-0000-0000-00008C000000}"/>
            </a:ext>
          </a:extLst>
        </xdr:cNvPr>
        <xdr:cNvSpPr>
          <a:spLocks noChangeAspect="1"/>
        </xdr:cNvSpPr>
      </xdr:nvSpPr>
      <xdr:spPr>
        <a:xfrm>
          <a:off x="3871851" y="1281416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600">
              <a:solidFill>
                <a:sysClr val="windowText" lastClr="000000"/>
              </a:solidFill>
            </a:rPr>
            <a:t> </a:t>
          </a:r>
        </a:p>
      </xdr:txBody>
    </xdr:sp>
    <xdr:clientData/>
  </xdr:twoCellAnchor>
  <xdr:twoCellAnchor>
    <xdr:from>
      <xdr:col>6</xdr:col>
      <xdr:colOff>503207</xdr:colOff>
      <xdr:row>606</xdr:row>
      <xdr:rowOff>64698</xdr:rowOff>
    </xdr:from>
    <xdr:to>
      <xdr:col>6</xdr:col>
      <xdr:colOff>711679</xdr:colOff>
      <xdr:row>606</xdr:row>
      <xdr:rowOff>273170</xdr:rowOff>
    </xdr:to>
    <xdr:sp macro="CkUnckSummBoxes_Click" textlink="">
      <xdr:nvSpPr>
        <xdr:cNvPr id="141" name="Rectangle 140">
          <a:extLst>
            <a:ext uri="{FF2B5EF4-FFF2-40B4-BE49-F238E27FC236}">
              <a16:creationId xmlns:a16="http://schemas.microsoft.com/office/drawing/2014/main" id="{00000000-0008-0000-0000-00008D000000}"/>
            </a:ext>
          </a:extLst>
        </xdr:cNvPr>
        <xdr:cNvSpPr>
          <a:spLocks noChangeAspect="1"/>
        </xdr:cNvSpPr>
      </xdr:nvSpPr>
      <xdr:spPr>
        <a:xfrm>
          <a:off x="6523007" y="128141658"/>
          <a:ext cx="208472" cy="208472"/>
        </a:xfrm>
        <a:prstGeom prst="rect">
          <a:avLst/>
        </a:prstGeom>
        <a:solidFill>
          <a:srgbClr val="BDD7EE"/>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600">
              <a:solidFill>
                <a:sysClr val="windowText" lastClr="000000"/>
              </a:solidFill>
              <a:latin typeface="+mn-lt"/>
              <a:ea typeface="+mn-ea"/>
              <a:cs typeface="+mn-cs"/>
            </a:rPr>
            <a:t> </a:t>
          </a:r>
        </a:p>
      </xdr:txBody>
    </xdr:sp>
    <xdr:clientData/>
  </xdr:twoCellAnchor>
  <xdr:twoCellAnchor editAs="oneCell">
    <xdr:from>
      <xdr:col>10</xdr:col>
      <xdr:colOff>830580</xdr:colOff>
      <xdr:row>567</xdr:row>
      <xdr:rowOff>99060</xdr:rowOff>
    </xdr:from>
    <xdr:to>
      <xdr:col>12</xdr:col>
      <xdr:colOff>268255</xdr:colOff>
      <xdr:row>567</xdr:row>
      <xdr:rowOff>422910</xdr:rowOff>
    </xdr:to>
    <xdr:pic>
      <xdr:nvPicPr>
        <xdr:cNvPr id="149" name="Picture 148">
          <a:extLst>
            <a:ext uri="{FF2B5EF4-FFF2-40B4-BE49-F238E27FC236}">
              <a16:creationId xmlns:a16="http://schemas.microsoft.com/office/drawing/2014/main" id="{00000000-0008-0000-0000-00009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34600" y="13007340"/>
          <a:ext cx="1030255" cy="3238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6</xdr:row>
      <xdr:rowOff>2103</xdr:rowOff>
    </xdr:from>
    <xdr:to>
      <xdr:col>1</xdr:col>
      <xdr:colOff>283464</xdr:colOff>
      <xdr:row>6</xdr:row>
      <xdr:rowOff>257175</xdr:rowOff>
    </xdr:to>
    <xdr:sp macro="[0]!ShowHideYTDSoleProp" textlink="">
      <xdr:nvSpPr>
        <xdr:cNvPr id="4" name="Rounded Rectangle 3">
          <a:extLst>
            <a:ext uri="{FF2B5EF4-FFF2-40B4-BE49-F238E27FC236}">
              <a16:creationId xmlns:a16="http://schemas.microsoft.com/office/drawing/2014/main" id="{00000000-0008-0000-0100-000004000000}"/>
            </a:ext>
          </a:extLst>
        </xdr:cNvPr>
        <xdr:cNvSpPr/>
      </xdr:nvSpPr>
      <xdr:spPr>
        <a:xfrm>
          <a:off x="160020" y="196806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8</xdr:row>
      <xdr:rowOff>15240</xdr:rowOff>
    </xdr:from>
    <xdr:to>
      <xdr:col>25</xdr:col>
      <xdr:colOff>0</xdr:colOff>
      <xdr:row>9</xdr:row>
      <xdr:rowOff>0</xdr:rowOff>
    </xdr:to>
    <xdr:sp macro="[0]!btnPlusYTDCols_Click" textlink="">
      <xdr:nvSpPr>
        <xdr:cNvPr id="97" name="Rounded Rectangle 96">
          <a:extLst>
            <a:ext uri="{FF2B5EF4-FFF2-40B4-BE49-F238E27FC236}">
              <a16:creationId xmlns:a16="http://schemas.microsoft.com/office/drawing/2014/main" id="{00000000-0008-0000-0100-000061000000}"/>
            </a:ext>
          </a:extLst>
        </xdr:cNvPr>
        <xdr:cNvSpPr/>
      </xdr:nvSpPr>
      <xdr:spPr>
        <a:xfrm>
          <a:off x="13784580" y="17754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9</xdr:row>
      <xdr:rowOff>0</xdr:rowOff>
    </xdr:from>
    <xdr:to>
      <xdr:col>25</xdr:col>
      <xdr:colOff>0</xdr:colOff>
      <xdr:row>10</xdr:row>
      <xdr:rowOff>172212</xdr:rowOff>
    </xdr:to>
    <xdr:sp macro="[0]!btnMinusYTDCols_Click" textlink="">
      <xdr:nvSpPr>
        <xdr:cNvPr id="99" name="Rounded Rectangle 98">
          <a:extLst>
            <a:ext uri="{FF2B5EF4-FFF2-40B4-BE49-F238E27FC236}">
              <a16:creationId xmlns:a16="http://schemas.microsoft.com/office/drawing/2014/main" id="{00000000-0008-0000-0100-000063000000}"/>
            </a:ext>
          </a:extLst>
        </xdr:cNvPr>
        <xdr:cNvSpPr/>
      </xdr:nvSpPr>
      <xdr:spPr>
        <a:xfrm>
          <a:off x="12352020" y="22555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25</xdr:row>
      <xdr:rowOff>2103</xdr:rowOff>
    </xdr:from>
    <xdr:to>
      <xdr:col>1</xdr:col>
      <xdr:colOff>283464</xdr:colOff>
      <xdr:row>25</xdr:row>
      <xdr:rowOff>257175</xdr:rowOff>
    </xdr:to>
    <xdr:sp macro="[0]!ShowHideYTDSoleProp" textlink="">
      <xdr:nvSpPr>
        <xdr:cNvPr id="117" name="Rounded Rectangle 116">
          <a:extLst>
            <a:ext uri="{FF2B5EF4-FFF2-40B4-BE49-F238E27FC236}">
              <a16:creationId xmlns:a16="http://schemas.microsoft.com/office/drawing/2014/main" id="{00000000-0008-0000-0100-000075000000}"/>
            </a:ext>
          </a:extLst>
        </xdr:cNvPr>
        <xdr:cNvSpPr/>
      </xdr:nvSpPr>
      <xdr:spPr>
        <a:xfrm>
          <a:off x="160020" y="14118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44</xdr:row>
      <xdr:rowOff>2103</xdr:rowOff>
    </xdr:from>
    <xdr:to>
      <xdr:col>1</xdr:col>
      <xdr:colOff>283464</xdr:colOff>
      <xdr:row>44</xdr:row>
      <xdr:rowOff>257175</xdr:rowOff>
    </xdr:to>
    <xdr:sp macro="[0]!ShowHideYTDSoleProp" textlink="">
      <xdr:nvSpPr>
        <xdr:cNvPr id="123" name="Rounded Rectangle 122">
          <a:extLst>
            <a:ext uri="{FF2B5EF4-FFF2-40B4-BE49-F238E27FC236}">
              <a16:creationId xmlns:a16="http://schemas.microsoft.com/office/drawing/2014/main" id="{00000000-0008-0000-0100-00007B000000}"/>
            </a:ext>
          </a:extLst>
        </xdr:cNvPr>
        <xdr:cNvSpPr/>
      </xdr:nvSpPr>
      <xdr:spPr>
        <a:xfrm>
          <a:off x="160020" y="56028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63</xdr:row>
      <xdr:rowOff>2103</xdr:rowOff>
    </xdr:from>
    <xdr:to>
      <xdr:col>1</xdr:col>
      <xdr:colOff>283464</xdr:colOff>
      <xdr:row>63</xdr:row>
      <xdr:rowOff>257175</xdr:rowOff>
    </xdr:to>
    <xdr:sp macro="[0]!ShowHideYTDSoleProp" textlink="">
      <xdr:nvSpPr>
        <xdr:cNvPr id="129" name="Rounded Rectangle 128">
          <a:extLst>
            <a:ext uri="{FF2B5EF4-FFF2-40B4-BE49-F238E27FC236}">
              <a16:creationId xmlns:a16="http://schemas.microsoft.com/office/drawing/2014/main" id="{00000000-0008-0000-0100-000081000000}"/>
            </a:ext>
          </a:extLst>
        </xdr:cNvPr>
        <xdr:cNvSpPr/>
      </xdr:nvSpPr>
      <xdr:spPr>
        <a:xfrm>
          <a:off x="160020" y="97938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84</xdr:row>
      <xdr:rowOff>2103</xdr:rowOff>
    </xdr:from>
    <xdr:to>
      <xdr:col>1</xdr:col>
      <xdr:colOff>283464</xdr:colOff>
      <xdr:row>84</xdr:row>
      <xdr:rowOff>257175</xdr:rowOff>
    </xdr:to>
    <xdr:sp macro="[0]!ShowHideYTDPartnership" textlink="">
      <xdr:nvSpPr>
        <xdr:cNvPr id="135" name="Rounded Rectangle 134">
          <a:extLst>
            <a:ext uri="{FF2B5EF4-FFF2-40B4-BE49-F238E27FC236}">
              <a16:creationId xmlns:a16="http://schemas.microsoft.com/office/drawing/2014/main" id="{00000000-0008-0000-0100-000087000000}"/>
            </a:ext>
          </a:extLst>
        </xdr:cNvPr>
        <xdr:cNvSpPr/>
      </xdr:nvSpPr>
      <xdr:spPr>
        <a:xfrm>
          <a:off x="160020" y="142134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110</xdr:row>
      <xdr:rowOff>2103</xdr:rowOff>
    </xdr:from>
    <xdr:to>
      <xdr:col>1</xdr:col>
      <xdr:colOff>283464</xdr:colOff>
      <xdr:row>110</xdr:row>
      <xdr:rowOff>257175</xdr:rowOff>
    </xdr:to>
    <xdr:sp macro="[0]!ShowHideYTDPartnership" textlink="">
      <xdr:nvSpPr>
        <xdr:cNvPr id="142" name="Rounded Rectangle 141">
          <a:extLst>
            <a:ext uri="{FF2B5EF4-FFF2-40B4-BE49-F238E27FC236}">
              <a16:creationId xmlns:a16="http://schemas.microsoft.com/office/drawing/2014/main" id="{00000000-0008-0000-0100-00008E000000}"/>
            </a:ext>
          </a:extLst>
        </xdr:cNvPr>
        <xdr:cNvSpPr/>
      </xdr:nvSpPr>
      <xdr:spPr>
        <a:xfrm>
          <a:off x="205740" y="1907496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136</xdr:row>
      <xdr:rowOff>2103</xdr:rowOff>
    </xdr:from>
    <xdr:to>
      <xdr:col>1</xdr:col>
      <xdr:colOff>283464</xdr:colOff>
      <xdr:row>136</xdr:row>
      <xdr:rowOff>257175</xdr:rowOff>
    </xdr:to>
    <xdr:sp macro="[0]!ShowHideYTDPartnership" textlink="">
      <xdr:nvSpPr>
        <xdr:cNvPr id="145" name="Rounded Rectangle 144">
          <a:extLst>
            <a:ext uri="{FF2B5EF4-FFF2-40B4-BE49-F238E27FC236}">
              <a16:creationId xmlns:a16="http://schemas.microsoft.com/office/drawing/2014/main" id="{00000000-0008-0000-0100-000091000000}"/>
            </a:ext>
          </a:extLst>
        </xdr:cNvPr>
        <xdr:cNvSpPr/>
      </xdr:nvSpPr>
      <xdr:spPr>
        <a:xfrm>
          <a:off x="205740" y="248052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162</xdr:row>
      <xdr:rowOff>2103</xdr:rowOff>
    </xdr:from>
    <xdr:to>
      <xdr:col>1</xdr:col>
      <xdr:colOff>283464</xdr:colOff>
      <xdr:row>162</xdr:row>
      <xdr:rowOff>257175</xdr:rowOff>
    </xdr:to>
    <xdr:sp macro="[0]!ShowHideYTDPartnership" textlink="">
      <xdr:nvSpPr>
        <xdr:cNvPr id="151" name="Rounded Rectangle 150">
          <a:extLst>
            <a:ext uri="{FF2B5EF4-FFF2-40B4-BE49-F238E27FC236}">
              <a16:creationId xmlns:a16="http://schemas.microsoft.com/office/drawing/2014/main" id="{00000000-0008-0000-0100-000097000000}"/>
            </a:ext>
          </a:extLst>
        </xdr:cNvPr>
        <xdr:cNvSpPr/>
      </xdr:nvSpPr>
      <xdr:spPr>
        <a:xfrm>
          <a:off x="205740" y="3053544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188</xdr:row>
      <xdr:rowOff>2103</xdr:rowOff>
    </xdr:from>
    <xdr:to>
      <xdr:col>1</xdr:col>
      <xdr:colOff>283464</xdr:colOff>
      <xdr:row>188</xdr:row>
      <xdr:rowOff>257175</xdr:rowOff>
    </xdr:to>
    <xdr:sp macro="[0]!ShowHideYTDPartnership" textlink="">
      <xdr:nvSpPr>
        <xdr:cNvPr id="154" name="Rounded Rectangle 153">
          <a:extLst>
            <a:ext uri="{FF2B5EF4-FFF2-40B4-BE49-F238E27FC236}">
              <a16:creationId xmlns:a16="http://schemas.microsoft.com/office/drawing/2014/main" id="{00000000-0008-0000-0100-00009A000000}"/>
            </a:ext>
          </a:extLst>
        </xdr:cNvPr>
        <xdr:cNvSpPr/>
      </xdr:nvSpPr>
      <xdr:spPr>
        <a:xfrm>
          <a:off x="205740" y="362656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214</xdr:row>
      <xdr:rowOff>2103</xdr:rowOff>
    </xdr:from>
    <xdr:to>
      <xdr:col>1</xdr:col>
      <xdr:colOff>283464</xdr:colOff>
      <xdr:row>214</xdr:row>
      <xdr:rowOff>257175</xdr:rowOff>
    </xdr:to>
    <xdr:sp macro="[0]!ShowHideYTDPartnership" textlink="">
      <xdr:nvSpPr>
        <xdr:cNvPr id="157" name="Rounded Rectangle 156">
          <a:extLst>
            <a:ext uri="{FF2B5EF4-FFF2-40B4-BE49-F238E27FC236}">
              <a16:creationId xmlns:a16="http://schemas.microsoft.com/office/drawing/2014/main" id="{00000000-0008-0000-0100-00009D000000}"/>
            </a:ext>
          </a:extLst>
        </xdr:cNvPr>
        <xdr:cNvSpPr/>
      </xdr:nvSpPr>
      <xdr:spPr>
        <a:xfrm>
          <a:off x="205740" y="4199592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editAs="oneCell">
    <xdr:from>
      <xdr:col>10</xdr:col>
      <xdr:colOff>750824</xdr:colOff>
      <xdr:row>0</xdr:row>
      <xdr:rowOff>119634</xdr:rowOff>
    </xdr:from>
    <xdr:to>
      <xdr:col>24</xdr:col>
      <xdr:colOff>274187</xdr:colOff>
      <xdr:row>0</xdr:row>
      <xdr:rowOff>424432</xdr:rowOff>
    </xdr:to>
    <xdr:grpSp>
      <xdr:nvGrpSpPr>
        <xdr:cNvPr id="43" name="MGICLogoGrp">
          <a:extLst>
            <a:ext uri="{FF2B5EF4-FFF2-40B4-BE49-F238E27FC236}">
              <a16:creationId xmlns:a16="http://schemas.microsoft.com/office/drawing/2014/main" id="{00000000-0008-0000-0100-00002B000000}"/>
            </a:ext>
          </a:extLst>
        </xdr:cNvPr>
        <xdr:cNvGrpSpPr>
          <a:grpSpLocks noChangeAspect="1"/>
        </xdr:cNvGrpSpPr>
      </xdr:nvGrpSpPr>
      <xdr:grpSpPr bwMode="auto">
        <a:xfrm>
          <a:off x="5446649" y="119634"/>
          <a:ext cx="933063" cy="304798"/>
          <a:chOff x="512" y="641"/>
          <a:chExt cx="2549" cy="800"/>
        </a:xfrm>
        <a:solidFill>
          <a:schemeClr val="tx1"/>
        </a:solidFill>
      </xdr:grpSpPr>
      <xdr:sp macro="" textlink="">
        <xdr:nvSpPr>
          <xdr:cNvPr id="44" name="Freeform 43">
            <a:extLst>
              <a:ext uri="{FF2B5EF4-FFF2-40B4-BE49-F238E27FC236}">
                <a16:creationId xmlns:a16="http://schemas.microsoft.com/office/drawing/2014/main" id="{00000000-0008-0000-0100-00002C000000}"/>
              </a:ext>
            </a:extLst>
          </xdr:cNvPr>
          <xdr:cNvSpPr>
            <a:spLocks/>
          </xdr:cNvSpPr>
        </xdr:nvSpPr>
        <xdr:spPr bwMode="auto">
          <a:xfrm>
            <a:off x="512" y="654"/>
            <a:ext cx="915" cy="774"/>
          </a:xfrm>
          <a:custGeom>
            <a:avLst/>
            <a:gdLst>
              <a:gd name="T0" fmla="*/ 114 w 704"/>
              <a:gd name="T1" fmla="*/ 204 h 595"/>
              <a:gd name="T2" fmla="*/ 80 w 704"/>
              <a:gd name="T3" fmla="*/ 595 h 595"/>
              <a:gd name="T4" fmla="*/ 40 w 704"/>
              <a:gd name="T5" fmla="*/ 590 h 595"/>
              <a:gd name="T6" fmla="*/ 0 w 704"/>
              <a:gd name="T7" fmla="*/ 595 h 595"/>
              <a:gd name="T8" fmla="*/ 88 w 704"/>
              <a:gd name="T9" fmla="*/ 0 h 595"/>
              <a:gd name="T10" fmla="*/ 122 w 704"/>
              <a:gd name="T11" fmla="*/ 5 h 595"/>
              <a:gd name="T12" fmla="*/ 158 w 704"/>
              <a:gd name="T13" fmla="*/ 0 h 595"/>
              <a:gd name="T14" fmla="*/ 356 w 704"/>
              <a:gd name="T15" fmla="*/ 413 h 595"/>
              <a:gd name="T16" fmla="*/ 556 w 704"/>
              <a:gd name="T17" fmla="*/ 0 h 595"/>
              <a:gd name="T18" fmla="*/ 594 w 704"/>
              <a:gd name="T19" fmla="*/ 5 h 595"/>
              <a:gd name="T20" fmla="*/ 630 w 704"/>
              <a:gd name="T21" fmla="*/ 0 h 595"/>
              <a:gd name="T22" fmla="*/ 704 w 704"/>
              <a:gd name="T23" fmla="*/ 595 h 595"/>
              <a:gd name="T24" fmla="*/ 634 w 704"/>
              <a:gd name="T25" fmla="*/ 590 h 595"/>
              <a:gd name="T26" fmla="*/ 562 w 704"/>
              <a:gd name="T27" fmla="*/ 595 h 595"/>
              <a:gd name="T28" fmla="*/ 528 w 704"/>
              <a:gd name="T29" fmla="*/ 195 h 595"/>
              <a:gd name="T30" fmla="*/ 526 w 704"/>
              <a:gd name="T31" fmla="*/ 195 h 595"/>
              <a:gd name="T32" fmla="*/ 336 w 704"/>
              <a:gd name="T33" fmla="*/ 595 h 595"/>
              <a:gd name="T34" fmla="*/ 320 w 704"/>
              <a:gd name="T35" fmla="*/ 594 h 595"/>
              <a:gd name="T36" fmla="*/ 304 w 704"/>
              <a:gd name="T37" fmla="*/ 595 h 595"/>
              <a:gd name="T38" fmla="*/ 116 w 704"/>
              <a:gd name="T39" fmla="*/ 204 h 595"/>
              <a:gd name="T40" fmla="*/ 114 w 704"/>
              <a:gd name="T41" fmla="*/ 204 h 5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Lst>
            <a:rect l="0" t="0" r="r" b="b"/>
            <a:pathLst>
              <a:path w="704" h="595">
                <a:moveTo>
                  <a:pt x="114" y="204"/>
                </a:moveTo>
                <a:cubicBezTo>
                  <a:pt x="96" y="334"/>
                  <a:pt x="89" y="465"/>
                  <a:pt x="80" y="595"/>
                </a:cubicBezTo>
                <a:cubicBezTo>
                  <a:pt x="66" y="592"/>
                  <a:pt x="53" y="590"/>
                  <a:pt x="40" y="590"/>
                </a:cubicBezTo>
                <a:cubicBezTo>
                  <a:pt x="26" y="590"/>
                  <a:pt x="14" y="593"/>
                  <a:pt x="0" y="595"/>
                </a:cubicBezTo>
                <a:cubicBezTo>
                  <a:pt x="35" y="396"/>
                  <a:pt x="64" y="199"/>
                  <a:pt x="88" y="0"/>
                </a:cubicBezTo>
                <a:cubicBezTo>
                  <a:pt x="100" y="3"/>
                  <a:pt x="111" y="5"/>
                  <a:pt x="122" y="5"/>
                </a:cubicBezTo>
                <a:cubicBezTo>
                  <a:pt x="134" y="5"/>
                  <a:pt x="146" y="3"/>
                  <a:pt x="158" y="0"/>
                </a:cubicBezTo>
                <a:cubicBezTo>
                  <a:pt x="220" y="138"/>
                  <a:pt x="294" y="290"/>
                  <a:pt x="356" y="413"/>
                </a:cubicBezTo>
                <a:cubicBezTo>
                  <a:pt x="424" y="284"/>
                  <a:pt x="495" y="138"/>
                  <a:pt x="556" y="0"/>
                </a:cubicBezTo>
                <a:cubicBezTo>
                  <a:pt x="569" y="3"/>
                  <a:pt x="581" y="5"/>
                  <a:pt x="594" y="5"/>
                </a:cubicBezTo>
                <a:cubicBezTo>
                  <a:pt x="606" y="5"/>
                  <a:pt x="618" y="3"/>
                  <a:pt x="630" y="0"/>
                </a:cubicBezTo>
                <a:cubicBezTo>
                  <a:pt x="653" y="199"/>
                  <a:pt x="683" y="474"/>
                  <a:pt x="704" y="595"/>
                </a:cubicBezTo>
                <a:cubicBezTo>
                  <a:pt x="680" y="593"/>
                  <a:pt x="658" y="590"/>
                  <a:pt x="634" y="590"/>
                </a:cubicBezTo>
                <a:cubicBezTo>
                  <a:pt x="610" y="590"/>
                  <a:pt x="586" y="593"/>
                  <a:pt x="562" y="595"/>
                </a:cubicBezTo>
                <a:cubicBezTo>
                  <a:pt x="556" y="475"/>
                  <a:pt x="541" y="329"/>
                  <a:pt x="528" y="195"/>
                </a:cubicBezTo>
                <a:lnTo>
                  <a:pt x="526" y="195"/>
                </a:lnTo>
                <a:cubicBezTo>
                  <a:pt x="461" y="329"/>
                  <a:pt x="397" y="461"/>
                  <a:pt x="336" y="595"/>
                </a:cubicBezTo>
                <a:cubicBezTo>
                  <a:pt x="331" y="594"/>
                  <a:pt x="325" y="594"/>
                  <a:pt x="320" y="594"/>
                </a:cubicBezTo>
                <a:cubicBezTo>
                  <a:pt x="315" y="594"/>
                  <a:pt x="309" y="595"/>
                  <a:pt x="304" y="595"/>
                </a:cubicBezTo>
                <a:cubicBezTo>
                  <a:pt x="243" y="465"/>
                  <a:pt x="180" y="334"/>
                  <a:pt x="116" y="204"/>
                </a:cubicBezTo>
                <a:lnTo>
                  <a:pt x="114" y="204"/>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5" name="Freeform 44">
            <a:extLst>
              <a:ext uri="{FF2B5EF4-FFF2-40B4-BE49-F238E27FC236}">
                <a16:creationId xmlns:a16="http://schemas.microsoft.com/office/drawing/2014/main" id="{00000000-0008-0000-0100-00002D000000}"/>
              </a:ext>
            </a:extLst>
          </xdr:cNvPr>
          <xdr:cNvSpPr>
            <a:spLocks/>
          </xdr:cNvSpPr>
        </xdr:nvSpPr>
        <xdr:spPr bwMode="auto">
          <a:xfrm>
            <a:off x="1413" y="641"/>
            <a:ext cx="747" cy="800"/>
          </a:xfrm>
          <a:custGeom>
            <a:avLst/>
            <a:gdLst>
              <a:gd name="T0" fmla="*/ 527 w 575"/>
              <a:gd name="T1" fmla="*/ 139 h 615"/>
              <a:gd name="T2" fmla="*/ 358 w 575"/>
              <a:gd name="T3" fmla="*/ 52 h 615"/>
              <a:gd name="T4" fmla="*/ 141 w 575"/>
              <a:gd name="T5" fmla="*/ 321 h 615"/>
              <a:gd name="T6" fmla="*/ 351 w 575"/>
              <a:gd name="T7" fmla="*/ 561 h 615"/>
              <a:gd name="T8" fmla="*/ 445 w 575"/>
              <a:gd name="T9" fmla="*/ 546 h 615"/>
              <a:gd name="T10" fmla="*/ 447 w 575"/>
              <a:gd name="T11" fmla="*/ 486 h 615"/>
              <a:gd name="T12" fmla="*/ 441 w 575"/>
              <a:gd name="T13" fmla="*/ 339 h 615"/>
              <a:gd name="T14" fmla="*/ 505 w 575"/>
              <a:gd name="T15" fmla="*/ 344 h 615"/>
              <a:gd name="T16" fmla="*/ 575 w 575"/>
              <a:gd name="T17" fmla="*/ 339 h 615"/>
              <a:gd name="T18" fmla="*/ 567 w 575"/>
              <a:gd name="T19" fmla="*/ 483 h 615"/>
              <a:gd name="T20" fmla="*/ 570 w 575"/>
              <a:gd name="T21" fmla="*/ 578 h 615"/>
              <a:gd name="T22" fmla="*/ 340 w 575"/>
              <a:gd name="T23" fmla="*/ 615 h 615"/>
              <a:gd name="T24" fmla="*/ 0 w 575"/>
              <a:gd name="T25" fmla="*/ 328 h 615"/>
              <a:gd name="T26" fmla="*/ 356 w 575"/>
              <a:gd name="T27" fmla="*/ 0 h 615"/>
              <a:gd name="T28" fmla="*/ 563 w 575"/>
              <a:gd name="T29" fmla="*/ 51 h 615"/>
              <a:gd name="T30" fmla="*/ 539 w 575"/>
              <a:gd name="T31" fmla="*/ 139 h 615"/>
              <a:gd name="T32" fmla="*/ 527 w 575"/>
              <a:gd name="T33" fmla="*/ 139 h 61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Lst>
            <a:rect l="0" t="0" r="r" b="b"/>
            <a:pathLst>
              <a:path w="575" h="615">
                <a:moveTo>
                  <a:pt x="527" y="139"/>
                </a:moveTo>
                <a:cubicBezTo>
                  <a:pt x="491" y="88"/>
                  <a:pt x="436" y="52"/>
                  <a:pt x="358" y="52"/>
                </a:cubicBezTo>
                <a:cubicBezTo>
                  <a:pt x="251" y="52"/>
                  <a:pt x="141" y="141"/>
                  <a:pt x="141" y="321"/>
                </a:cubicBezTo>
                <a:cubicBezTo>
                  <a:pt x="141" y="458"/>
                  <a:pt x="218" y="561"/>
                  <a:pt x="351" y="561"/>
                </a:cubicBezTo>
                <a:cubicBezTo>
                  <a:pt x="380" y="561"/>
                  <a:pt x="431" y="555"/>
                  <a:pt x="445" y="546"/>
                </a:cubicBezTo>
                <a:cubicBezTo>
                  <a:pt x="447" y="532"/>
                  <a:pt x="447" y="511"/>
                  <a:pt x="447" y="486"/>
                </a:cubicBezTo>
                <a:cubicBezTo>
                  <a:pt x="447" y="394"/>
                  <a:pt x="442" y="355"/>
                  <a:pt x="441" y="339"/>
                </a:cubicBezTo>
                <a:cubicBezTo>
                  <a:pt x="452" y="340"/>
                  <a:pt x="470" y="344"/>
                  <a:pt x="505" y="344"/>
                </a:cubicBezTo>
                <a:cubicBezTo>
                  <a:pt x="546" y="344"/>
                  <a:pt x="563" y="341"/>
                  <a:pt x="575" y="339"/>
                </a:cubicBezTo>
                <a:cubicBezTo>
                  <a:pt x="571" y="356"/>
                  <a:pt x="567" y="427"/>
                  <a:pt x="567" y="483"/>
                </a:cubicBezTo>
                <a:cubicBezTo>
                  <a:pt x="567" y="519"/>
                  <a:pt x="568" y="564"/>
                  <a:pt x="570" y="578"/>
                </a:cubicBezTo>
                <a:cubicBezTo>
                  <a:pt x="495" y="599"/>
                  <a:pt x="416" y="615"/>
                  <a:pt x="340" y="615"/>
                </a:cubicBezTo>
                <a:cubicBezTo>
                  <a:pt x="142" y="615"/>
                  <a:pt x="0" y="503"/>
                  <a:pt x="0" y="328"/>
                </a:cubicBezTo>
                <a:cubicBezTo>
                  <a:pt x="0" y="109"/>
                  <a:pt x="153" y="0"/>
                  <a:pt x="356" y="0"/>
                </a:cubicBezTo>
                <a:cubicBezTo>
                  <a:pt x="443" y="0"/>
                  <a:pt x="501" y="19"/>
                  <a:pt x="563" y="51"/>
                </a:cubicBezTo>
                <a:cubicBezTo>
                  <a:pt x="553" y="80"/>
                  <a:pt x="545" y="110"/>
                  <a:pt x="539" y="139"/>
                </a:cubicBezTo>
                <a:lnTo>
                  <a:pt x="527" y="139"/>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6" name="Freeform 45">
            <a:extLst>
              <a:ext uri="{FF2B5EF4-FFF2-40B4-BE49-F238E27FC236}">
                <a16:creationId xmlns:a16="http://schemas.microsoft.com/office/drawing/2014/main" id="{00000000-0008-0000-0100-00002E000000}"/>
              </a:ext>
            </a:extLst>
          </xdr:cNvPr>
          <xdr:cNvSpPr>
            <a:spLocks/>
          </xdr:cNvSpPr>
        </xdr:nvSpPr>
        <xdr:spPr bwMode="auto">
          <a:xfrm>
            <a:off x="2181" y="654"/>
            <a:ext cx="182" cy="774"/>
          </a:xfrm>
          <a:custGeom>
            <a:avLst/>
            <a:gdLst>
              <a:gd name="T0" fmla="*/ 7 w 140"/>
              <a:gd name="T1" fmla="*/ 239 h 595"/>
              <a:gd name="T2" fmla="*/ 0 w 140"/>
              <a:gd name="T3" fmla="*/ 0 h 595"/>
              <a:gd name="T4" fmla="*/ 70 w 140"/>
              <a:gd name="T5" fmla="*/ 5 h 595"/>
              <a:gd name="T6" fmla="*/ 140 w 140"/>
              <a:gd name="T7" fmla="*/ 0 h 595"/>
              <a:gd name="T8" fmla="*/ 132 w 140"/>
              <a:gd name="T9" fmla="*/ 239 h 595"/>
              <a:gd name="T10" fmla="*/ 132 w 140"/>
              <a:gd name="T11" fmla="*/ 356 h 595"/>
              <a:gd name="T12" fmla="*/ 140 w 140"/>
              <a:gd name="T13" fmla="*/ 595 h 595"/>
              <a:gd name="T14" fmla="*/ 70 w 140"/>
              <a:gd name="T15" fmla="*/ 590 h 595"/>
              <a:gd name="T16" fmla="*/ 0 w 140"/>
              <a:gd name="T17" fmla="*/ 595 h 595"/>
              <a:gd name="T18" fmla="*/ 7 w 140"/>
              <a:gd name="T19" fmla="*/ 356 h 595"/>
              <a:gd name="T20" fmla="*/ 7 w 140"/>
              <a:gd name="T21" fmla="*/ 239 h 595"/>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Lst>
            <a:rect l="0" t="0" r="r" b="b"/>
            <a:pathLst>
              <a:path w="140" h="595">
                <a:moveTo>
                  <a:pt x="7" y="239"/>
                </a:moveTo>
                <a:cubicBezTo>
                  <a:pt x="7" y="143"/>
                  <a:pt x="6" y="76"/>
                  <a:pt x="0" y="0"/>
                </a:cubicBezTo>
                <a:cubicBezTo>
                  <a:pt x="19" y="1"/>
                  <a:pt x="42" y="5"/>
                  <a:pt x="70" y="5"/>
                </a:cubicBezTo>
                <a:cubicBezTo>
                  <a:pt x="99" y="5"/>
                  <a:pt x="121" y="1"/>
                  <a:pt x="140" y="0"/>
                </a:cubicBezTo>
                <a:cubicBezTo>
                  <a:pt x="135" y="76"/>
                  <a:pt x="132" y="143"/>
                  <a:pt x="132" y="239"/>
                </a:cubicBezTo>
                <a:lnTo>
                  <a:pt x="132" y="356"/>
                </a:lnTo>
                <a:cubicBezTo>
                  <a:pt x="132" y="453"/>
                  <a:pt x="134" y="519"/>
                  <a:pt x="140" y="595"/>
                </a:cubicBezTo>
                <a:cubicBezTo>
                  <a:pt x="121" y="594"/>
                  <a:pt x="97" y="590"/>
                  <a:pt x="70" y="590"/>
                </a:cubicBezTo>
                <a:cubicBezTo>
                  <a:pt x="41" y="590"/>
                  <a:pt x="19" y="594"/>
                  <a:pt x="0" y="595"/>
                </a:cubicBezTo>
                <a:cubicBezTo>
                  <a:pt x="5" y="519"/>
                  <a:pt x="7" y="453"/>
                  <a:pt x="7" y="356"/>
                </a:cubicBezTo>
                <a:lnTo>
                  <a:pt x="7" y="239"/>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sp macro="" textlink="">
        <xdr:nvSpPr>
          <xdr:cNvPr id="47" name="Freeform 46">
            <a:extLst>
              <a:ext uri="{FF2B5EF4-FFF2-40B4-BE49-F238E27FC236}">
                <a16:creationId xmlns:a16="http://schemas.microsoft.com/office/drawing/2014/main" id="{00000000-0008-0000-0100-00002F000000}"/>
              </a:ext>
            </a:extLst>
          </xdr:cNvPr>
          <xdr:cNvSpPr>
            <a:spLocks/>
          </xdr:cNvSpPr>
        </xdr:nvSpPr>
        <xdr:spPr bwMode="auto">
          <a:xfrm>
            <a:off x="2389" y="641"/>
            <a:ext cx="672" cy="798"/>
          </a:xfrm>
          <a:custGeom>
            <a:avLst/>
            <a:gdLst>
              <a:gd name="T0" fmla="*/ 512 w 517"/>
              <a:gd name="T1" fmla="*/ 504 h 614"/>
              <a:gd name="T2" fmla="*/ 494 w 517"/>
              <a:gd name="T3" fmla="*/ 576 h 614"/>
              <a:gd name="T4" fmla="*/ 317 w 517"/>
              <a:gd name="T5" fmla="*/ 614 h 614"/>
              <a:gd name="T6" fmla="*/ 0 w 517"/>
              <a:gd name="T7" fmla="*/ 328 h 614"/>
              <a:gd name="T8" fmla="*/ 342 w 517"/>
              <a:gd name="T9" fmla="*/ 0 h 614"/>
              <a:gd name="T10" fmla="*/ 517 w 517"/>
              <a:gd name="T11" fmla="*/ 43 h 614"/>
              <a:gd name="T12" fmla="*/ 497 w 517"/>
              <a:gd name="T13" fmla="*/ 130 h 614"/>
              <a:gd name="T14" fmla="*/ 486 w 517"/>
              <a:gd name="T15" fmla="*/ 130 h 614"/>
              <a:gd name="T16" fmla="*/ 337 w 517"/>
              <a:gd name="T17" fmla="*/ 54 h 614"/>
              <a:gd name="T18" fmla="*/ 141 w 517"/>
              <a:gd name="T19" fmla="*/ 315 h 614"/>
              <a:gd name="T20" fmla="*/ 346 w 517"/>
              <a:gd name="T21" fmla="*/ 561 h 614"/>
              <a:gd name="T22" fmla="*/ 502 w 517"/>
              <a:gd name="T23" fmla="*/ 497 h 614"/>
              <a:gd name="T24" fmla="*/ 512 w 517"/>
              <a:gd name="T25" fmla="*/ 504 h 61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Lst>
            <a:rect l="0" t="0" r="r" b="b"/>
            <a:pathLst>
              <a:path w="517" h="614">
                <a:moveTo>
                  <a:pt x="512" y="504"/>
                </a:moveTo>
                <a:cubicBezTo>
                  <a:pt x="502" y="528"/>
                  <a:pt x="496" y="553"/>
                  <a:pt x="494" y="576"/>
                </a:cubicBezTo>
                <a:cubicBezTo>
                  <a:pt x="449" y="600"/>
                  <a:pt x="388" y="614"/>
                  <a:pt x="317" y="614"/>
                </a:cubicBezTo>
                <a:cubicBezTo>
                  <a:pt x="117" y="614"/>
                  <a:pt x="0" y="489"/>
                  <a:pt x="0" y="328"/>
                </a:cubicBezTo>
                <a:cubicBezTo>
                  <a:pt x="0" y="91"/>
                  <a:pt x="161" y="0"/>
                  <a:pt x="342" y="0"/>
                </a:cubicBezTo>
                <a:cubicBezTo>
                  <a:pt x="402" y="0"/>
                  <a:pt x="479" y="18"/>
                  <a:pt x="517" y="43"/>
                </a:cubicBezTo>
                <a:cubicBezTo>
                  <a:pt x="506" y="71"/>
                  <a:pt x="500" y="101"/>
                  <a:pt x="497" y="130"/>
                </a:cubicBezTo>
                <a:lnTo>
                  <a:pt x="486" y="130"/>
                </a:lnTo>
                <a:cubicBezTo>
                  <a:pt x="444" y="76"/>
                  <a:pt x="399" y="54"/>
                  <a:pt x="337" y="54"/>
                </a:cubicBezTo>
                <a:cubicBezTo>
                  <a:pt x="245" y="54"/>
                  <a:pt x="141" y="134"/>
                  <a:pt x="141" y="315"/>
                </a:cubicBezTo>
                <a:cubicBezTo>
                  <a:pt x="141" y="491"/>
                  <a:pt x="246" y="561"/>
                  <a:pt x="346" y="561"/>
                </a:cubicBezTo>
                <a:cubicBezTo>
                  <a:pt x="401" y="561"/>
                  <a:pt x="465" y="535"/>
                  <a:pt x="502" y="497"/>
                </a:cubicBezTo>
                <a:lnTo>
                  <a:pt x="512" y="504"/>
                </a:lnTo>
                <a:close/>
              </a:path>
            </a:pathLst>
          </a:custGeom>
          <a:grpFill/>
          <a:ln w="0">
            <a:noFill/>
            <a:prstDash val="solid"/>
            <a:round/>
            <a:headEnd/>
            <a:tailEnd/>
          </a:ln>
        </xdr:spPr>
        <xdr:txBody>
          <a:bodyPr vert="horz" wrap="square" lIns="91440" tIns="45720" rIns="91440" bIns="45720" numCol="1" anchor="t" anchorCtr="0" compatLnSpc="1">
            <a:prstTxWarp prst="textNoShape">
              <a:avLst/>
            </a:prstTxWarp>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endParaRPr lang="en-US"/>
          </a:p>
        </xdr:txBody>
      </xdr:sp>
    </xdr:grpSp>
    <xdr:clientData/>
  </xdr:twoCellAnchor>
  <xdr:twoCellAnchor>
    <xdr:from>
      <xdr:col>24</xdr:col>
      <xdr:colOff>0</xdr:colOff>
      <xdr:row>86</xdr:row>
      <xdr:rowOff>15240</xdr:rowOff>
    </xdr:from>
    <xdr:to>
      <xdr:col>25</xdr:col>
      <xdr:colOff>0</xdr:colOff>
      <xdr:row>87</xdr:row>
      <xdr:rowOff>0</xdr:rowOff>
    </xdr:to>
    <xdr:sp macro="[0]!btnPlusYTDCols_Click" textlink="">
      <xdr:nvSpPr>
        <xdr:cNvPr id="55" name="Rounded Rectangle 54">
          <a:extLst>
            <a:ext uri="{FF2B5EF4-FFF2-40B4-BE49-F238E27FC236}">
              <a16:creationId xmlns:a16="http://schemas.microsoft.com/office/drawing/2014/main" id="{00000000-0008-0000-0100-000037000000}"/>
            </a:ext>
          </a:extLst>
        </xdr:cNvPr>
        <xdr:cNvSpPr/>
      </xdr:nvSpPr>
      <xdr:spPr>
        <a:xfrm>
          <a:off x="12352020" y="3329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87</xdr:row>
      <xdr:rowOff>0</xdr:rowOff>
    </xdr:from>
    <xdr:to>
      <xdr:col>25</xdr:col>
      <xdr:colOff>0</xdr:colOff>
      <xdr:row>88</xdr:row>
      <xdr:rowOff>172212</xdr:rowOff>
    </xdr:to>
    <xdr:sp macro="[0]!btnMinusYTDCols_Click" textlink="">
      <xdr:nvSpPr>
        <xdr:cNvPr id="56" name="Rounded Rectangle 55">
          <a:extLst>
            <a:ext uri="{FF2B5EF4-FFF2-40B4-BE49-F238E27FC236}">
              <a16:creationId xmlns:a16="http://schemas.microsoft.com/office/drawing/2014/main" id="{00000000-0008-0000-0100-000038000000}"/>
            </a:ext>
          </a:extLst>
        </xdr:cNvPr>
        <xdr:cNvSpPr/>
      </xdr:nvSpPr>
      <xdr:spPr>
        <a:xfrm>
          <a:off x="12352020" y="3581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242</xdr:row>
      <xdr:rowOff>2103</xdr:rowOff>
    </xdr:from>
    <xdr:to>
      <xdr:col>1</xdr:col>
      <xdr:colOff>283464</xdr:colOff>
      <xdr:row>242</xdr:row>
      <xdr:rowOff>257175</xdr:rowOff>
    </xdr:to>
    <xdr:sp macro="[0]!ShowHideYTDSCorp" textlink="">
      <xdr:nvSpPr>
        <xdr:cNvPr id="67" name="Rounded Rectangle 66">
          <a:extLst>
            <a:ext uri="{FF2B5EF4-FFF2-40B4-BE49-F238E27FC236}">
              <a16:creationId xmlns:a16="http://schemas.microsoft.com/office/drawing/2014/main" id="{00000000-0008-0000-0100-000043000000}"/>
            </a:ext>
          </a:extLst>
        </xdr:cNvPr>
        <xdr:cNvSpPr/>
      </xdr:nvSpPr>
      <xdr:spPr>
        <a:xfrm>
          <a:off x="205740" y="29662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244</xdr:row>
      <xdr:rowOff>15240</xdr:rowOff>
    </xdr:from>
    <xdr:to>
      <xdr:col>25</xdr:col>
      <xdr:colOff>0</xdr:colOff>
      <xdr:row>245</xdr:row>
      <xdr:rowOff>0</xdr:rowOff>
    </xdr:to>
    <xdr:sp macro="[0]!btnPlusYTDCols_Click" textlink="">
      <xdr:nvSpPr>
        <xdr:cNvPr id="68" name="Rounded Rectangle 67">
          <a:extLst>
            <a:ext uri="{FF2B5EF4-FFF2-40B4-BE49-F238E27FC236}">
              <a16:creationId xmlns:a16="http://schemas.microsoft.com/office/drawing/2014/main" id="{00000000-0008-0000-0100-000044000000}"/>
            </a:ext>
          </a:extLst>
        </xdr:cNvPr>
        <xdr:cNvSpPr/>
      </xdr:nvSpPr>
      <xdr:spPr>
        <a:xfrm>
          <a:off x="12352020" y="3329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245</xdr:row>
      <xdr:rowOff>0</xdr:rowOff>
    </xdr:from>
    <xdr:to>
      <xdr:col>25</xdr:col>
      <xdr:colOff>0</xdr:colOff>
      <xdr:row>246</xdr:row>
      <xdr:rowOff>172212</xdr:rowOff>
    </xdr:to>
    <xdr:sp macro="[0]!btnMinusYTDCols_Click" textlink="">
      <xdr:nvSpPr>
        <xdr:cNvPr id="69" name="Rounded Rectangle 68">
          <a:extLst>
            <a:ext uri="{FF2B5EF4-FFF2-40B4-BE49-F238E27FC236}">
              <a16:creationId xmlns:a16="http://schemas.microsoft.com/office/drawing/2014/main" id="{00000000-0008-0000-0100-000045000000}"/>
            </a:ext>
          </a:extLst>
        </xdr:cNvPr>
        <xdr:cNvSpPr/>
      </xdr:nvSpPr>
      <xdr:spPr>
        <a:xfrm>
          <a:off x="12352020" y="3581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267</xdr:row>
      <xdr:rowOff>2103</xdr:rowOff>
    </xdr:from>
    <xdr:to>
      <xdr:col>1</xdr:col>
      <xdr:colOff>283464</xdr:colOff>
      <xdr:row>267</xdr:row>
      <xdr:rowOff>257175</xdr:rowOff>
    </xdr:to>
    <xdr:sp macro="[0]!ShowHideYTDSCorp" textlink="">
      <xdr:nvSpPr>
        <xdr:cNvPr id="70" name="Rounded Rectangle 69">
          <a:extLst>
            <a:ext uri="{FF2B5EF4-FFF2-40B4-BE49-F238E27FC236}">
              <a16:creationId xmlns:a16="http://schemas.microsoft.com/office/drawing/2014/main" id="{00000000-0008-0000-0100-000046000000}"/>
            </a:ext>
          </a:extLst>
        </xdr:cNvPr>
        <xdr:cNvSpPr/>
      </xdr:nvSpPr>
      <xdr:spPr>
        <a:xfrm>
          <a:off x="205740" y="166137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292</xdr:row>
      <xdr:rowOff>2103</xdr:rowOff>
    </xdr:from>
    <xdr:to>
      <xdr:col>1</xdr:col>
      <xdr:colOff>283464</xdr:colOff>
      <xdr:row>292</xdr:row>
      <xdr:rowOff>257175</xdr:rowOff>
    </xdr:to>
    <xdr:sp macro="[0]!ShowHideYTDSCorp" textlink="">
      <xdr:nvSpPr>
        <xdr:cNvPr id="73" name="Rounded Rectangle 72">
          <a:extLst>
            <a:ext uri="{FF2B5EF4-FFF2-40B4-BE49-F238E27FC236}">
              <a16:creationId xmlns:a16="http://schemas.microsoft.com/office/drawing/2014/main" id="{00000000-0008-0000-0100-000049000000}"/>
            </a:ext>
          </a:extLst>
        </xdr:cNvPr>
        <xdr:cNvSpPr/>
      </xdr:nvSpPr>
      <xdr:spPr>
        <a:xfrm>
          <a:off x="205740" y="2216106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317</xdr:row>
      <xdr:rowOff>2103</xdr:rowOff>
    </xdr:from>
    <xdr:to>
      <xdr:col>1</xdr:col>
      <xdr:colOff>283464</xdr:colOff>
      <xdr:row>317</xdr:row>
      <xdr:rowOff>257175</xdr:rowOff>
    </xdr:to>
    <xdr:sp macro="[0]!ShowHideYTDSCorp" textlink="">
      <xdr:nvSpPr>
        <xdr:cNvPr id="76" name="Rounded Rectangle 75">
          <a:extLst>
            <a:ext uri="{FF2B5EF4-FFF2-40B4-BE49-F238E27FC236}">
              <a16:creationId xmlns:a16="http://schemas.microsoft.com/office/drawing/2014/main" id="{00000000-0008-0000-0100-00004C000000}"/>
            </a:ext>
          </a:extLst>
        </xdr:cNvPr>
        <xdr:cNvSpPr/>
      </xdr:nvSpPr>
      <xdr:spPr>
        <a:xfrm>
          <a:off x="205740" y="2770842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342</xdr:row>
      <xdr:rowOff>2103</xdr:rowOff>
    </xdr:from>
    <xdr:to>
      <xdr:col>1</xdr:col>
      <xdr:colOff>283464</xdr:colOff>
      <xdr:row>342</xdr:row>
      <xdr:rowOff>257175</xdr:rowOff>
    </xdr:to>
    <xdr:sp macro="[0]!ShowHideYTDSCorp" textlink="">
      <xdr:nvSpPr>
        <xdr:cNvPr id="79" name="Rounded Rectangle 78">
          <a:extLst>
            <a:ext uri="{FF2B5EF4-FFF2-40B4-BE49-F238E27FC236}">
              <a16:creationId xmlns:a16="http://schemas.microsoft.com/office/drawing/2014/main" id="{00000000-0008-0000-0100-00004F000000}"/>
            </a:ext>
          </a:extLst>
        </xdr:cNvPr>
        <xdr:cNvSpPr/>
      </xdr:nvSpPr>
      <xdr:spPr>
        <a:xfrm>
          <a:off x="205740" y="3325578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367</xdr:row>
      <xdr:rowOff>2103</xdr:rowOff>
    </xdr:from>
    <xdr:to>
      <xdr:col>1</xdr:col>
      <xdr:colOff>283464</xdr:colOff>
      <xdr:row>367</xdr:row>
      <xdr:rowOff>257175</xdr:rowOff>
    </xdr:to>
    <xdr:sp macro="[0]!ShowHideYTDSCorp" textlink="">
      <xdr:nvSpPr>
        <xdr:cNvPr id="82" name="Rounded Rectangle 81">
          <a:extLst>
            <a:ext uri="{FF2B5EF4-FFF2-40B4-BE49-F238E27FC236}">
              <a16:creationId xmlns:a16="http://schemas.microsoft.com/office/drawing/2014/main" id="{00000000-0008-0000-0100-000052000000}"/>
            </a:ext>
          </a:extLst>
        </xdr:cNvPr>
        <xdr:cNvSpPr/>
      </xdr:nvSpPr>
      <xdr:spPr>
        <a:xfrm>
          <a:off x="205740" y="3880314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394</xdr:row>
      <xdr:rowOff>2103</xdr:rowOff>
    </xdr:from>
    <xdr:to>
      <xdr:col>1</xdr:col>
      <xdr:colOff>283464</xdr:colOff>
      <xdr:row>394</xdr:row>
      <xdr:rowOff>257175</xdr:rowOff>
    </xdr:to>
    <xdr:sp macro="[0]!ShowHideYTDCorp" textlink="">
      <xdr:nvSpPr>
        <xdr:cNvPr id="85" name="Rounded Rectangle 84">
          <a:extLst>
            <a:ext uri="{FF2B5EF4-FFF2-40B4-BE49-F238E27FC236}">
              <a16:creationId xmlns:a16="http://schemas.microsoft.com/office/drawing/2014/main" id="{00000000-0008-0000-0100-000055000000}"/>
            </a:ext>
          </a:extLst>
        </xdr:cNvPr>
        <xdr:cNvSpPr/>
      </xdr:nvSpPr>
      <xdr:spPr>
        <a:xfrm>
          <a:off x="205740" y="166137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396</xdr:row>
      <xdr:rowOff>15240</xdr:rowOff>
    </xdr:from>
    <xdr:to>
      <xdr:col>25</xdr:col>
      <xdr:colOff>0</xdr:colOff>
      <xdr:row>397</xdr:row>
      <xdr:rowOff>0</xdr:rowOff>
    </xdr:to>
    <xdr:sp macro="[0]!btnPlusYTDCols_Click" textlink="">
      <xdr:nvSpPr>
        <xdr:cNvPr id="86" name="Rounded Rectangle 85">
          <a:extLst>
            <a:ext uri="{FF2B5EF4-FFF2-40B4-BE49-F238E27FC236}">
              <a16:creationId xmlns:a16="http://schemas.microsoft.com/office/drawing/2014/main" id="{00000000-0008-0000-0100-000056000000}"/>
            </a:ext>
          </a:extLst>
        </xdr:cNvPr>
        <xdr:cNvSpPr/>
      </xdr:nvSpPr>
      <xdr:spPr>
        <a:xfrm>
          <a:off x="12352020" y="16878300"/>
          <a:ext cx="335280" cy="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397</xdr:row>
      <xdr:rowOff>0</xdr:rowOff>
    </xdr:from>
    <xdr:to>
      <xdr:col>25</xdr:col>
      <xdr:colOff>0</xdr:colOff>
      <xdr:row>398</xdr:row>
      <xdr:rowOff>172212</xdr:rowOff>
    </xdr:to>
    <xdr:sp macro="[0]!btnMinusYTDCols_Click" textlink="">
      <xdr:nvSpPr>
        <xdr:cNvPr id="87" name="Rounded Rectangle 86">
          <a:extLst>
            <a:ext uri="{FF2B5EF4-FFF2-40B4-BE49-F238E27FC236}">
              <a16:creationId xmlns:a16="http://schemas.microsoft.com/office/drawing/2014/main" id="{00000000-0008-0000-0100-000057000000}"/>
            </a:ext>
          </a:extLst>
        </xdr:cNvPr>
        <xdr:cNvSpPr/>
      </xdr:nvSpPr>
      <xdr:spPr>
        <a:xfrm>
          <a:off x="12352020" y="16878300"/>
          <a:ext cx="335280" cy="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1</xdr:col>
      <xdr:colOff>0</xdr:colOff>
      <xdr:row>420</xdr:row>
      <xdr:rowOff>2103</xdr:rowOff>
    </xdr:from>
    <xdr:to>
      <xdr:col>1</xdr:col>
      <xdr:colOff>283464</xdr:colOff>
      <xdr:row>420</xdr:row>
      <xdr:rowOff>257175</xdr:rowOff>
    </xdr:to>
    <xdr:sp macro="[0]!ShowHideYTDCorp" textlink="">
      <xdr:nvSpPr>
        <xdr:cNvPr id="89" name="Rounded Rectangle 88">
          <a:extLst>
            <a:ext uri="{FF2B5EF4-FFF2-40B4-BE49-F238E27FC236}">
              <a16:creationId xmlns:a16="http://schemas.microsoft.com/office/drawing/2014/main" id="{00000000-0008-0000-0100-000059000000}"/>
            </a:ext>
          </a:extLst>
        </xdr:cNvPr>
        <xdr:cNvSpPr/>
      </xdr:nvSpPr>
      <xdr:spPr>
        <a:xfrm>
          <a:off x="205740" y="2005032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1</xdr:col>
      <xdr:colOff>0</xdr:colOff>
      <xdr:row>446</xdr:row>
      <xdr:rowOff>2103</xdr:rowOff>
    </xdr:from>
    <xdr:to>
      <xdr:col>1</xdr:col>
      <xdr:colOff>283464</xdr:colOff>
      <xdr:row>446</xdr:row>
      <xdr:rowOff>257175</xdr:rowOff>
    </xdr:to>
    <xdr:sp macro="[0]!ShowHideYTDCorp" textlink="">
      <xdr:nvSpPr>
        <xdr:cNvPr id="92" name="Rounded Rectangle 91">
          <a:extLst>
            <a:ext uri="{FF2B5EF4-FFF2-40B4-BE49-F238E27FC236}">
              <a16:creationId xmlns:a16="http://schemas.microsoft.com/office/drawing/2014/main" id="{00000000-0008-0000-0100-00005C000000}"/>
            </a:ext>
          </a:extLst>
        </xdr:cNvPr>
        <xdr:cNvSpPr/>
      </xdr:nvSpPr>
      <xdr:spPr>
        <a:xfrm>
          <a:off x="205740" y="25757703"/>
          <a:ext cx="283464" cy="255072"/>
        </a:xfrm>
        <a:prstGeom prst="round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rtlCol="0" anchor="ctr" anchorCtr="1"/>
        <a:lstStyle/>
        <a:p>
          <a:pPr algn="l"/>
          <a:r>
            <a:rPr lang="en-US" sz="1600" b="0">
              <a:solidFill>
                <a:sysClr val="windowText" lastClr="000000"/>
              </a:solidFill>
            </a:rPr>
            <a:t>O</a:t>
          </a:r>
        </a:p>
      </xdr:txBody>
    </xdr:sp>
    <xdr:clientData/>
  </xdr:twoCellAnchor>
  <xdr:twoCellAnchor>
    <xdr:from>
      <xdr:col>24</xdr:col>
      <xdr:colOff>0</xdr:colOff>
      <xdr:row>27</xdr:row>
      <xdr:rowOff>15240</xdr:rowOff>
    </xdr:from>
    <xdr:to>
      <xdr:col>25</xdr:col>
      <xdr:colOff>0</xdr:colOff>
      <xdr:row>28</xdr:row>
      <xdr:rowOff>0</xdr:rowOff>
    </xdr:to>
    <xdr:sp macro="[0]!btnPlusYTDCols_Click" textlink="">
      <xdr:nvSpPr>
        <xdr:cNvPr id="88" name="Rounded Rectangle 87">
          <a:extLst>
            <a:ext uri="{FF2B5EF4-FFF2-40B4-BE49-F238E27FC236}">
              <a16:creationId xmlns:a16="http://schemas.microsoft.com/office/drawing/2014/main" id="{00000000-0008-0000-0100-000058000000}"/>
            </a:ext>
          </a:extLst>
        </xdr:cNvPr>
        <xdr:cNvSpPr/>
      </xdr:nvSpPr>
      <xdr:spPr>
        <a:xfrm>
          <a:off x="16017240" y="20040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28</xdr:row>
      <xdr:rowOff>0</xdr:rowOff>
    </xdr:from>
    <xdr:to>
      <xdr:col>25</xdr:col>
      <xdr:colOff>0</xdr:colOff>
      <xdr:row>29</xdr:row>
      <xdr:rowOff>172212</xdr:rowOff>
    </xdr:to>
    <xdr:sp macro="[0]!btnMinusYTDCols_Click" textlink="">
      <xdr:nvSpPr>
        <xdr:cNvPr id="95" name="Rounded Rectangle 94">
          <a:extLst>
            <a:ext uri="{FF2B5EF4-FFF2-40B4-BE49-F238E27FC236}">
              <a16:creationId xmlns:a16="http://schemas.microsoft.com/office/drawing/2014/main" id="{00000000-0008-0000-0100-00005F000000}"/>
            </a:ext>
          </a:extLst>
        </xdr:cNvPr>
        <xdr:cNvSpPr/>
      </xdr:nvSpPr>
      <xdr:spPr>
        <a:xfrm>
          <a:off x="16017240" y="22555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46</xdr:row>
      <xdr:rowOff>15240</xdr:rowOff>
    </xdr:from>
    <xdr:to>
      <xdr:col>25</xdr:col>
      <xdr:colOff>0</xdr:colOff>
      <xdr:row>47</xdr:row>
      <xdr:rowOff>0</xdr:rowOff>
    </xdr:to>
    <xdr:sp macro="[0]!btnPlusYTDCols_Click" textlink="">
      <xdr:nvSpPr>
        <xdr:cNvPr id="96" name="Rounded Rectangle 95">
          <a:extLst>
            <a:ext uri="{FF2B5EF4-FFF2-40B4-BE49-F238E27FC236}">
              <a16:creationId xmlns:a16="http://schemas.microsoft.com/office/drawing/2014/main" id="{00000000-0008-0000-0100-000060000000}"/>
            </a:ext>
          </a:extLst>
        </xdr:cNvPr>
        <xdr:cNvSpPr/>
      </xdr:nvSpPr>
      <xdr:spPr>
        <a:xfrm>
          <a:off x="16017240" y="62636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47</xdr:row>
      <xdr:rowOff>0</xdr:rowOff>
    </xdr:from>
    <xdr:to>
      <xdr:col>25</xdr:col>
      <xdr:colOff>0</xdr:colOff>
      <xdr:row>48</xdr:row>
      <xdr:rowOff>172212</xdr:rowOff>
    </xdr:to>
    <xdr:sp macro="[0]!btnMinusYTDCols_Click" textlink="">
      <xdr:nvSpPr>
        <xdr:cNvPr id="98" name="Rounded Rectangle 97">
          <a:extLst>
            <a:ext uri="{FF2B5EF4-FFF2-40B4-BE49-F238E27FC236}">
              <a16:creationId xmlns:a16="http://schemas.microsoft.com/office/drawing/2014/main" id="{00000000-0008-0000-0100-000062000000}"/>
            </a:ext>
          </a:extLst>
        </xdr:cNvPr>
        <xdr:cNvSpPr/>
      </xdr:nvSpPr>
      <xdr:spPr>
        <a:xfrm>
          <a:off x="16017240" y="65151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65</xdr:row>
      <xdr:rowOff>15240</xdr:rowOff>
    </xdr:from>
    <xdr:to>
      <xdr:col>25</xdr:col>
      <xdr:colOff>0</xdr:colOff>
      <xdr:row>66</xdr:row>
      <xdr:rowOff>0</xdr:rowOff>
    </xdr:to>
    <xdr:sp macro="[0]!btnPlusYTDCols_Click" textlink="">
      <xdr:nvSpPr>
        <xdr:cNvPr id="100" name="Rounded Rectangle 99">
          <a:extLst>
            <a:ext uri="{FF2B5EF4-FFF2-40B4-BE49-F238E27FC236}">
              <a16:creationId xmlns:a16="http://schemas.microsoft.com/office/drawing/2014/main" id="{00000000-0008-0000-0100-000064000000}"/>
            </a:ext>
          </a:extLst>
        </xdr:cNvPr>
        <xdr:cNvSpPr/>
      </xdr:nvSpPr>
      <xdr:spPr>
        <a:xfrm>
          <a:off x="16017240" y="1052322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66</xdr:row>
      <xdr:rowOff>0</xdr:rowOff>
    </xdr:from>
    <xdr:to>
      <xdr:col>25</xdr:col>
      <xdr:colOff>0</xdr:colOff>
      <xdr:row>67</xdr:row>
      <xdr:rowOff>172212</xdr:rowOff>
    </xdr:to>
    <xdr:sp macro="[0]!btnMinusYTDCols_Click" textlink="">
      <xdr:nvSpPr>
        <xdr:cNvPr id="101" name="Rounded Rectangle 100">
          <a:extLst>
            <a:ext uri="{FF2B5EF4-FFF2-40B4-BE49-F238E27FC236}">
              <a16:creationId xmlns:a16="http://schemas.microsoft.com/office/drawing/2014/main" id="{00000000-0008-0000-0100-000065000000}"/>
            </a:ext>
          </a:extLst>
        </xdr:cNvPr>
        <xdr:cNvSpPr/>
      </xdr:nvSpPr>
      <xdr:spPr>
        <a:xfrm>
          <a:off x="16017240" y="1077468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112</xdr:row>
      <xdr:rowOff>15240</xdr:rowOff>
    </xdr:from>
    <xdr:to>
      <xdr:col>25</xdr:col>
      <xdr:colOff>0</xdr:colOff>
      <xdr:row>113</xdr:row>
      <xdr:rowOff>0</xdr:rowOff>
    </xdr:to>
    <xdr:sp macro="[0]!btnPlusYTDCols_Click" textlink="">
      <xdr:nvSpPr>
        <xdr:cNvPr id="102" name="Rounded Rectangle 101">
          <a:extLst>
            <a:ext uri="{FF2B5EF4-FFF2-40B4-BE49-F238E27FC236}">
              <a16:creationId xmlns:a16="http://schemas.microsoft.com/office/drawing/2014/main" id="{00000000-0008-0000-0100-000066000000}"/>
            </a:ext>
          </a:extLst>
        </xdr:cNvPr>
        <xdr:cNvSpPr/>
      </xdr:nvSpPr>
      <xdr:spPr>
        <a:xfrm>
          <a:off x="16017240" y="1972818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113</xdr:row>
      <xdr:rowOff>0</xdr:rowOff>
    </xdr:from>
    <xdr:to>
      <xdr:col>25</xdr:col>
      <xdr:colOff>0</xdr:colOff>
      <xdr:row>114</xdr:row>
      <xdr:rowOff>172212</xdr:rowOff>
    </xdr:to>
    <xdr:sp macro="[0]!btnMinusYTDCols_Click" textlink="">
      <xdr:nvSpPr>
        <xdr:cNvPr id="103" name="Rounded Rectangle 102">
          <a:extLst>
            <a:ext uri="{FF2B5EF4-FFF2-40B4-BE49-F238E27FC236}">
              <a16:creationId xmlns:a16="http://schemas.microsoft.com/office/drawing/2014/main" id="{00000000-0008-0000-0100-000067000000}"/>
            </a:ext>
          </a:extLst>
        </xdr:cNvPr>
        <xdr:cNvSpPr/>
      </xdr:nvSpPr>
      <xdr:spPr>
        <a:xfrm>
          <a:off x="16017240" y="1997964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138</xdr:row>
      <xdr:rowOff>15240</xdr:rowOff>
    </xdr:from>
    <xdr:to>
      <xdr:col>25</xdr:col>
      <xdr:colOff>0</xdr:colOff>
      <xdr:row>139</xdr:row>
      <xdr:rowOff>0</xdr:rowOff>
    </xdr:to>
    <xdr:sp macro="[0]!btnPlusYTDCols_Click" textlink="">
      <xdr:nvSpPr>
        <xdr:cNvPr id="104" name="Rounded Rectangle 103">
          <a:extLst>
            <a:ext uri="{FF2B5EF4-FFF2-40B4-BE49-F238E27FC236}">
              <a16:creationId xmlns:a16="http://schemas.microsoft.com/office/drawing/2014/main" id="{00000000-0008-0000-0100-000068000000}"/>
            </a:ext>
          </a:extLst>
        </xdr:cNvPr>
        <xdr:cNvSpPr/>
      </xdr:nvSpPr>
      <xdr:spPr>
        <a:xfrm>
          <a:off x="16017240" y="254355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139</xdr:row>
      <xdr:rowOff>0</xdr:rowOff>
    </xdr:from>
    <xdr:to>
      <xdr:col>25</xdr:col>
      <xdr:colOff>0</xdr:colOff>
      <xdr:row>140</xdr:row>
      <xdr:rowOff>172212</xdr:rowOff>
    </xdr:to>
    <xdr:sp macro="[0]!btnMinusYTDCols_Click" textlink="">
      <xdr:nvSpPr>
        <xdr:cNvPr id="105" name="Rounded Rectangle 104">
          <a:extLst>
            <a:ext uri="{FF2B5EF4-FFF2-40B4-BE49-F238E27FC236}">
              <a16:creationId xmlns:a16="http://schemas.microsoft.com/office/drawing/2014/main" id="{00000000-0008-0000-0100-000069000000}"/>
            </a:ext>
          </a:extLst>
        </xdr:cNvPr>
        <xdr:cNvSpPr/>
      </xdr:nvSpPr>
      <xdr:spPr>
        <a:xfrm>
          <a:off x="16017240" y="256870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164</xdr:row>
      <xdr:rowOff>15240</xdr:rowOff>
    </xdr:from>
    <xdr:to>
      <xdr:col>25</xdr:col>
      <xdr:colOff>0</xdr:colOff>
      <xdr:row>165</xdr:row>
      <xdr:rowOff>0</xdr:rowOff>
    </xdr:to>
    <xdr:sp macro="[0]!btnPlusYTDCols_Click" textlink="">
      <xdr:nvSpPr>
        <xdr:cNvPr id="106" name="Rounded Rectangle 105">
          <a:extLst>
            <a:ext uri="{FF2B5EF4-FFF2-40B4-BE49-F238E27FC236}">
              <a16:creationId xmlns:a16="http://schemas.microsoft.com/office/drawing/2014/main" id="{00000000-0008-0000-0100-00006A000000}"/>
            </a:ext>
          </a:extLst>
        </xdr:cNvPr>
        <xdr:cNvSpPr/>
      </xdr:nvSpPr>
      <xdr:spPr>
        <a:xfrm>
          <a:off x="16017240" y="31142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165</xdr:row>
      <xdr:rowOff>0</xdr:rowOff>
    </xdr:from>
    <xdr:to>
      <xdr:col>25</xdr:col>
      <xdr:colOff>0</xdr:colOff>
      <xdr:row>166</xdr:row>
      <xdr:rowOff>172212</xdr:rowOff>
    </xdr:to>
    <xdr:sp macro="[0]!btnMinusYTDCols_Click" textlink="">
      <xdr:nvSpPr>
        <xdr:cNvPr id="107" name="Rounded Rectangle 106">
          <a:extLst>
            <a:ext uri="{FF2B5EF4-FFF2-40B4-BE49-F238E27FC236}">
              <a16:creationId xmlns:a16="http://schemas.microsoft.com/office/drawing/2014/main" id="{00000000-0008-0000-0100-00006B000000}"/>
            </a:ext>
          </a:extLst>
        </xdr:cNvPr>
        <xdr:cNvSpPr/>
      </xdr:nvSpPr>
      <xdr:spPr>
        <a:xfrm>
          <a:off x="16017240" y="31394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190</xdr:row>
      <xdr:rowOff>15240</xdr:rowOff>
    </xdr:from>
    <xdr:to>
      <xdr:col>25</xdr:col>
      <xdr:colOff>0</xdr:colOff>
      <xdr:row>191</xdr:row>
      <xdr:rowOff>0</xdr:rowOff>
    </xdr:to>
    <xdr:sp macro="[0]!btnPlusYTDCols_Click" textlink="">
      <xdr:nvSpPr>
        <xdr:cNvPr id="108" name="Rounded Rectangle 107">
          <a:extLst>
            <a:ext uri="{FF2B5EF4-FFF2-40B4-BE49-F238E27FC236}">
              <a16:creationId xmlns:a16="http://schemas.microsoft.com/office/drawing/2014/main" id="{00000000-0008-0000-0100-00006C000000}"/>
            </a:ext>
          </a:extLst>
        </xdr:cNvPr>
        <xdr:cNvSpPr/>
      </xdr:nvSpPr>
      <xdr:spPr>
        <a:xfrm>
          <a:off x="16017240" y="3685032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191</xdr:row>
      <xdr:rowOff>0</xdr:rowOff>
    </xdr:from>
    <xdr:to>
      <xdr:col>25</xdr:col>
      <xdr:colOff>0</xdr:colOff>
      <xdr:row>192</xdr:row>
      <xdr:rowOff>172212</xdr:rowOff>
    </xdr:to>
    <xdr:sp macro="[0]!btnMinusYTDCols_Click" textlink="">
      <xdr:nvSpPr>
        <xdr:cNvPr id="109" name="Rounded Rectangle 108">
          <a:extLst>
            <a:ext uri="{FF2B5EF4-FFF2-40B4-BE49-F238E27FC236}">
              <a16:creationId xmlns:a16="http://schemas.microsoft.com/office/drawing/2014/main" id="{00000000-0008-0000-0100-00006D000000}"/>
            </a:ext>
          </a:extLst>
        </xdr:cNvPr>
        <xdr:cNvSpPr/>
      </xdr:nvSpPr>
      <xdr:spPr>
        <a:xfrm>
          <a:off x="16017240" y="3710178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216</xdr:row>
      <xdr:rowOff>15240</xdr:rowOff>
    </xdr:from>
    <xdr:to>
      <xdr:col>25</xdr:col>
      <xdr:colOff>0</xdr:colOff>
      <xdr:row>217</xdr:row>
      <xdr:rowOff>0</xdr:rowOff>
    </xdr:to>
    <xdr:sp macro="[0]!btnPlusYTDCols_Click" textlink="">
      <xdr:nvSpPr>
        <xdr:cNvPr id="110" name="Rounded Rectangle 109">
          <a:extLst>
            <a:ext uri="{FF2B5EF4-FFF2-40B4-BE49-F238E27FC236}">
              <a16:creationId xmlns:a16="http://schemas.microsoft.com/office/drawing/2014/main" id="{00000000-0008-0000-0100-00006E000000}"/>
            </a:ext>
          </a:extLst>
        </xdr:cNvPr>
        <xdr:cNvSpPr/>
      </xdr:nvSpPr>
      <xdr:spPr>
        <a:xfrm>
          <a:off x="16017240" y="4255770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217</xdr:row>
      <xdr:rowOff>0</xdr:rowOff>
    </xdr:from>
    <xdr:to>
      <xdr:col>25</xdr:col>
      <xdr:colOff>0</xdr:colOff>
      <xdr:row>218</xdr:row>
      <xdr:rowOff>172212</xdr:rowOff>
    </xdr:to>
    <xdr:sp macro="[0]!btnMinusYTDCols_Click" textlink="">
      <xdr:nvSpPr>
        <xdr:cNvPr id="111" name="Rounded Rectangle 110">
          <a:extLst>
            <a:ext uri="{FF2B5EF4-FFF2-40B4-BE49-F238E27FC236}">
              <a16:creationId xmlns:a16="http://schemas.microsoft.com/office/drawing/2014/main" id="{00000000-0008-0000-0100-00006F000000}"/>
            </a:ext>
          </a:extLst>
        </xdr:cNvPr>
        <xdr:cNvSpPr/>
      </xdr:nvSpPr>
      <xdr:spPr>
        <a:xfrm>
          <a:off x="16017240" y="4280916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269</xdr:row>
      <xdr:rowOff>15240</xdr:rowOff>
    </xdr:from>
    <xdr:to>
      <xdr:col>25</xdr:col>
      <xdr:colOff>0</xdr:colOff>
      <xdr:row>270</xdr:row>
      <xdr:rowOff>0</xdr:rowOff>
    </xdr:to>
    <xdr:sp macro="[0]!btnPlusYTDCols_Click" textlink="">
      <xdr:nvSpPr>
        <xdr:cNvPr id="112" name="Rounded Rectangle 111">
          <a:extLst>
            <a:ext uri="{FF2B5EF4-FFF2-40B4-BE49-F238E27FC236}">
              <a16:creationId xmlns:a16="http://schemas.microsoft.com/office/drawing/2014/main" id="{00000000-0008-0000-0100-000070000000}"/>
            </a:ext>
          </a:extLst>
        </xdr:cNvPr>
        <xdr:cNvSpPr/>
      </xdr:nvSpPr>
      <xdr:spPr>
        <a:xfrm>
          <a:off x="16017240" y="2843022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270</xdr:row>
      <xdr:rowOff>0</xdr:rowOff>
    </xdr:from>
    <xdr:to>
      <xdr:col>25</xdr:col>
      <xdr:colOff>0</xdr:colOff>
      <xdr:row>271</xdr:row>
      <xdr:rowOff>172212</xdr:rowOff>
    </xdr:to>
    <xdr:sp macro="[0]!btnMinusYTDCols_Click" textlink="">
      <xdr:nvSpPr>
        <xdr:cNvPr id="113" name="Rounded Rectangle 112">
          <a:extLst>
            <a:ext uri="{FF2B5EF4-FFF2-40B4-BE49-F238E27FC236}">
              <a16:creationId xmlns:a16="http://schemas.microsoft.com/office/drawing/2014/main" id="{00000000-0008-0000-0100-000071000000}"/>
            </a:ext>
          </a:extLst>
        </xdr:cNvPr>
        <xdr:cNvSpPr/>
      </xdr:nvSpPr>
      <xdr:spPr>
        <a:xfrm>
          <a:off x="16017240" y="2868168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294</xdr:row>
      <xdr:rowOff>15240</xdr:rowOff>
    </xdr:from>
    <xdr:to>
      <xdr:col>25</xdr:col>
      <xdr:colOff>0</xdr:colOff>
      <xdr:row>295</xdr:row>
      <xdr:rowOff>0</xdr:rowOff>
    </xdr:to>
    <xdr:sp macro="[0]!btnPlusYTDCols_Click" textlink="">
      <xdr:nvSpPr>
        <xdr:cNvPr id="114" name="Rounded Rectangle 113">
          <a:extLst>
            <a:ext uri="{FF2B5EF4-FFF2-40B4-BE49-F238E27FC236}">
              <a16:creationId xmlns:a16="http://schemas.microsoft.com/office/drawing/2014/main" id="{00000000-0008-0000-0100-000072000000}"/>
            </a:ext>
          </a:extLst>
        </xdr:cNvPr>
        <xdr:cNvSpPr/>
      </xdr:nvSpPr>
      <xdr:spPr>
        <a:xfrm>
          <a:off x="16017240" y="3387090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295</xdr:row>
      <xdr:rowOff>0</xdr:rowOff>
    </xdr:from>
    <xdr:to>
      <xdr:col>25</xdr:col>
      <xdr:colOff>0</xdr:colOff>
      <xdr:row>296</xdr:row>
      <xdr:rowOff>172212</xdr:rowOff>
    </xdr:to>
    <xdr:sp macro="[0]!btnMinusYTDCols_Click" textlink="">
      <xdr:nvSpPr>
        <xdr:cNvPr id="115" name="Rounded Rectangle 114">
          <a:extLst>
            <a:ext uri="{FF2B5EF4-FFF2-40B4-BE49-F238E27FC236}">
              <a16:creationId xmlns:a16="http://schemas.microsoft.com/office/drawing/2014/main" id="{00000000-0008-0000-0100-000073000000}"/>
            </a:ext>
          </a:extLst>
        </xdr:cNvPr>
        <xdr:cNvSpPr/>
      </xdr:nvSpPr>
      <xdr:spPr>
        <a:xfrm>
          <a:off x="16017240" y="3412236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319</xdr:row>
      <xdr:rowOff>15240</xdr:rowOff>
    </xdr:from>
    <xdr:to>
      <xdr:col>25</xdr:col>
      <xdr:colOff>0</xdr:colOff>
      <xdr:row>320</xdr:row>
      <xdr:rowOff>0</xdr:rowOff>
    </xdr:to>
    <xdr:sp macro="[0]!btnPlusYTDCols_Click" textlink="">
      <xdr:nvSpPr>
        <xdr:cNvPr id="116" name="Rounded Rectangle 115">
          <a:extLst>
            <a:ext uri="{FF2B5EF4-FFF2-40B4-BE49-F238E27FC236}">
              <a16:creationId xmlns:a16="http://schemas.microsoft.com/office/drawing/2014/main" id="{00000000-0008-0000-0100-000074000000}"/>
            </a:ext>
          </a:extLst>
        </xdr:cNvPr>
        <xdr:cNvSpPr/>
      </xdr:nvSpPr>
      <xdr:spPr>
        <a:xfrm>
          <a:off x="16017240" y="3931158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320</xdr:row>
      <xdr:rowOff>0</xdr:rowOff>
    </xdr:from>
    <xdr:to>
      <xdr:col>25</xdr:col>
      <xdr:colOff>0</xdr:colOff>
      <xdr:row>321</xdr:row>
      <xdr:rowOff>172212</xdr:rowOff>
    </xdr:to>
    <xdr:sp macro="[0]!btnMinusYTDCols_Click" textlink="">
      <xdr:nvSpPr>
        <xdr:cNvPr id="118" name="Rounded Rectangle 117">
          <a:extLst>
            <a:ext uri="{FF2B5EF4-FFF2-40B4-BE49-F238E27FC236}">
              <a16:creationId xmlns:a16="http://schemas.microsoft.com/office/drawing/2014/main" id="{00000000-0008-0000-0100-000076000000}"/>
            </a:ext>
          </a:extLst>
        </xdr:cNvPr>
        <xdr:cNvSpPr/>
      </xdr:nvSpPr>
      <xdr:spPr>
        <a:xfrm>
          <a:off x="16017240" y="3956304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344</xdr:row>
      <xdr:rowOff>15240</xdr:rowOff>
    </xdr:from>
    <xdr:to>
      <xdr:col>25</xdr:col>
      <xdr:colOff>0</xdr:colOff>
      <xdr:row>345</xdr:row>
      <xdr:rowOff>0</xdr:rowOff>
    </xdr:to>
    <xdr:sp macro="[0]!btnPlusYTDCols_Click" textlink="">
      <xdr:nvSpPr>
        <xdr:cNvPr id="119" name="Rounded Rectangle 118">
          <a:extLst>
            <a:ext uri="{FF2B5EF4-FFF2-40B4-BE49-F238E27FC236}">
              <a16:creationId xmlns:a16="http://schemas.microsoft.com/office/drawing/2014/main" id="{00000000-0008-0000-0100-000077000000}"/>
            </a:ext>
          </a:extLst>
        </xdr:cNvPr>
        <xdr:cNvSpPr/>
      </xdr:nvSpPr>
      <xdr:spPr>
        <a:xfrm>
          <a:off x="16017240" y="447522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345</xdr:row>
      <xdr:rowOff>0</xdr:rowOff>
    </xdr:from>
    <xdr:to>
      <xdr:col>25</xdr:col>
      <xdr:colOff>0</xdr:colOff>
      <xdr:row>346</xdr:row>
      <xdr:rowOff>172212</xdr:rowOff>
    </xdr:to>
    <xdr:sp macro="[0]!btnMinusYTDCols_Click" textlink="">
      <xdr:nvSpPr>
        <xdr:cNvPr id="120" name="Rounded Rectangle 119">
          <a:extLst>
            <a:ext uri="{FF2B5EF4-FFF2-40B4-BE49-F238E27FC236}">
              <a16:creationId xmlns:a16="http://schemas.microsoft.com/office/drawing/2014/main" id="{00000000-0008-0000-0100-000078000000}"/>
            </a:ext>
          </a:extLst>
        </xdr:cNvPr>
        <xdr:cNvSpPr/>
      </xdr:nvSpPr>
      <xdr:spPr>
        <a:xfrm>
          <a:off x="16017240" y="450037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369</xdr:row>
      <xdr:rowOff>15240</xdr:rowOff>
    </xdr:from>
    <xdr:to>
      <xdr:col>25</xdr:col>
      <xdr:colOff>0</xdr:colOff>
      <xdr:row>370</xdr:row>
      <xdr:rowOff>0</xdr:rowOff>
    </xdr:to>
    <xdr:sp macro="[0]!btnPlusYTDCols_Click" textlink="">
      <xdr:nvSpPr>
        <xdr:cNvPr id="121" name="Rounded Rectangle 120">
          <a:extLst>
            <a:ext uri="{FF2B5EF4-FFF2-40B4-BE49-F238E27FC236}">
              <a16:creationId xmlns:a16="http://schemas.microsoft.com/office/drawing/2014/main" id="{00000000-0008-0000-0100-000079000000}"/>
            </a:ext>
          </a:extLst>
        </xdr:cNvPr>
        <xdr:cNvSpPr/>
      </xdr:nvSpPr>
      <xdr:spPr>
        <a:xfrm>
          <a:off x="16017240" y="50192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370</xdr:row>
      <xdr:rowOff>0</xdr:rowOff>
    </xdr:from>
    <xdr:to>
      <xdr:col>25</xdr:col>
      <xdr:colOff>0</xdr:colOff>
      <xdr:row>371</xdr:row>
      <xdr:rowOff>172212</xdr:rowOff>
    </xdr:to>
    <xdr:sp macro="[0]!btnMinusYTDCols_Click" textlink="">
      <xdr:nvSpPr>
        <xdr:cNvPr id="122" name="Rounded Rectangle 121">
          <a:extLst>
            <a:ext uri="{FF2B5EF4-FFF2-40B4-BE49-F238E27FC236}">
              <a16:creationId xmlns:a16="http://schemas.microsoft.com/office/drawing/2014/main" id="{00000000-0008-0000-0100-00007A000000}"/>
            </a:ext>
          </a:extLst>
        </xdr:cNvPr>
        <xdr:cNvSpPr/>
      </xdr:nvSpPr>
      <xdr:spPr>
        <a:xfrm>
          <a:off x="16017240" y="50444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422</xdr:row>
      <xdr:rowOff>15240</xdr:rowOff>
    </xdr:from>
    <xdr:to>
      <xdr:col>25</xdr:col>
      <xdr:colOff>0</xdr:colOff>
      <xdr:row>423</xdr:row>
      <xdr:rowOff>0</xdr:rowOff>
    </xdr:to>
    <xdr:sp macro="[0]!btnPlusYTDCols_Click" textlink="">
      <xdr:nvSpPr>
        <xdr:cNvPr id="124" name="Rounded Rectangle 123">
          <a:extLst>
            <a:ext uri="{FF2B5EF4-FFF2-40B4-BE49-F238E27FC236}">
              <a16:creationId xmlns:a16="http://schemas.microsoft.com/office/drawing/2014/main" id="{00000000-0008-0000-0100-00007C000000}"/>
            </a:ext>
          </a:extLst>
        </xdr:cNvPr>
        <xdr:cNvSpPr/>
      </xdr:nvSpPr>
      <xdr:spPr>
        <a:xfrm>
          <a:off x="16017240" y="3686556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423</xdr:row>
      <xdr:rowOff>0</xdr:rowOff>
    </xdr:from>
    <xdr:to>
      <xdr:col>25</xdr:col>
      <xdr:colOff>0</xdr:colOff>
      <xdr:row>424</xdr:row>
      <xdr:rowOff>172212</xdr:rowOff>
    </xdr:to>
    <xdr:sp macro="[0]!btnMinusYTDCols_Click" textlink="">
      <xdr:nvSpPr>
        <xdr:cNvPr id="125" name="Rounded Rectangle 124">
          <a:extLst>
            <a:ext uri="{FF2B5EF4-FFF2-40B4-BE49-F238E27FC236}">
              <a16:creationId xmlns:a16="http://schemas.microsoft.com/office/drawing/2014/main" id="{00000000-0008-0000-0100-00007D000000}"/>
            </a:ext>
          </a:extLst>
        </xdr:cNvPr>
        <xdr:cNvSpPr/>
      </xdr:nvSpPr>
      <xdr:spPr>
        <a:xfrm>
          <a:off x="16017240" y="3711702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448</xdr:row>
      <xdr:rowOff>15240</xdr:rowOff>
    </xdr:from>
    <xdr:to>
      <xdr:col>25</xdr:col>
      <xdr:colOff>0</xdr:colOff>
      <xdr:row>449</xdr:row>
      <xdr:rowOff>0</xdr:rowOff>
    </xdr:to>
    <xdr:sp macro="[0]!btnPlusYTDCols_Click" textlink="">
      <xdr:nvSpPr>
        <xdr:cNvPr id="126" name="Rounded Rectangle 125">
          <a:extLst>
            <a:ext uri="{FF2B5EF4-FFF2-40B4-BE49-F238E27FC236}">
              <a16:creationId xmlns:a16="http://schemas.microsoft.com/office/drawing/2014/main" id="{00000000-0008-0000-0100-00007E000000}"/>
            </a:ext>
          </a:extLst>
        </xdr:cNvPr>
        <xdr:cNvSpPr/>
      </xdr:nvSpPr>
      <xdr:spPr>
        <a:xfrm>
          <a:off x="16017240" y="42572940"/>
          <a:ext cx="335280" cy="251460"/>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twoCellAnchor>
    <xdr:from>
      <xdr:col>24</xdr:col>
      <xdr:colOff>0</xdr:colOff>
      <xdr:row>449</xdr:row>
      <xdr:rowOff>0</xdr:rowOff>
    </xdr:from>
    <xdr:to>
      <xdr:col>25</xdr:col>
      <xdr:colOff>0</xdr:colOff>
      <xdr:row>450</xdr:row>
      <xdr:rowOff>172212</xdr:rowOff>
    </xdr:to>
    <xdr:sp macro="[0]!btnMinusYTDCols_Click" textlink="">
      <xdr:nvSpPr>
        <xdr:cNvPr id="127" name="Rounded Rectangle 126">
          <a:extLst>
            <a:ext uri="{FF2B5EF4-FFF2-40B4-BE49-F238E27FC236}">
              <a16:creationId xmlns:a16="http://schemas.microsoft.com/office/drawing/2014/main" id="{00000000-0008-0000-0100-00007F000000}"/>
            </a:ext>
          </a:extLst>
        </xdr:cNvPr>
        <xdr:cNvSpPr/>
      </xdr:nvSpPr>
      <xdr:spPr>
        <a:xfrm>
          <a:off x="16017240" y="42824400"/>
          <a:ext cx="335280" cy="256032"/>
        </a:xfrm>
        <a:prstGeom prst="roundRect">
          <a:avLst/>
        </a:prstGeom>
        <a:solidFill>
          <a:schemeClr val="bg1"/>
        </a:solidFill>
        <a:ln>
          <a:solidFill>
            <a:schemeClr val="tx1"/>
          </a:solidFill>
        </a:ln>
      </xdr:spPr>
      <xdr:style>
        <a:lnRef idx="2">
          <a:schemeClr val="accent5"/>
        </a:lnRef>
        <a:fillRef idx="1">
          <a:schemeClr val="lt1"/>
        </a:fillRef>
        <a:effectRef idx="0">
          <a:schemeClr val="accent5"/>
        </a:effectRef>
        <a:fontRef idx="minor">
          <a:schemeClr val="dk1"/>
        </a:fontRef>
      </xdr:style>
      <xdr:txBody>
        <a:bodyPr vertOverflow="clip" horzOverflow="clip" rtlCol="0" anchor="ctr"/>
        <a:lstStyle/>
        <a:p>
          <a:pPr marL="0" indent="0" algn="ctr"/>
          <a:r>
            <a:rPr lang="en-US" sz="1600" b="1">
              <a:solidFill>
                <a:schemeClr val="dk1"/>
              </a:solidFill>
              <a:latin typeface="+mn-lt"/>
              <a:ea typeface="+mn-ea"/>
              <a:cs typeface="+mn-cs"/>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N656"/>
  <sheetViews>
    <sheetView showGridLines="0" tabSelected="1" topLeftCell="A567" zoomScale="93" zoomScaleNormal="100" workbookViewId="0">
      <selection activeCell="Y320" sqref="Y320"/>
    </sheetView>
  </sheetViews>
  <sheetFormatPr defaultRowHeight="15" x14ac:dyDescent="0.25"/>
  <cols>
    <col min="1" max="1" width="2.28515625" style="100" customWidth="1"/>
    <col min="2" max="2" width="4.42578125" customWidth="1"/>
    <col min="3" max="3" width="14.85546875" customWidth="1"/>
    <col min="4" max="4" width="37.7109375" customWidth="1"/>
    <col min="5" max="5" width="18.7109375" customWidth="1"/>
    <col min="6" max="6" width="8.140625" customWidth="1"/>
    <col min="7" max="7" width="11.140625" customWidth="1"/>
    <col min="8" max="8" width="18.7109375" customWidth="1"/>
    <col min="9" max="9" width="8.140625" customWidth="1"/>
    <col min="10" max="10" width="11.7109375" customWidth="1"/>
    <col min="11" max="11" width="18.28515625" customWidth="1"/>
    <col min="12" max="13" width="4.85546875" customWidth="1"/>
    <col min="14" max="20" width="3.7109375" customWidth="1"/>
  </cols>
  <sheetData>
    <row r="1" spans="1:13" s="1" customFormat="1" ht="40.5" customHeight="1" x14ac:dyDescent="0.55000000000000004">
      <c r="A1" s="125"/>
      <c r="B1" s="122" t="s">
        <v>0</v>
      </c>
      <c r="C1" s="5"/>
      <c r="D1" s="6"/>
      <c r="E1" s="7"/>
      <c r="F1" s="7"/>
      <c r="G1" s="123" t="s">
        <v>1</v>
      </c>
      <c r="H1" s="6"/>
      <c r="I1" s="6"/>
      <c r="J1" s="6"/>
      <c r="K1" s="6"/>
      <c r="L1" s="6"/>
      <c r="M1" s="6"/>
    </row>
    <row r="2" spans="1:13" ht="9" customHeight="1" x14ac:dyDescent="0.25">
      <c r="A2" s="119"/>
      <c r="B2" s="8"/>
      <c r="C2" s="8"/>
      <c r="D2" s="8"/>
      <c r="E2" s="8"/>
      <c r="F2" s="8"/>
      <c r="G2" s="8"/>
      <c r="H2" s="8"/>
      <c r="I2" s="8"/>
      <c r="J2" s="8"/>
      <c r="K2" s="8"/>
      <c r="L2" s="8"/>
      <c r="M2" s="8"/>
    </row>
    <row r="3" spans="1:13" ht="21" customHeight="1" x14ac:dyDescent="0.25">
      <c r="A3" s="119"/>
      <c r="B3" s="9"/>
      <c r="C3" s="202" t="s">
        <v>2</v>
      </c>
      <c r="D3" s="202"/>
      <c r="E3" s="203" t="s">
        <v>275</v>
      </c>
      <c r="F3" s="203"/>
      <c r="G3" s="203"/>
      <c r="H3" s="203"/>
      <c r="I3" s="10"/>
      <c r="J3" s="11" t="s">
        <v>3</v>
      </c>
      <c r="K3" s="88" t="s">
        <v>276</v>
      </c>
      <c r="L3" s="9"/>
      <c r="M3" s="9"/>
    </row>
    <row r="4" spans="1:13" ht="9" customHeight="1" x14ac:dyDescent="0.25">
      <c r="A4" s="119"/>
      <c r="B4" s="8"/>
      <c r="C4" s="12"/>
      <c r="D4" s="12"/>
      <c r="E4" s="12"/>
      <c r="F4" s="12"/>
      <c r="G4" s="12"/>
      <c r="H4" s="12"/>
      <c r="I4" s="12"/>
      <c r="J4" s="12"/>
      <c r="K4" s="12"/>
      <c r="L4" s="8"/>
      <c r="M4" s="8"/>
    </row>
    <row r="5" spans="1:13" ht="21" customHeight="1" x14ac:dyDescent="0.25">
      <c r="A5" s="119"/>
      <c r="B5" s="9"/>
      <c r="C5" s="10"/>
      <c r="D5" s="10"/>
      <c r="E5" s="10"/>
      <c r="F5" s="10"/>
      <c r="G5" s="11" t="s">
        <v>4</v>
      </c>
      <c r="H5" s="76">
        <v>2018</v>
      </c>
      <c r="I5" s="10"/>
      <c r="J5" s="11" t="s">
        <v>5</v>
      </c>
      <c r="K5" s="76">
        <v>2019</v>
      </c>
      <c r="L5" s="9"/>
      <c r="M5" s="9"/>
    </row>
    <row r="6" spans="1:13" ht="18.600000000000001" customHeight="1" thickBot="1" x14ac:dyDescent="0.3">
      <c r="A6" s="119"/>
      <c r="B6" s="8"/>
      <c r="C6" s="8"/>
      <c r="D6" s="8"/>
      <c r="E6" s="8"/>
      <c r="F6" s="8"/>
      <c r="G6" s="8"/>
      <c r="H6" s="8"/>
      <c r="I6" s="8"/>
      <c r="J6" s="8"/>
      <c r="K6" s="8"/>
      <c r="L6" s="8"/>
      <c r="M6" s="8"/>
    </row>
    <row r="7" spans="1:13" ht="21" customHeight="1" thickBot="1" x14ac:dyDescent="0.3">
      <c r="A7" s="119"/>
      <c r="B7" s="14" t="s">
        <v>6</v>
      </c>
      <c r="C7" s="196" t="s">
        <v>7</v>
      </c>
      <c r="D7" s="197"/>
      <c r="E7" s="197"/>
      <c r="F7" s="197"/>
      <c r="G7" s="197"/>
      <c r="H7" s="15">
        <f>IF(ISNUMBER($H$5),$H$5,"")</f>
        <v>2018</v>
      </c>
      <c r="I7" s="16"/>
      <c r="J7" s="16"/>
      <c r="K7" s="15">
        <f>IF(ISNUMBER($K$5),$K$5,"")</f>
        <v>2019</v>
      </c>
      <c r="L7" s="17"/>
      <c r="M7" s="18"/>
    </row>
    <row r="8" spans="1:13" ht="6.75" hidden="1" customHeight="1" x14ac:dyDescent="0.25">
      <c r="A8" s="119"/>
      <c r="B8" s="33"/>
      <c r="C8" s="32"/>
      <c r="D8" s="32"/>
      <c r="E8" s="32"/>
      <c r="F8" s="32"/>
      <c r="G8" s="32"/>
      <c r="H8" s="32"/>
      <c r="I8" s="32"/>
      <c r="J8" s="32"/>
      <c r="K8" s="32"/>
      <c r="L8" s="32"/>
      <c r="M8" s="34"/>
    </row>
    <row r="9" spans="1:13" ht="21" hidden="1" customHeight="1" x14ac:dyDescent="0.25">
      <c r="A9" s="119"/>
      <c r="B9" s="19">
        <v>1</v>
      </c>
      <c r="C9" s="189" t="s">
        <v>8</v>
      </c>
      <c r="D9" s="190"/>
      <c r="E9" s="190"/>
      <c r="F9" s="190"/>
      <c r="G9" s="190"/>
      <c r="H9" s="77"/>
      <c r="I9" s="20"/>
      <c r="J9" s="20"/>
      <c r="K9" s="73"/>
      <c r="L9" s="23"/>
      <c r="M9" s="24"/>
    </row>
    <row r="10" spans="1:13" ht="21" hidden="1" customHeight="1" x14ac:dyDescent="0.25">
      <c r="A10" s="119"/>
      <c r="B10" s="19">
        <v>2</v>
      </c>
      <c r="C10" s="189" t="s">
        <v>9</v>
      </c>
      <c r="D10" s="190"/>
      <c r="E10" s="190"/>
      <c r="F10" s="190"/>
      <c r="G10" s="190"/>
      <c r="H10" s="79"/>
      <c r="I10" s="20"/>
      <c r="J10" s="20"/>
      <c r="K10" s="75"/>
      <c r="L10" s="23"/>
      <c r="M10" s="24"/>
    </row>
    <row r="11" spans="1:13" ht="6.75" hidden="1" customHeight="1" x14ac:dyDescent="0.25">
      <c r="A11" s="119"/>
      <c r="B11" s="22"/>
      <c r="C11" s="112"/>
      <c r="D11" s="112"/>
      <c r="E11" s="112"/>
      <c r="F11" s="112"/>
      <c r="G11" s="112"/>
      <c r="H11" s="23"/>
      <c r="I11" s="23"/>
      <c r="J11" s="23"/>
      <c r="K11" s="23"/>
      <c r="L11" s="23"/>
      <c r="M11" s="24"/>
    </row>
    <row r="12" spans="1:13" hidden="1" x14ac:dyDescent="0.25">
      <c r="A12" s="119"/>
      <c r="B12" s="25"/>
      <c r="C12" s="26" t="s">
        <v>10</v>
      </c>
      <c r="D12" s="27"/>
      <c r="E12" s="27"/>
      <c r="F12" s="27"/>
      <c r="G12" s="27"/>
      <c r="H12" s="28">
        <f>SUM(H9:H10)</f>
        <v>0</v>
      </c>
      <c r="I12" s="27"/>
      <c r="J12" s="27"/>
      <c r="K12" s="28">
        <f>SUM(K9:K10)</f>
        <v>0</v>
      </c>
      <c r="L12" s="23"/>
      <c r="M12" s="24"/>
    </row>
    <row r="13" spans="1:13" ht="8.25" hidden="1" customHeight="1" thickBot="1" x14ac:dyDescent="0.3">
      <c r="A13" s="119"/>
      <c r="B13" s="29"/>
      <c r="C13" s="30"/>
      <c r="D13" s="30"/>
      <c r="E13" s="30"/>
      <c r="F13" s="30"/>
      <c r="G13" s="30"/>
      <c r="H13" s="30"/>
      <c r="I13" s="30"/>
      <c r="J13" s="30"/>
      <c r="K13" s="30"/>
      <c r="L13" s="30"/>
      <c r="M13" s="31"/>
    </row>
    <row r="14" spans="1:13" ht="15.75" thickBot="1" x14ac:dyDescent="0.3">
      <c r="A14" s="119"/>
      <c r="B14" s="8"/>
      <c r="C14" s="8"/>
      <c r="D14" s="8"/>
      <c r="E14" s="8"/>
      <c r="F14" s="8"/>
      <c r="G14" s="8"/>
      <c r="H14" s="8"/>
      <c r="I14" s="32"/>
      <c r="J14" s="32"/>
      <c r="K14" s="8"/>
      <c r="L14" s="8"/>
      <c r="M14" s="8"/>
    </row>
    <row r="15" spans="1:13" ht="21" customHeight="1" thickBot="1" x14ac:dyDescent="0.3">
      <c r="A15" s="54"/>
      <c r="B15" s="14" t="s">
        <v>6</v>
      </c>
      <c r="C15" s="196" t="s">
        <v>11</v>
      </c>
      <c r="D15" s="197"/>
      <c r="E15" s="197"/>
      <c r="F15" s="197"/>
      <c r="G15" s="197"/>
      <c r="H15" s="15">
        <f>IF(ISNUMBER($H$5),$H$5,"")</f>
        <v>2018</v>
      </c>
      <c r="I15" s="16"/>
      <c r="J15" s="16"/>
      <c r="K15" s="15">
        <f>IF(ISNUMBER($K$5),$K$5,"")</f>
        <v>2019</v>
      </c>
      <c r="L15" s="17"/>
      <c r="M15" s="18"/>
    </row>
    <row r="16" spans="1:13" ht="6.75" customHeight="1" x14ac:dyDescent="0.25">
      <c r="A16" s="119"/>
      <c r="B16" s="33"/>
      <c r="C16" s="32"/>
      <c r="D16" s="32"/>
      <c r="E16" s="32"/>
      <c r="F16" s="32"/>
      <c r="G16" s="32"/>
      <c r="H16" s="32"/>
      <c r="I16" s="32"/>
      <c r="J16" s="32"/>
      <c r="K16" s="32"/>
      <c r="L16" s="32"/>
      <c r="M16" s="34"/>
    </row>
    <row r="17" spans="1:13" ht="21" customHeight="1" x14ac:dyDescent="0.25">
      <c r="A17" s="119"/>
      <c r="B17" s="22"/>
      <c r="C17" s="86" t="s">
        <v>12</v>
      </c>
      <c r="D17" s="204"/>
      <c r="E17" s="204"/>
      <c r="F17" s="204"/>
      <c r="G17" s="204"/>
      <c r="H17" s="40">
        <f>IF(ISNUMBER($H$5),$H$5,"")</f>
        <v>2018</v>
      </c>
      <c r="I17" s="41"/>
      <c r="J17" s="42"/>
      <c r="K17" s="40">
        <f>IF(ISNUMBER($K$5),$K$5,"")</f>
        <v>2019</v>
      </c>
      <c r="L17" s="42"/>
      <c r="M17" s="24"/>
    </row>
    <row r="18" spans="1:13" ht="6.75" customHeight="1" x14ac:dyDescent="0.25">
      <c r="A18" s="119"/>
      <c r="B18" s="22"/>
      <c r="C18" s="112"/>
      <c r="D18" s="112"/>
      <c r="E18" s="112"/>
      <c r="F18" s="112"/>
      <c r="G18" s="112"/>
      <c r="H18" s="23"/>
      <c r="I18" s="23"/>
      <c r="J18" s="23"/>
      <c r="K18" s="23"/>
      <c r="L18" s="23"/>
      <c r="M18" s="24"/>
    </row>
    <row r="19" spans="1:13" ht="21" customHeight="1" x14ac:dyDescent="0.25">
      <c r="A19" s="119"/>
      <c r="B19" s="19">
        <v>3</v>
      </c>
      <c r="C19" s="189" t="s">
        <v>13</v>
      </c>
      <c r="D19" s="190"/>
      <c r="E19" s="190"/>
      <c r="F19" s="190"/>
      <c r="G19" s="190"/>
      <c r="H19" s="77">
        <v>24524</v>
      </c>
      <c r="I19" s="20"/>
      <c r="J19" s="20"/>
      <c r="K19" s="73">
        <v>0</v>
      </c>
      <c r="L19" s="23"/>
      <c r="M19" s="24"/>
    </row>
    <row r="20" spans="1:13" ht="21" customHeight="1" x14ac:dyDescent="0.25">
      <c r="A20" s="119"/>
      <c r="B20" s="19">
        <v>4</v>
      </c>
      <c r="C20" s="189" t="s">
        <v>14</v>
      </c>
      <c r="D20" s="190"/>
      <c r="E20" s="190"/>
      <c r="F20" s="190"/>
      <c r="G20" s="190"/>
      <c r="H20" s="78"/>
      <c r="I20" s="20"/>
      <c r="J20" s="20"/>
      <c r="K20" s="74"/>
      <c r="L20" s="23"/>
      <c r="M20" s="24"/>
    </row>
    <row r="21" spans="1:13" ht="21" customHeight="1" x14ac:dyDescent="0.25">
      <c r="A21" s="119"/>
      <c r="B21" s="19">
        <v>5</v>
      </c>
      <c r="C21" s="189" t="s">
        <v>15</v>
      </c>
      <c r="D21" s="190"/>
      <c r="E21" s="190"/>
      <c r="F21" s="190"/>
      <c r="G21" s="190"/>
      <c r="H21" s="78"/>
      <c r="I21" s="20"/>
      <c r="J21" s="20"/>
      <c r="K21" s="74"/>
      <c r="L21" s="23"/>
      <c r="M21" s="24"/>
    </row>
    <row r="22" spans="1:13" ht="21" customHeight="1" x14ac:dyDescent="0.25">
      <c r="A22" s="119"/>
      <c r="B22" s="19">
        <v>6</v>
      </c>
      <c r="C22" s="189" t="s">
        <v>16</v>
      </c>
      <c r="D22" s="190"/>
      <c r="E22" s="190"/>
      <c r="F22" s="190"/>
      <c r="G22" s="190"/>
      <c r="H22" s="78"/>
      <c r="I22" s="20"/>
      <c r="J22" s="20"/>
      <c r="K22" s="74"/>
      <c r="L22" s="23"/>
      <c r="M22" s="24"/>
    </row>
    <row r="23" spans="1:13" ht="21" customHeight="1" x14ac:dyDescent="0.25">
      <c r="A23" s="119"/>
      <c r="B23" s="19">
        <v>7</v>
      </c>
      <c r="C23" s="189" t="s">
        <v>17</v>
      </c>
      <c r="D23" s="190"/>
      <c r="E23" s="190"/>
      <c r="F23" s="190"/>
      <c r="G23" s="35" t="s">
        <v>18</v>
      </c>
      <c r="H23" s="77"/>
      <c r="I23" s="36" t="s">
        <v>19</v>
      </c>
      <c r="J23" s="35" t="s">
        <v>18</v>
      </c>
      <c r="K23" s="73"/>
      <c r="L23" s="36" t="s">
        <v>19</v>
      </c>
      <c r="M23" s="24"/>
    </row>
    <row r="24" spans="1:13" ht="21" customHeight="1" thickBot="1" x14ac:dyDescent="0.3">
      <c r="A24" s="119"/>
      <c r="B24" s="19">
        <v>8</v>
      </c>
      <c r="C24" s="189" t="s">
        <v>20</v>
      </c>
      <c r="D24" s="190"/>
      <c r="E24" s="190"/>
      <c r="F24" s="190"/>
      <c r="G24" s="190"/>
      <c r="H24" s="79"/>
      <c r="I24" s="20"/>
      <c r="J24" s="20"/>
      <c r="K24" s="75"/>
      <c r="L24" s="23"/>
      <c r="M24" s="24"/>
    </row>
    <row r="25" spans="1:13" ht="21" customHeight="1" x14ac:dyDescent="0.25">
      <c r="A25" s="119"/>
      <c r="B25" s="19">
        <v>9</v>
      </c>
      <c r="C25" s="189" t="s">
        <v>21</v>
      </c>
      <c r="D25" s="190"/>
      <c r="E25" s="190"/>
      <c r="F25" s="190"/>
      <c r="G25" s="35" t="s">
        <v>22</v>
      </c>
      <c r="H25" s="80">
        <v>9637</v>
      </c>
      <c r="I25" s="20"/>
      <c r="J25" s="35" t="s">
        <v>22</v>
      </c>
      <c r="K25" s="80"/>
      <c r="L25" s="23"/>
      <c r="M25" s="24"/>
    </row>
    <row r="26" spans="1:13" ht="21" customHeight="1" thickBot="1" x14ac:dyDescent="0.3">
      <c r="A26" s="119"/>
      <c r="B26" s="19" t="s">
        <v>23</v>
      </c>
      <c r="C26" s="199" t="s">
        <v>24</v>
      </c>
      <c r="D26" s="205"/>
      <c r="E26" s="205"/>
      <c r="F26" s="205"/>
      <c r="G26" s="205"/>
      <c r="H26" s="37">
        <f ca="1">IFERROR(IF(AND(H25&gt;0,$H$5&gt;0),VLOOKUP($H$5,LKP_MILEAGE,2,FALSE),""),"")</f>
        <v>0.25</v>
      </c>
      <c r="I26" s="38"/>
      <c r="J26" s="38"/>
      <c r="K26" s="37" t="str">
        <f>IFERROR(IF(AND(K25&gt;0,$K$5&gt;0),VLOOKUP($K$5,LKP_MILEAGE,2,FALSE),""),"")</f>
        <v/>
      </c>
      <c r="L26" s="23"/>
      <c r="M26" s="24"/>
    </row>
    <row r="27" spans="1:13" ht="21" customHeight="1" x14ac:dyDescent="0.25">
      <c r="A27" s="119"/>
      <c r="B27" s="19" t="s">
        <v>25</v>
      </c>
      <c r="C27" s="199" t="s">
        <v>26</v>
      </c>
      <c r="D27" s="200"/>
      <c r="E27" s="200"/>
      <c r="F27" s="200"/>
      <c r="G27" s="200"/>
      <c r="H27" s="39">
        <f ca="1">IFERROR(IF(H26&gt;0,H25*H26,""),"")</f>
        <v>2409.25</v>
      </c>
      <c r="I27" s="38"/>
      <c r="J27" s="38"/>
      <c r="K27" s="39" t="str">
        <f>IFERROR(IF(K26&gt;0,K25*K26,""),"")</f>
        <v/>
      </c>
      <c r="L27" s="23"/>
      <c r="M27" s="24"/>
    </row>
    <row r="28" spans="1:13" ht="21" customHeight="1" x14ac:dyDescent="0.25">
      <c r="A28" s="119"/>
      <c r="B28" s="19">
        <v>11</v>
      </c>
      <c r="C28" s="189" t="s">
        <v>27</v>
      </c>
      <c r="D28" s="190"/>
      <c r="E28" s="190"/>
      <c r="F28" s="190"/>
      <c r="G28" s="190"/>
      <c r="H28" s="81"/>
      <c r="I28" s="20"/>
      <c r="J28" s="20"/>
      <c r="K28" s="82"/>
      <c r="L28" s="23"/>
      <c r="M28" s="24"/>
    </row>
    <row r="29" spans="1:13" ht="6.75" customHeight="1" x14ac:dyDescent="0.25">
      <c r="A29" s="119"/>
      <c r="B29" s="22"/>
      <c r="C29" s="112"/>
      <c r="D29" s="112"/>
      <c r="E29" s="112"/>
      <c r="F29" s="112"/>
      <c r="G29" s="112"/>
      <c r="H29" s="23"/>
      <c r="I29" s="23"/>
      <c r="J29" s="23"/>
      <c r="K29" s="23"/>
      <c r="L29" s="23"/>
      <c r="M29" s="24"/>
    </row>
    <row r="30" spans="1:13" x14ac:dyDescent="0.25">
      <c r="A30" s="119"/>
      <c r="B30" s="25"/>
      <c r="C30" s="26" t="s">
        <v>10</v>
      </c>
      <c r="D30" s="27"/>
      <c r="E30" s="27"/>
      <c r="F30" s="27"/>
      <c r="G30" s="27"/>
      <c r="H30" s="28">
        <f ca="1">IFERROR(SUM(H19:H22)-H23+H24+IF(ISNUMBER(H27),H27,0)+H28,0)</f>
        <v>26933.25</v>
      </c>
      <c r="I30" s="27"/>
      <c r="J30" s="27"/>
      <c r="K30" s="28">
        <f>IFERROR(SUM(K19:K22)-K23+K24+IF(ISNUMBER(K27),K27,0)+K28,0)</f>
        <v>0</v>
      </c>
      <c r="L30" s="23"/>
      <c r="M30" s="24"/>
    </row>
    <row r="31" spans="1:13" ht="8.25" customHeight="1" thickBot="1" x14ac:dyDescent="0.3">
      <c r="A31" s="119"/>
      <c r="B31" s="29"/>
      <c r="C31" s="113"/>
      <c r="D31" s="113"/>
      <c r="E31" s="113"/>
      <c r="F31" s="113"/>
      <c r="G31" s="113"/>
      <c r="H31" s="30"/>
      <c r="I31" s="30"/>
      <c r="J31" s="30"/>
      <c r="K31" s="30"/>
      <c r="L31" s="30"/>
      <c r="M31" s="31"/>
    </row>
    <row r="32" spans="1:13" ht="21" hidden="1" customHeight="1" x14ac:dyDescent="0.25">
      <c r="A32" s="119"/>
      <c r="B32" s="22"/>
      <c r="C32" s="87" t="s">
        <v>12</v>
      </c>
      <c r="D32" s="201"/>
      <c r="E32" s="201"/>
      <c r="F32" s="201"/>
      <c r="G32" s="201"/>
      <c r="H32" s="40">
        <f>IF(ISNUMBER($H$5),$H$5,"")</f>
        <v>2018</v>
      </c>
      <c r="I32" s="41"/>
      <c r="J32" s="42"/>
      <c r="K32" s="40">
        <f>IF(ISNUMBER($K$5),$K$5,"")</f>
        <v>2019</v>
      </c>
      <c r="L32" s="42"/>
      <c r="M32" s="24"/>
    </row>
    <row r="33" spans="1:13" ht="6.75" hidden="1" customHeight="1" x14ac:dyDescent="0.25">
      <c r="A33" s="119"/>
      <c r="B33" s="22"/>
      <c r="C33" s="112"/>
      <c r="D33" s="112"/>
      <c r="E33" s="112"/>
      <c r="F33" s="112"/>
      <c r="G33" s="112"/>
      <c r="H33" s="23"/>
      <c r="I33" s="23"/>
      <c r="J33" s="23"/>
      <c r="K33" s="23"/>
      <c r="L33" s="23"/>
      <c r="M33" s="24"/>
    </row>
    <row r="34" spans="1:13" ht="21" hidden="1" customHeight="1" x14ac:dyDescent="0.25">
      <c r="A34" s="119"/>
      <c r="B34" s="19">
        <v>3</v>
      </c>
      <c r="C34" s="189" t="s">
        <v>13</v>
      </c>
      <c r="D34" s="190"/>
      <c r="E34" s="190"/>
      <c r="F34" s="190"/>
      <c r="G34" s="190"/>
      <c r="H34" s="77"/>
      <c r="I34" s="20"/>
      <c r="J34" s="20"/>
      <c r="K34" s="73"/>
      <c r="L34" s="23"/>
      <c r="M34" s="24"/>
    </row>
    <row r="35" spans="1:13" ht="21" hidden="1" customHeight="1" x14ac:dyDescent="0.25">
      <c r="A35" s="119"/>
      <c r="B35" s="19">
        <v>4</v>
      </c>
      <c r="C35" s="189" t="s">
        <v>14</v>
      </c>
      <c r="D35" s="190"/>
      <c r="E35" s="190"/>
      <c r="F35" s="190"/>
      <c r="G35" s="190"/>
      <c r="H35" s="78"/>
      <c r="I35" s="20"/>
      <c r="J35" s="20"/>
      <c r="K35" s="74"/>
      <c r="L35" s="23"/>
      <c r="M35" s="24"/>
    </row>
    <row r="36" spans="1:13" ht="21" hidden="1" customHeight="1" x14ac:dyDescent="0.25">
      <c r="A36" s="119"/>
      <c r="B36" s="19">
        <v>5</v>
      </c>
      <c r="C36" s="189" t="s">
        <v>15</v>
      </c>
      <c r="D36" s="190"/>
      <c r="E36" s="190"/>
      <c r="F36" s="190"/>
      <c r="G36" s="190"/>
      <c r="H36" s="78"/>
      <c r="I36" s="20"/>
      <c r="J36" s="20"/>
      <c r="K36" s="74"/>
      <c r="L36" s="23"/>
      <c r="M36" s="24"/>
    </row>
    <row r="37" spans="1:13" ht="21" hidden="1" customHeight="1" x14ac:dyDescent="0.25">
      <c r="A37" s="119"/>
      <c r="B37" s="19">
        <v>6</v>
      </c>
      <c r="C37" s="189" t="s">
        <v>16</v>
      </c>
      <c r="D37" s="190"/>
      <c r="E37" s="190"/>
      <c r="F37" s="190"/>
      <c r="G37" s="190"/>
      <c r="H37" s="78"/>
      <c r="I37" s="20"/>
      <c r="J37" s="20"/>
      <c r="K37" s="74"/>
      <c r="L37" s="23"/>
      <c r="M37" s="24"/>
    </row>
    <row r="38" spans="1:13" ht="21" hidden="1" customHeight="1" x14ac:dyDescent="0.25">
      <c r="A38" s="119"/>
      <c r="B38" s="19">
        <v>7</v>
      </c>
      <c r="C38" s="189" t="s">
        <v>17</v>
      </c>
      <c r="D38" s="190"/>
      <c r="E38" s="190"/>
      <c r="F38" s="190"/>
      <c r="G38" s="35" t="s">
        <v>18</v>
      </c>
      <c r="H38" s="77"/>
      <c r="I38" s="36" t="s">
        <v>19</v>
      </c>
      <c r="J38" s="35" t="s">
        <v>18</v>
      </c>
      <c r="K38" s="73"/>
      <c r="L38" s="36" t="s">
        <v>19</v>
      </c>
      <c r="M38" s="24"/>
    </row>
    <row r="39" spans="1:13" ht="21" hidden="1" customHeight="1" thickBot="1" x14ac:dyDescent="0.3">
      <c r="A39" s="119"/>
      <c r="B39" s="19">
        <v>8</v>
      </c>
      <c r="C39" s="189" t="s">
        <v>20</v>
      </c>
      <c r="D39" s="190"/>
      <c r="E39" s="190"/>
      <c r="F39" s="190"/>
      <c r="G39" s="190"/>
      <c r="H39" s="79"/>
      <c r="I39" s="20"/>
      <c r="J39" s="20"/>
      <c r="K39" s="75"/>
      <c r="L39" s="23"/>
      <c r="M39" s="24"/>
    </row>
    <row r="40" spans="1:13" ht="21" hidden="1" customHeight="1" x14ac:dyDescent="0.25">
      <c r="A40" s="119"/>
      <c r="B40" s="19">
        <v>9</v>
      </c>
      <c r="C40" s="189" t="s">
        <v>21</v>
      </c>
      <c r="D40" s="190"/>
      <c r="E40" s="190"/>
      <c r="F40" s="190"/>
      <c r="G40" s="35" t="s">
        <v>22</v>
      </c>
      <c r="H40" s="80"/>
      <c r="I40" s="20"/>
      <c r="J40" s="35" t="s">
        <v>22</v>
      </c>
      <c r="K40" s="80"/>
      <c r="L40" s="23"/>
      <c r="M40" s="24"/>
    </row>
    <row r="41" spans="1:13" ht="21" hidden="1" customHeight="1" thickBot="1" x14ac:dyDescent="0.3">
      <c r="A41" s="119"/>
      <c r="B41" s="19" t="s">
        <v>23</v>
      </c>
      <c r="C41" s="199" t="s">
        <v>24</v>
      </c>
      <c r="D41" s="200"/>
      <c r="E41" s="200"/>
      <c r="F41" s="200"/>
      <c r="G41" s="200"/>
      <c r="H41" s="37" t="str">
        <f>IFERROR(IF(AND(H40&gt;0,$H$5&gt;0),VLOOKUP($H$5,LKP_MILEAGE,2,FALSE),""),"")</f>
        <v/>
      </c>
      <c r="I41" s="38"/>
      <c r="J41" s="38"/>
      <c r="K41" s="37" t="str">
        <f>IFERROR(IF(AND(K40&gt;0,$K$5&gt;0),VLOOKUP($K$5,LKP_MILEAGE,2,FALSE),""),"")</f>
        <v/>
      </c>
      <c r="L41" s="23"/>
      <c r="M41" s="24"/>
    </row>
    <row r="42" spans="1:13" ht="21" hidden="1" customHeight="1" x14ac:dyDescent="0.25">
      <c r="A42" s="119"/>
      <c r="B42" s="19" t="s">
        <v>25</v>
      </c>
      <c r="C42" s="199" t="s">
        <v>26</v>
      </c>
      <c r="D42" s="200"/>
      <c r="E42" s="200"/>
      <c r="F42" s="200"/>
      <c r="G42" s="200"/>
      <c r="H42" s="39" t="str">
        <f>IFERROR(IF(H41&gt;0,H40*H41,""),"")</f>
        <v/>
      </c>
      <c r="I42" s="38"/>
      <c r="J42" s="38"/>
      <c r="K42" s="39" t="str">
        <f>IFERROR(IF(K41&gt;0,K40*K41,""),"")</f>
        <v/>
      </c>
      <c r="L42" s="23"/>
      <c r="M42" s="24"/>
    </row>
    <row r="43" spans="1:13" ht="21" hidden="1" customHeight="1" x14ac:dyDescent="0.25">
      <c r="A43" s="119"/>
      <c r="B43" s="19">
        <v>11</v>
      </c>
      <c r="C43" s="189" t="s">
        <v>27</v>
      </c>
      <c r="D43" s="190"/>
      <c r="E43" s="190"/>
      <c r="F43" s="190"/>
      <c r="G43" s="190"/>
      <c r="H43" s="81"/>
      <c r="I43" s="20"/>
      <c r="J43" s="20"/>
      <c r="K43" s="82"/>
      <c r="L43" s="23"/>
      <c r="M43" s="24"/>
    </row>
    <row r="44" spans="1:13" ht="6.75" hidden="1" customHeight="1" x14ac:dyDescent="0.25">
      <c r="A44" s="119"/>
      <c r="B44" s="22"/>
      <c r="C44" s="112"/>
      <c r="D44" s="112"/>
      <c r="E44" s="112"/>
      <c r="F44" s="112"/>
      <c r="G44" s="112"/>
      <c r="H44" s="23"/>
      <c r="I44" s="23"/>
      <c r="J44" s="23"/>
      <c r="K44" s="23"/>
      <c r="L44" s="23"/>
      <c r="M44" s="24"/>
    </row>
    <row r="45" spans="1:13" hidden="1" x14ac:dyDescent="0.25">
      <c r="A45" s="119"/>
      <c r="B45" s="25"/>
      <c r="C45" s="26" t="s">
        <v>10</v>
      </c>
      <c r="D45" s="27"/>
      <c r="E45" s="27"/>
      <c r="F45" s="27"/>
      <c r="G45" s="27"/>
      <c r="H45" s="28">
        <f>IFERROR(SUM(H34:H37)-H38+H39+IF(ISNUMBER(H42),H42,0)+H43,0)</f>
        <v>0</v>
      </c>
      <c r="I45" s="27"/>
      <c r="J45" s="27"/>
      <c r="K45" s="28">
        <f>IFERROR(SUM(K34:K37)-K38+K39+IF(ISNUMBER(K42),K42,0)+K43,0)</f>
        <v>0</v>
      </c>
      <c r="L45" s="23"/>
      <c r="M45" s="24"/>
    </row>
    <row r="46" spans="1:13" ht="8.25" hidden="1" customHeight="1" thickBot="1" x14ac:dyDescent="0.3">
      <c r="A46" s="119"/>
      <c r="B46" s="29"/>
      <c r="C46" s="113"/>
      <c r="D46" s="113"/>
      <c r="E46" s="113"/>
      <c r="F46" s="113"/>
      <c r="G46" s="113"/>
      <c r="H46" s="30"/>
      <c r="I46" s="30"/>
      <c r="J46" s="30"/>
      <c r="K46" s="30"/>
      <c r="L46" s="30"/>
      <c r="M46" s="31"/>
    </row>
    <row r="47" spans="1:13" ht="21" hidden="1" customHeight="1" x14ac:dyDescent="0.25">
      <c r="A47" s="119"/>
      <c r="B47" s="22"/>
      <c r="C47" s="87" t="s">
        <v>12</v>
      </c>
      <c r="D47" s="201"/>
      <c r="E47" s="201"/>
      <c r="F47" s="201"/>
      <c r="G47" s="201"/>
      <c r="H47" s="40">
        <f>IF(ISNUMBER($H$5),$H$5,"")</f>
        <v>2018</v>
      </c>
      <c r="I47" s="41"/>
      <c r="J47" s="42"/>
      <c r="K47" s="40">
        <f>IF(ISNUMBER($K$5),$K$5,"")</f>
        <v>2019</v>
      </c>
      <c r="L47" s="42"/>
      <c r="M47" s="24"/>
    </row>
    <row r="48" spans="1:13" ht="6.75" hidden="1" customHeight="1" x14ac:dyDescent="0.25">
      <c r="A48" s="119"/>
      <c r="B48" s="22"/>
      <c r="C48" s="112"/>
      <c r="D48" s="112"/>
      <c r="E48" s="112"/>
      <c r="F48" s="112"/>
      <c r="G48" s="112"/>
      <c r="H48" s="23"/>
      <c r="I48" s="23"/>
      <c r="J48" s="23"/>
      <c r="K48" s="23"/>
      <c r="L48" s="23"/>
      <c r="M48" s="24"/>
    </row>
    <row r="49" spans="1:13" ht="21" hidden="1" customHeight="1" x14ac:dyDescent="0.25">
      <c r="A49" s="119"/>
      <c r="B49" s="19">
        <v>3</v>
      </c>
      <c r="C49" s="189" t="s">
        <v>13</v>
      </c>
      <c r="D49" s="190"/>
      <c r="E49" s="190"/>
      <c r="F49" s="190"/>
      <c r="G49" s="190"/>
      <c r="H49" s="77"/>
      <c r="I49" s="20"/>
      <c r="J49" s="20"/>
      <c r="K49" s="73"/>
      <c r="L49" s="23"/>
      <c r="M49" s="24"/>
    </row>
    <row r="50" spans="1:13" ht="21" hidden="1" customHeight="1" x14ac:dyDescent="0.25">
      <c r="A50" s="119"/>
      <c r="B50" s="19">
        <v>4</v>
      </c>
      <c r="C50" s="189" t="s">
        <v>14</v>
      </c>
      <c r="D50" s="190"/>
      <c r="E50" s="190"/>
      <c r="F50" s="190"/>
      <c r="G50" s="190"/>
      <c r="H50" s="78"/>
      <c r="I50" s="20"/>
      <c r="J50" s="20"/>
      <c r="K50" s="74"/>
      <c r="L50" s="23"/>
      <c r="M50" s="24"/>
    </row>
    <row r="51" spans="1:13" ht="21" hidden="1" customHeight="1" x14ac:dyDescent="0.25">
      <c r="A51" s="119"/>
      <c r="B51" s="19">
        <v>5</v>
      </c>
      <c r="C51" s="189" t="s">
        <v>15</v>
      </c>
      <c r="D51" s="190"/>
      <c r="E51" s="190"/>
      <c r="F51" s="190"/>
      <c r="G51" s="190"/>
      <c r="H51" s="78"/>
      <c r="I51" s="20"/>
      <c r="J51" s="20"/>
      <c r="K51" s="74"/>
      <c r="L51" s="23"/>
      <c r="M51" s="24"/>
    </row>
    <row r="52" spans="1:13" ht="21" hidden="1" customHeight="1" x14ac:dyDescent="0.25">
      <c r="A52" s="119"/>
      <c r="B52" s="19">
        <v>6</v>
      </c>
      <c r="C52" s="189" t="s">
        <v>16</v>
      </c>
      <c r="D52" s="190"/>
      <c r="E52" s="190"/>
      <c r="F52" s="190"/>
      <c r="G52" s="190"/>
      <c r="H52" s="78"/>
      <c r="I52" s="20"/>
      <c r="J52" s="20"/>
      <c r="K52" s="74"/>
      <c r="L52" s="23"/>
      <c r="M52" s="24"/>
    </row>
    <row r="53" spans="1:13" ht="21" hidden="1" customHeight="1" x14ac:dyDescent="0.25">
      <c r="A53" s="119"/>
      <c r="B53" s="19">
        <v>7</v>
      </c>
      <c r="C53" s="189" t="s">
        <v>17</v>
      </c>
      <c r="D53" s="190"/>
      <c r="E53" s="190"/>
      <c r="F53" s="190"/>
      <c r="G53" s="35" t="s">
        <v>18</v>
      </c>
      <c r="H53" s="77"/>
      <c r="I53" s="36" t="s">
        <v>19</v>
      </c>
      <c r="J53" s="35" t="s">
        <v>18</v>
      </c>
      <c r="K53" s="73"/>
      <c r="L53" s="36" t="s">
        <v>19</v>
      </c>
      <c r="M53" s="24"/>
    </row>
    <row r="54" spans="1:13" ht="21" hidden="1" customHeight="1" thickBot="1" x14ac:dyDescent="0.3">
      <c r="A54" s="119"/>
      <c r="B54" s="19">
        <v>8</v>
      </c>
      <c r="C54" s="189" t="s">
        <v>20</v>
      </c>
      <c r="D54" s="190"/>
      <c r="E54" s="190"/>
      <c r="F54" s="190"/>
      <c r="G54" s="190"/>
      <c r="H54" s="79"/>
      <c r="I54" s="20"/>
      <c r="J54" s="20"/>
      <c r="K54" s="75"/>
      <c r="L54" s="23"/>
      <c r="M54" s="24"/>
    </row>
    <row r="55" spans="1:13" ht="21" hidden="1" customHeight="1" x14ac:dyDescent="0.25">
      <c r="A55" s="119"/>
      <c r="B55" s="19">
        <v>9</v>
      </c>
      <c r="C55" s="189" t="s">
        <v>21</v>
      </c>
      <c r="D55" s="190"/>
      <c r="E55" s="190"/>
      <c r="F55" s="190"/>
      <c r="G55" s="35" t="s">
        <v>22</v>
      </c>
      <c r="H55" s="80"/>
      <c r="I55" s="20"/>
      <c r="J55" s="35" t="s">
        <v>22</v>
      </c>
      <c r="K55" s="80"/>
      <c r="L55" s="23"/>
      <c r="M55" s="24"/>
    </row>
    <row r="56" spans="1:13" ht="21" hidden="1" customHeight="1" thickBot="1" x14ac:dyDescent="0.3">
      <c r="A56" s="119"/>
      <c r="B56" s="19" t="s">
        <v>23</v>
      </c>
      <c r="C56" s="199" t="s">
        <v>24</v>
      </c>
      <c r="D56" s="200"/>
      <c r="E56" s="200"/>
      <c r="F56" s="200"/>
      <c r="G56" s="200"/>
      <c r="H56" s="37" t="str">
        <f>IFERROR(IF(AND(H55&gt;0,$H$5&gt;0),VLOOKUP($H$5,LKP_MILEAGE,2,FALSE),""),"")</f>
        <v/>
      </c>
      <c r="I56" s="38"/>
      <c r="J56" s="38"/>
      <c r="K56" s="37" t="str">
        <f>IFERROR(IF(AND(K55&gt;0,$K$5&gt;0),VLOOKUP($K$5,LKP_MILEAGE,2,FALSE),""),"")</f>
        <v/>
      </c>
      <c r="L56" s="23"/>
      <c r="M56" s="24"/>
    </row>
    <row r="57" spans="1:13" ht="21" hidden="1" customHeight="1" x14ac:dyDescent="0.25">
      <c r="A57" s="119"/>
      <c r="B57" s="19" t="s">
        <v>25</v>
      </c>
      <c r="C57" s="199" t="s">
        <v>26</v>
      </c>
      <c r="D57" s="200"/>
      <c r="E57" s="200"/>
      <c r="F57" s="200"/>
      <c r="G57" s="200"/>
      <c r="H57" s="39" t="str">
        <f>IFERROR(IF(H56&gt;0,H55*H56,""),"")</f>
        <v/>
      </c>
      <c r="I57" s="38"/>
      <c r="J57" s="38"/>
      <c r="K57" s="39" t="str">
        <f>IFERROR(IF(K56&gt;0,K55*K56,""),"")</f>
        <v/>
      </c>
      <c r="L57" s="23"/>
      <c r="M57" s="24"/>
    </row>
    <row r="58" spans="1:13" ht="21" hidden="1" customHeight="1" x14ac:dyDescent="0.25">
      <c r="A58" s="119"/>
      <c r="B58" s="19">
        <v>11</v>
      </c>
      <c r="C58" s="189" t="s">
        <v>27</v>
      </c>
      <c r="D58" s="190"/>
      <c r="E58" s="190"/>
      <c r="F58" s="190"/>
      <c r="G58" s="190"/>
      <c r="H58" s="81"/>
      <c r="I58" s="20"/>
      <c r="J58" s="20"/>
      <c r="K58" s="82"/>
      <c r="L58" s="23"/>
      <c r="M58" s="24"/>
    </row>
    <row r="59" spans="1:13" ht="6.75" hidden="1" customHeight="1" x14ac:dyDescent="0.25">
      <c r="A59" s="119"/>
      <c r="B59" s="22"/>
      <c r="C59" s="112"/>
      <c r="D59" s="112"/>
      <c r="E59" s="112"/>
      <c r="F59" s="112"/>
      <c r="G59" s="112"/>
      <c r="H59" s="23"/>
      <c r="I59" s="23"/>
      <c r="J59" s="23"/>
      <c r="K59" s="23"/>
      <c r="L59" s="23"/>
      <c r="M59" s="24"/>
    </row>
    <row r="60" spans="1:13" hidden="1" x14ac:dyDescent="0.25">
      <c r="A60" s="119"/>
      <c r="B60" s="25"/>
      <c r="C60" s="26" t="s">
        <v>10</v>
      </c>
      <c r="D60" s="27"/>
      <c r="E60" s="27"/>
      <c r="F60" s="27"/>
      <c r="G60" s="27"/>
      <c r="H60" s="28">
        <f>IFERROR(SUM(H49:H52)-H53+H54+IF(ISNUMBER(H57),H57,0)+H58,0)</f>
        <v>0</v>
      </c>
      <c r="I60" s="27"/>
      <c r="J60" s="27"/>
      <c r="K60" s="28">
        <f>IFERROR(SUM(K49:K52)-K53+K54+IF(ISNUMBER(K57),K57,0)+K58,0)</f>
        <v>0</v>
      </c>
      <c r="L60" s="23"/>
      <c r="M60" s="24"/>
    </row>
    <row r="61" spans="1:13" ht="8.25" hidden="1" customHeight="1" thickBot="1" x14ac:dyDescent="0.3">
      <c r="A61" s="119"/>
      <c r="B61" s="29"/>
      <c r="C61" s="113"/>
      <c r="D61" s="113"/>
      <c r="E61" s="113"/>
      <c r="F61" s="113"/>
      <c r="G61" s="113"/>
      <c r="H61" s="30"/>
      <c r="I61" s="30"/>
      <c r="J61" s="30"/>
      <c r="K61" s="30"/>
      <c r="L61" s="30"/>
      <c r="M61" s="31"/>
    </row>
    <row r="62" spans="1:13" ht="21" hidden="1" customHeight="1" x14ac:dyDescent="0.25">
      <c r="A62" s="119"/>
      <c r="B62" s="22"/>
      <c r="C62" s="87" t="s">
        <v>12</v>
      </c>
      <c r="D62" s="201"/>
      <c r="E62" s="201"/>
      <c r="F62" s="201"/>
      <c r="G62" s="201"/>
      <c r="H62" s="40">
        <f>IF(ISNUMBER($H$5),$H$5,"")</f>
        <v>2018</v>
      </c>
      <c r="I62" s="41"/>
      <c r="J62" s="42"/>
      <c r="K62" s="40">
        <f>IF(ISNUMBER($K$5),$K$5,"")</f>
        <v>2019</v>
      </c>
      <c r="L62" s="42"/>
      <c r="M62" s="24"/>
    </row>
    <row r="63" spans="1:13" ht="6.75" hidden="1" customHeight="1" x14ac:dyDescent="0.25">
      <c r="A63" s="119"/>
      <c r="B63" s="22"/>
      <c r="C63" s="112"/>
      <c r="D63" s="112"/>
      <c r="E63" s="112"/>
      <c r="F63" s="112"/>
      <c r="G63" s="112"/>
      <c r="H63" s="23"/>
      <c r="I63" s="23"/>
      <c r="J63" s="23"/>
      <c r="K63" s="23"/>
      <c r="L63" s="23"/>
      <c r="M63" s="24"/>
    </row>
    <row r="64" spans="1:13" ht="21" hidden="1" customHeight="1" x14ac:dyDescent="0.25">
      <c r="A64" s="119"/>
      <c r="B64" s="19">
        <v>3</v>
      </c>
      <c r="C64" s="189" t="s">
        <v>13</v>
      </c>
      <c r="D64" s="190"/>
      <c r="E64" s="190"/>
      <c r="F64" s="190"/>
      <c r="G64" s="190"/>
      <c r="H64" s="77"/>
      <c r="I64" s="20"/>
      <c r="J64" s="20"/>
      <c r="K64" s="73"/>
      <c r="L64" s="23"/>
      <c r="M64" s="24"/>
    </row>
    <row r="65" spans="1:13" ht="21" hidden="1" customHeight="1" x14ac:dyDescent="0.25">
      <c r="A65" s="119"/>
      <c r="B65" s="19">
        <v>4</v>
      </c>
      <c r="C65" s="189" t="s">
        <v>14</v>
      </c>
      <c r="D65" s="190"/>
      <c r="E65" s="190"/>
      <c r="F65" s="190"/>
      <c r="G65" s="190"/>
      <c r="H65" s="78"/>
      <c r="I65" s="20"/>
      <c r="J65" s="20"/>
      <c r="K65" s="74"/>
      <c r="L65" s="23"/>
      <c r="M65" s="24"/>
    </row>
    <row r="66" spans="1:13" ht="21" hidden="1" customHeight="1" x14ac:dyDescent="0.25">
      <c r="A66" s="119"/>
      <c r="B66" s="19">
        <v>5</v>
      </c>
      <c r="C66" s="189" t="s">
        <v>15</v>
      </c>
      <c r="D66" s="190"/>
      <c r="E66" s="190"/>
      <c r="F66" s="190"/>
      <c r="G66" s="190"/>
      <c r="H66" s="78"/>
      <c r="I66" s="20"/>
      <c r="J66" s="20"/>
      <c r="K66" s="74"/>
      <c r="L66" s="23"/>
      <c r="M66" s="24"/>
    </row>
    <row r="67" spans="1:13" ht="21" hidden="1" customHeight="1" x14ac:dyDescent="0.25">
      <c r="A67" s="119"/>
      <c r="B67" s="19">
        <v>6</v>
      </c>
      <c r="C67" s="189" t="s">
        <v>16</v>
      </c>
      <c r="D67" s="190"/>
      <c r="E67" s="190"/>
      <c r="F67" s="190"/>
      <c r="G67" s="190"/>
      <c r="H67" s="78"/>
      <c r="I67" s="20"/>
      <c r="J67" s="20"/>
      <c r="K67" s="74"/>
      <c r="L67" s="23"/>
      <c r="M67" s="24"/>
    </row>
    <row r="68" spans="1:13" ht="21" hidden="1" customHeight="1" x14ac:dyDescent="0.25">
      <c r="A68" s="119"/>
      <c r="B68" s="19">
        <v>7</v>
      </c>
      <c r="C68" s="189" t="s">
        <v>17</v>
      </c>
      <c r="D68" s="190"/>
      <c r="E68" s="190"/>
      <c r="F68" s="190"/>
      <c r="G68" s="35" t="s">
        <v>18</v>
      </c>
      <c r="H68" s="77"/>
      <c r="I68" s="36" t="s">
        <v>19</v>
      </c>
      <c r="J68" s="35" t="s">
        <v>18</v>
      </c>
      <c r="K68" s="73"/>
      <c r="L68" s="36" t="s">
        <v>19</v>
      </c>
      <c r="M68" s="24"/>
    </row>
    <row r="69" spans="1:13" ht="21" hidden="1" customHeight="1" thickBot="1" x14ac:dyDescent="0.3">
      <c r="A69" s="119"/>
      <c r="B69" s="19">
        <v>8</v>
      </c>
      <c r="C69" s="189" t="s">
        <v>20</v>
      </c>
      <c r="D69" s="190"/>
      <c r="E69" s="190"/>
      <c r="F69" s="190"/>
      <c r="G69" s="190"/>
      <c r="H69" s="79"/>
      <c r="I69" s="20"/>
      <c r="J69" s="20"/>
      <c r="K69" s="75"/>
      <c r="L69" s="23"/>
      <c r="M69" s="24"/>
    </row>
    <row r="70" spans="1:13" ht="21" hidden="1" customHeight="1" x14ac:dyDescent="0.25">
      <c r="A70" s="119"/>
      <c r="B70" s="19">
        <v>9</v>
      </c>
      <c r="C70" s="189" t="s">
        <v>21</v>
      </c>
      <c r="D70" s="190"/>
      <c r="E70" s="190"/>
      <c r="F70" s="190"/>
      <c r="G70" s="35" t="s">
        <v>22</v>
      </c>
      <c r="H70" s="80"/>
      <c r="I70" s="20"/>
      <c r="J70" s="35" t="s">
        <v>22</v>
      </c>
      <c r="K70" s="80"/>
      <c r="L70" s="23"/>
      <c r="M70" s="24"/>
    </row>
    <row r="71" spans="1:13" ht="21" hidden="1" customHeight="1" thickBot="1" x14ac:dyDescent="0.3">
      <c r="A71" s="119"/>
      <c r="B71" s="19" t="s">
        <v>23</v>
      </c>
      <c r="C71" s="199" t="s">
        <v>24</v>
      </c>
      <c r="D71" s="200"/>
      <c r="E71" s="200"/>
      <c r="F71" s="200"/>
      <c r="G71" s="200"/>
      <c r="H71" s="37" t="str">
        <f>IFERROR(IF(AND(H70&gt;0,$H$5&gt;0),VLOOKUP($H$5,LKP_MILEAGE,2,FALSE),""),"")</f>
        <v/>
      </c>
      <c r="I71" s="38"/>
      <c r="J71" s="38"/>
      <c r="K71" s="37" t="str">
        <f>IFERROR(IF(AND(K70&gt;0,$K$5&gt;0),VLOOKUP($K$5,LKP_MILEAGE,2,FALSE),""),"")</f>
        <v/>
      </c>
      <c r="L71" s="23"/>
      <c r="M71" s="24"/>
    </row>
    <row r="72" spans="1:13" ht="21" hidden="1" customHeight="1" x14ac:dyDescent="0.25">
      <c r="A72" s="119"/>
      <c r="B72" s="19" t="s">
        <v>25</v>
      </c>
      <c r="C72" s="199" t="s">
        <v>26</v>
      </c>
      <c r="D72" s="200"/>
      <c r="E72" s="200"/>
      <c r="F72" s="200"/>
      <c r="G72" s="200"/>
      <c r="H72" s="39" t="str">
        <f>IFERROR(IF(H71&gt;0,H70*H71,""),"")</f>
        <v/>
      </c>
      <c r="I72" s="38"/>
      <c r="J72" s="38"/>
      <c r="K72" s="39" t="str">
        <f>IFERROR(IF(K71&gt;0,K70*K71,""),"")</f>
        <v/>
      </c>
      <c r="L72" s="23"/>
      <c r="M72" s="24"/>
    </row>
    <row r="73" spans="1:13" ht="21" hidden="1" customHeight="1" x14ac:dyDescent="0.25">
      <c r="A73" s="119"/>
      <c r="B73" s="19">
        <v>11</v>
      </c>
      <c r="C73" s="189" t="s">
        <v>27</v>
      </c>
      <c r="D73" s="190"/>
      <c r="E73" s="190"/>
      <c r="F73" s="190"/>
      <c r="G73" s="190"/>
      <c r="H73" s="81"/>
      <c r="I73" s="20"/>
      <c r="J73" s="20"/>
      <c r="K73" s="82"/>
      <c r="L73" s="23"/>
      <c r="M73" s="24"/>
    </row>
    <row r="74" spans="1:13" ht="6.75" hidden="1" customHeight="1" x14ac:dyDescent="0.25">
      <c r="A74" s="119"/>
      <c r="B74" s="22"/>
      <c r="C74" s="112"/>
      <c r="D74" s="112"/>
      <c r="E74" s="112"/>
      <c r="F74" s="112"/>
      <c r="G74" s="112"/>
      <c r="H74" s="23"/>
      <c r="I74" s="23"/>
      <c r="J74" s="23"/>
      <c r="K74" s="23"/>
      <c r="L74" s="23"/>
      <c r="M74" s="24"/>
    </row>
    <row r="75" spans="1:13" hidden="1" x14ac:dyDescent="0.25">
      <c r="A75" s="119"/>
      <c r="B75" s="25"/>
      <c r="C75" s="26" t="s">
        <v>10</v>
      </c>
      <c r="D75" s="27"/>
      <c r="E75" s="27"/>
      <c r="F75" s="27"/>
      <c r="G75" s="27"/>
      <c r="H75" s="28">
        <f>IFERROR(SUM(H64:H67)-H68+H69+IF(ISNUMBER(H72),H72,0)+H73,0)</f>
        <v>0</v>
      </c>
      <c r="I75" s="27"/>
      <c r="J75" s="27"/>
      <c r="K75" s="28">
        <f>IFERROR(SUM(K64:K67)-K68+K69+IF(ISNUMBER(K72),K72,0)+K73,0)</f>
        <v>0</v>
      </c>
      <c r="L75" s="23"/>
      <c r="M75" s="24"/>
    </row>
    <row r="76" spans="1:13" ht="8.25" hidden="1" customHeight="1" thickBot="1" x14ac:dyDescent="0.3">
      <c r="A76" s="119"/>
      <c r="B76" s="29"/>
      <c r="C76" s="30"/>
      <c r="D76" s="30"/>
      <c r="E76" s="30"/>
      <c r="F76" s="30"/>
      <c r="G76" s="30"/>
      <c r="H76" s="30"/>
      <c r="I76" s="30"/>
      <c r="J76" s="30"/>
      <c r="K76" s="30"/>
      <c r="L76" s="30"/>
      <c r="M76" s="31"/>
    </row>
    <row r="77" spans="1:13" ht="15.75" thickBot="1" x14ac:dyDescent="0.3">
      <c r="A77" s="119"/>
      <c r="B77" s="8"/>
      <c r="C77" s="8"/>
      <c r="D77" s="8"/>
      <c r="E77" s="8"/>
      <c r="F77" s="8"/>
      <c r="G77" s="8"/>
      <c r="H77" s="8"/>
      <c r="I77" s="32"/>
      <c r="J77" s="32"/>
      <c r="K77" s="8"/>
      <c r="L77" s="8"/>
      <c r="M77" s="8"/>
    </row>
    <row r="78" spans="1:13" ht="21" customHeight="1" thickBot="1" x14ac:dyDescent="0.3">
      <c r="A78" s="119"/>
      <c r="B78" s="14" t="s">
        <v>6</v>
      </c>
      <c r="C78" s="196" t="s">
        <v>28</v>
      </c>
      <c r="D78" s="197"/>
      <c r="E78" s="197"/>
      <c r="F78" s="197"/>
      <c r="G78" s="197"/>
      <c r="H78" s="15">
        <f>IF(ISNUMBER($H$5),$H$5,"")</f>
        <v>2018</v>
      </c>
      <c r="I78" s="16"/>
      <c r="J78" s="16"/>
      <c r="K78" s="15">
        <f>IF(ISNUMBER($K$5),$K$5,"")</f>
        <v>2019</v>
      </c>
      <c r="L78" s="17"/>
      <c r="M78" s="18"/>
    </row>
    <row r="79" spans="1:13" ht="6.75" hidden="1" customHeight="1" x14ac:dyDescent="0.25">
      <c r="A79" s="119"/>
      <c r="B79" s="33"/>
      <c r="C79" s="32"/>
      <c r="D79" s="32"/>
      <c r="E79" s="32"/>
      <c r="F79" s="32"/>
      <c r="G79" s="32"/>
      <c r="H79" s="32"/>
      <c r="I79" s="32"/>
      <c r="J79" s="32"/>
      <c r="K79" s="32"/>
      <c r="L79" s="32"/>
      <c r="M79" s="34"/>
    </row>
    <row r="80" spans="1:13" ht="21" hidden="1" customHeight="1" x14ac:dyDescent="0.25">
      <c r="A80" s="119"/>
      <c r="B80" s="19">
        <v>12</v>
      </c>
      <c r="C80" s="189" t="s">
        <v>29</v>
      </c>
      <c r="D80" s="190"/>
      <c r="E80" s="190"/>
      <c r="F80" s="190"/>
      <c r="G80" s="190"/>
      <c r="H80" s="81"/>
      <c r="I80" s="20"/>
      <c r="J80" s="20"/>
      <c r="K80" s="82"/>
      <c r="L80" s="23"/>
      <c r="M80" s="24"/>
    </row>
    <row r="81" spans="1:13" ht="6.75" hidden="1" customHeight="1" x14ac:dyDescent="0.25">
      <c r="A81" s="119"/>
      <c r="B81" s="22"/>
      <c r="C81" s="112"/>
      <c r="D81" s="112"/>
      <c r="E81" s="112"/>
      <c r="F81" s="112"/>
      <c r="G81" s="112"/>
      <c r="H81" s="23"/>
      <c r="I81" s="23"/>
      <c r="J81" s="23"/>
      <c r="K81" s="23"/>
      <c r="L81" s="23"/>
      <c r="M81" s="24"/>
    </row>
    <row r="82" spans="1:13" hidden="1" x14ac:dyDescent="0.25">
      <c r="A82" s="119"/>
      <c r="B82" s="25"/>
      <c r="C82" s="26" t="s">
        <v>10</v>
      </c>
      <c r="D82" s="27"/>
      <c r="E82" s="27"/>
      <c r="F82" s="27"/>
      <c r="G82" s="27"/>
      <c r="H82" s="28">
        <f>SUM(H80:H80)</f>
        <v>0</v>
      </c>
      <c r="I82" s="27"/>
      <c r="J82" s="27"/>
      <c r="K82" s="28">
        <f>SUM(K80:K80)</f>
        <v>0</v>
      </c>
      <c r="L82" s="23"/>
      <c r="M82" s="24"/>
    </row>
    <row r="83" spans="1:13" ht="8.25" hidden="1" customHeight="1" thickBot="1" x14ac:dyDescent="0.3">
      <c r="A83" s="119"/>
      <c r="B83" s="29"/>
      <c r="C83" s="30"/>
      <c r="D83" s="30"/>
      <c r="E83" s="30"/>
      <c r="F83" s="30"/>
      <c r="G83" s="30"/>
      <c r="H83" s="30"/>
      <c r="I83" s="30"/>
      <c r="J83" s="30"/>
      <c r="K83" s="30"/>
      <c r="L83" s="30"/>
      <c r="M83" s="31"/>
    </row>
    <row r="84" spans="1:13" ht="15.75" thickBot="1" x14ac:dyDescent="0.3">
      <c r="A84" s="119"/>
      <c r="B84" s="8"/>
      <c r="C84" s="8"/>
      <c r="D84" s="8"/>
      <c r="E84" s="8"/>
      <c r="F84" s="8"/>
      <c r="G84" s="8"/>
      <c r="H84" s="8"/>
      <c r="I84" s="43"/>
      <c r="J84" s="43"/>
      <c r="K84" s="8"/>
      <c r="L84" s="8"/>
      <c r="M84" s="8"/>
    </row>
    <row r="85" spans="1:13" ht="21" customHeight="1" thickBot="1" x14ac:dyDescent="0.3">
      <c r="A85" s="119"/>
      <c r="B85" s="14" t="s">
        <v>6</v>
      </c>
      <c r="C85" s="196" t="s">
        <v>30</v>
      </c>
      <c r="D85" s="197"/>
      <c r="E85" s="197"/>
      <c r="F85" s="44"/>
      <c r="G85" s="44"/>
      <c r="H85" s="15">
        <f>IF(ISNUMBER($H$5),$H$5,"")</f>
        <v>2018</v>
      </c>
      <c r="I85" s="16"/>
      <c r="J85" s="16"/>
      <c r="K85" s="15">
        <f>IF(ISNUMBER($K$5),$K$5,"")</f>
        <v>2019</v>
      </c>
      <c r="L85" s="17"/>
      <c r="M85" s="18"/>
    </row>
    <row r="86" spans="1:13" ht="6.75" hidden="1" customHeight="1" x14ac:dyDescent="0.25">
      <c r="A86" s="119"/>
      <c r="B86" s="33"/>
      <c r="C86" s="32"/>
      <c r="D86" s="32"/>
      <c r="E86" s="32"/>
      <c r="F86" s="32"/>
      <c r="G86" s="32"/>
      <c r="H86" s="32"/>
      <c r="I86" s="32"/>
      <c r="J86" s="32"/>
      <c r="K86" s="32"/>
      <c r="L86" s="32"/>
      <c r="M86" s="34"/>
    </row>
    <row r="87" spans="1:13" ht="21" hidden="1" customHeight="1" x14ac:dyDescent="0.25">
      <c r="A87" s="119"/>
      <c r="B87" s="19">
        <v>13</v>
      </c>
      <c r="C87" s="189" t="s">
        <v>31</v>
      </c>
      <c r="D87" s="190"/>
      <c r="E87" s="190"/>
      <c r="F87" s="190"/>
      <c r="G87" s="190"/>
      <c r="H87" s="77"/>
      <c r="I87" s="20"/>
      <c r="J87" s="20"/>
      <c r="K87" s="73"/>
      <c r="L87" s="23"/>
      <c r="M87" s="24"/>
    </row>
    <row r="88" spans="1:13" ht="21" hidden="1" customHeight="1" x14ac:dyDescent="0.25">
      <c r="A88" s="119"/>
      <c r="B88" s="19">
        <v>14</v>
      </c>
      <c r="C88" s="189" t="s">
        <v>32</v>
      </c>
      <c r="D88" s="190"/>
      <c r="E88" s="190"/>
      <c r="F88" s="190"/>
      <c r="G88" s="35" t="s">
        <v>18</v>
      </c>
      <c r="H88" s="77"/>
      <c r="I88" s="36" t="s">
        <v>19</v>
      </c>
      <c r="J88" s="35" t="s">
        <v>18</v>
      </c>
      <c r="K88" s="73"/>
      <c r="L88" s="36" t="s">
        <v>19</v>
      </c>
      <c r="M88" s="24"/>
    </row>
    <row r="89" spans="1:13" ht="21" hidden="1" customHeight="1" x14ac:dyDescent="0.25">
      <c r="A89" s="119"/>
      <c r="B89" s="19">
        <v>15</v>
      </c>
      <c r="C89" s="189" t="s">
        <v>33</v>
      </c>
      <c r="D89" s="190"/>
      <c r="E89" s="190"/>
      <c r="F89" s="190"/>
      <c r="G89" s="190"/>
      <c r="H89" s="81"/>
      <c r="I89" s="20"/>
      <c r="J89" s="20"/>
      <c r="K89" s="82"/>
      <c r="L89" s="23"/>
      <c r="M89" s="24"/>
    </row>
    <row r="90" spans="1:13" ht="6.75" hidden="1" customHeight="1" x14ac:dyDescent="0.25">
      <c r="A90" s="119"/>
      <c r="B90" s="22"/>
      <c r="C90" s="112"/>
      <c r="D90" s="112"/>
      <c r="E90" s="112"/>
      <c r="F90" s="112"/>
      <c r="G90" s="112"/>
      <c r="H90" s="23"/>
      <c r="I90" s="23"/>
      <c r="J90" s="23"/>
      <c r="K90" s="23"/>
      <c r="L90" s="23"/>
      <c r="M90" s="24"/>
    </row>
    <row r="91" spans="1:13" hidden="1" x14ac:dyDescent="0.25">
      <c r="A91" s="119"/>
      <c r="B91" s="25"/>
      <c r="C91" s="26" t="s">
        <v>10</v>
      </c>
      <c r="D91" s="27"/>
      <c r="E91" s="27"/>
      <c r="F91" s="27"/>
      <c r="G91" s="27"/>
      <c r="H91" s="28">
        <f>H87-H88+H89</f>
        <v>0</v>
      </c>
      <c r="I91" s="27"/>
      <c r="J91" s="27"/>
      <c r="K91" s="28">
        <f>K87-K88+K89</f>
        <v>0</v>
      </c>
      <c r="L91" s="23"/>
      <c r="M91" s="24"/>
    </row>
    <row r="92" spans="1:13" ht="8.25" hidden="1" customHeight="1" thickBot="1" x14ac:dyDescent="0.3">
      <c r="A92" s="119"/>
      <c r="B92" s="29"/>
      <c r="C92" s="30"/>
      <c r="D92" s="30"/>
      <c r="E92" s="30"/>
      <c r="F92" s="30"/>
      <c r="G92" s="30"/>
      <c r="H92" s="30"/>
      <c r="I92" s="30"/>
      <c r="J92" s="30"/>
      <c r="K92" s="30"/>
      <c r="L92" s="30"/>
      <c r="M92" s="31"/>
    </row>
    <row r="93" spans="1:13" ht="15.75" thickBot="1" x14ac:dyDescent="0.3">
      <c r="A93" s="119"/>
      <c r="B93" s="8"/>
      <c r="C93" s="8"/>
      <c r="D93" s="8"/>
      <c r="E93" s="8"/>
      <c r="F93" s="8"/>
      <c r="G93" s="8"/>
      <c r="H93" s="8"/>
      <c r="I93" s="43"/>
      <c r="J93" s="43"/>
      <c r="K93" s="8"/>
      <c r="L93" s="8"/>
      <c r="M93" s="8"/>
    </row>
    <row r="94" spans="1:13" ht="21" customHeight="1" thickBot="1" x14ac:dyDescent="0.3">
      <c r="A94" s="54"/>
      <c r="B94" s="14" t="s">
        <v>6</v>
      </c>
      <c r="C94" s="196" t="s">
        <v>34</v>
      </c>
      <c r="D94" s="197"/>
      <c r="E94" s="197"/>
      <c r="F94" s="197"/>
      <c r="G94" s="197"/>
      <c r="H94" s="15">
        <f>IF(ISNUMBER($H$5),$H$5,"")</f>
        <v>2018</v>
      </c>
      <c r="I94" s="16"/>
      <c r="J94" s="16"/>
      <c r="K94" s="15">
        <f>IF(ISNUMBER($K$5),$K$5,"")</f>
        <v>2019</v>
      </c>
      <c r="L94" s="17"/>
      <c r="M94" s="18"/>
    </row>
    <row r="95" spans="1:13" ht="6.75" hidden="1" customHeight="1" x14ac:dyDescent="0.25">
      <c r="A95" s="119"/>
      <c r="B95" s="33"/>
      <c r="C95" s="32"/>
      <c r="D95" s="32"/>
      <c r="E95" s="32"/>
      <c r="F95" s="32"/>
      <c r="G95" s="32"/>
      <c r="H95" s="32"/>
      <c r="I95" s="32"/>
      <c r="J95" s="32"/>
      <c r="K95" s="32"/>
      <c r="L95" s="32"/>
      <c r="M95" s="34"/>
    </row>
    <row r="96" spans="1:13" ht="21" hidden="1" customHeight="1" x14ac:dyDescent="0.25">
      <c r="A96" s="119"/>
      <c r="B96" s="19">
        <v>16</v>
      </c>
      <c r="C96" s="189" t="s">
        <v>35</v>
      </c>
      <c r="D96" s="190"/>
      <c r="E96" s="190"/>
      <c r="F96" s="190"/>
      <c r="G96" s="190"/>
      <c r="H96" s="77"/>
      <c r="I96" s="20"/>
      <c r="J96" s="20"/>
      <c r="K96" s="73"/>
      <c r="L96" s="23"/>
      <c r="M96" s="24"/>
    </row>
    <row r="97" spans="1:13" ht="21" hidden="1" customHeight="1" x14ac:dyDescent="0.25">
      <c r="A97" s="119"/>
      <c r="B97" s="19">
        <v>17</v>
      </c>
      <c r="C97" s="189" t="s">
        <v>36</v>
      </c>
      <c r="D97" s="190"/>
      <c r="E97" s="190"/>
      <c r="F97" s="190"/>
      <c r="G97" s="190"/>
      <c r="H97" s="78"/>
      <c r="I97" s="20"/>
      <c r="J97" s="20"/>
      <c r="K97" s="74"/>
      <c r="L97" s="23"/>
      <c r="M97" s="24"/>
    </row>
    <row r="98" spans="1:13" ht="21" hidden="1" customHeight="1" x14ac:dyDescent="0.25">
      <c r="A98" s="119"/>
      <c r="B98" s="19">
        <v>18</v>
      </c>
      <c r="C98" s="189" t="s">
        <v>37</v>
      </c>
      <c r="D98" s="190"/>
      <c r="E98" s="190"/>
      <c r="F98" s="190"/>
      <c r="G98" s="190"/>
      <c r="H98" s="78"/>
      <c r="I98" s="20"/>
      <c r="J98" s="20"/>
      <c r="K98" s="74"/>
      <c r="L98" s="23"/>
      <c r="M98" s="24"/>
    </row>
    <row r="99" spans="1:13" ht="21" hidden="1" customHeight="1" x14ac:dyDescent="0.25">
      <c r="A99" s="119"/>
      <c r="B99" s="19">
        <v>19</v>
      </c>
      <c r="C99" s="189" t="s">
        <v>38</v>
      </c>
      <c r="D99" s="190"/>
      <c r="E99" s="190"/>
      <c r="F99" s="190"/>
      <c r="G99" s="190"/>
      <c r="H99" s="78"/>
      <c r="I99" s="20"/>
      <c r="J99" s="20"/>
      <c r="K99" s="74"/>
      <c r="L99" s="23"/>
      <c r="M99" s="24"/>
    </row>
    <row r="100" spans="1:13" ht="21" hidden="1" customHeight="1" x14ac:dyDescent="0.25">
      <c r="A100" s="119"/>
      <c r="B100" s="19">
        <v>20</v>
      </c>
      <c r="C100" s="189" t="s">
        <v>39</v>
      </c>
      <c r="D100" s="190"/>
      <c r="E100" s="190"/>
      <c r="F100" s="190"/>
      <c r="G100" s="190"/>
      <c r="H100" s="78"/>
      <c r="I100" s="20"/>
      <c r="J100" s="20"/>
      <c r="K100" s="74"/>
      <c r="L100" s="23"/>
      <c r="M100" s="24"/>
    </row>
    <row r="101" spans="1:13" ht="21" hidden="1" customHeight="1" x14ac:dyDescent="0.25">
      <c r="A101" s="119"/>
      <c r="B101" s="19">
        <v>21</v>
      </c>
      <c r="C101" s="189" t="s">
        <v>40</v>
      </c>
      <c r="D101" s="190"/>
      <c r="E101" s="190"/>
      <c r="F101" s="190"/>
      <c r="G101" s="190"/>
      <c r="H101" s="79"/>
      <c r="I101" s="20"/>
      <c r="J101" s="20"/>
      <c r="K101" s="75"/>
      <c r="L101" s="23"/>
      <c r="M101" s="24"/>
    </row>
    <row r="102" spans="1:13" ht="6.75" hidden="1" customHeight="1" x14ac:dyDescent="0.25">
      <c r="A102" s="119"/>
      <c r="B102" s="22"/>
      <c r="C102" s="112"/>
      <c r="D102" s="112"/>
      <c r="E102" s="112"/>
      <c r="F102" s="112"/>
      <c r="G102" s="112"/>
      <c r="H102" s="23"/>
      <c r="I102" s="23"/>
      <c r="J102" s="23"/>
      <c r="K102" s="23"/>
      <c r="L102" s="23"/>
      <c r="M102" s="24"/>
    </row>
    <row r="103" spans="1:13" hidden="1" x14ac:dyDescent="0.25">
      <c r="A103" s="119"/>
      <c r="B103" s="25"/>
      <c r="C103" s="26" t="s">
        <v>10</v>
      </c>
      <c r="D103" s="27"/>
      <c r="E103" s="27"/>
      <c r="F103" s="27"/>
      <c r="G103" s="27"/>
      <c r="H103" s="28">
        <f>SUM(H96:H101)</f>
        <v>0</v>
      </c>
      <c r="I103" s="27"/>
      <c r="J103" s="27"/>
      <c r="K103" s="28">
        <f>SUM(K96:K101)</f>
        <v>0</v>
      </c>
      <c r="L103" s="23"/>
      <c r="M103" s="24"/>
    </row>
    <row r="104" spans="1:13" ht="8.25" hidden="1" customHeight="1" thickBot="1" x14ac:dyDescent="0.3">
      <c r="A104" s="119"/>
      <c r="B104" s="29"/>
      <c r="C104" s="30"/>
      <c r="D104" s="30"/>
      <c r="E104" s="30"/>
      <c r="F104" s="30"/>
      <c r="G104" s="30"/>
      <c r="H104" s="30"/>
      <c r="I104" s="30"/>
      <c r="J104" s="30"/>
      <c r="K104" s="30"/>
      <c r="L104" s="30"/>
      <c r="M104" s="31"/>
    </row>
    <row r="105" spans="1:13" ht="23.45" customHeight="1" x14ac:dyDescent="0.25">
      <c r="A105" s="119"/>
      <c r="B105" s="8"/>
      <c r="C105" s="8"/>
      <c r="D105" s="8"/>
      <c r="E105" s="8"/>
      <c r="F105" s="8"/>
      <c r="G105" s="8"/>
      <c r="H105" s="8"/>
      <c r="I105" s="32"/>
      <c r="J105" s="32"/>
      <c r="K105" s="32"/>
      <c r="L105" s="8"/>
      <c r="M105" s="8"/>
    </row>
    <row r="106" spans="1:13" s="2" customFormat="1" ht="31.15" customHeight="1" x14ac:dyDescent="0.25">
      <c r="A106" s="54"/>
      <c r="B106" s="46"/>
      <c r="C106" s="111" t="s">
        <v>41</v>
      </c>
      <c r="D106" s="46"/>
      <c r="E106" s="46"/>
      <c r="F106" s="46"/>
      <c r="G106" s="46"/>
      <c r="H106" s="46"/>
      <c r="I106" s="46"/>
      <c r="J106" s="46"/>
      <c r="K106" s="46"/>
      <c r="L106" s="46"/>
      <c r="M106" s="46"/>
    </row>
    <row r="107" spans="1:13" s="2" customFormat="1" ht="22.5" customHeight="1" thickBot="1" x14ac:dyDescent="0.3">
      <c r="A107" s="54"/>
      <c r="B107" s="13"/>
      <c r="C107" s="47" t="s">
        <v>42</v>
      </c>
      <c r="D107" s="13"/>
      <c r="E107" s="13"/>
      <c r="F107" s="13"/>
      <c r="G107" s="13"/>
      <c r="H107" s="13"/>
      <c r="I107" s="13"/>
      <c r="J107" s="13"/>
      <c r="K107" s="13"/>
      <c r="L107" s="13"/>
      <c r="M107" s="13"/>
    </row>
    <row r="108" spans="1:13" ht="21" customHeight="1" thickBot="1" x14ac:dyDescent="0.3">
      <c r="A108" s="54"/>
      <c r="B108" s="14" t="s">
        <v>6</v>
      </c>
      <c r="C108" s="196" t="s">
        <v>43</v>
      </c>
      <c r="D108" s="197"/>
      <c r="E108" s="198"/>
      <c r="F108" s="198"/>
      <c r="G108" s="198"/>
      <c r="H108" s="15">
        <f>IF(ISNUMBER($H$5),$H$5,"")</f>
        <v>2018</v>
      </c>
      <c r="I108" s="17"/>
      <c r="J108" s="17"/>
      <c r="K108" s="15">
        <f>IF(ISNUMBER($K$5),$K$5,"")</f>
        <v>2019</v>
      </c>
      <c r="L108" s="17"/>
      <c r="M108" s="18"/>
    </row>
    <row r="109" spans="1:13" ht="6.75" hidden="1" customHeight="1" x14ac:dyDescent="0.25">
      <c r="A109" s="119"/>
      <c r="B109" s="33"/>
      <c r="C109" s="32"/>
      <c r="D109" s="32"/>
      <c r="E109" s="32"/>
      <c r="F109" s="32"/>
      <c r="G109" s="32"/>
      <c r="H109" s="32"/>
      <c r="I109" s="32"/>
      <c r="J109" s="32"/>
      <c r="K109" s="32"/>
      <c r="L109" s="32"/>
      <c r="M109" s="34"/>
    </row>
    <row r="110" spans="1:13" ht="20.45" hidden="1" customHeight="1" x14ac:dyDescent="0.25">
      <c r="A110" s="119"/>
      <c r="B110" s="22"/>
      <c r="C110" s="115" t="s">
        <v>44</v>
      </c>
      <c r="D110" s="112"/>
      <c r="E110" s="112"/>
      <c r="F110" s="112"/>
      <c r="G110" s="112"/>
      <c r="H110" s="23"/>
      <c r="I110" s="23"/>
      <c r="J110" s="23"/>
      <c r="K110" s="23"/>
      <c r="L110" s="23"/>
      <c r="M110" s="24"/>
    </row>
    <row r="111" spans="1:13" ht="6.75" hidden="1" customHeight="1" x14ac:dyDescent="0.25">
      <c r="A111" s="119"/>
      <c r="B111" s="22"/>
      <c r="C111" s="112"/>
      <c r="D111" s="112"/>
      <c r="E111" s="112"/>
      <c r="F111" s="112"/>
      <c r="G111" s="112"/>
      <c r="H111" s="23"/>
      <c r="I111" s="23"/>
      <c r="J111" s="23"/>
      <c r="K111" s="23"/>
      <c r="L111" s="23"/>
      <c r="M111" s="24"/>
    </row>
    <row r="112" spans="1:13" ht="21" hidden="1" customHeight="1" x14ac:dyDescent="0.25">
      <c r="A112" s="119"/>
      <c r="B112" s="19">
        <v>22</v>
      </c>
      <c r="C112" s="189" t="s">
        <v>45</v>
      </c>
      <c r="D112" s="190"/>
      <c r="E112" s="190"/>
      <c r="F112" s="190"/>
      <c r="G112" s="190"/>
      <c r="H112" s="77"/>
      <c r="I112" s="20"/>
      <c r="J112" s="20"/>
      <c r="K112" s="73"/>
      <c r="L112" s="23"/>
      <c r="M112" s="24"/>
    </row>
    <row r="113" spans="1:14" ht="21" hidden="1" customHeight="1" x14ac:dyDescent="0.25">
      <c r="A113" s="119"/>
      <c r="B113" s="19">
        <v>23</v>
      </c>
      <c r="C113" s="189" t="s">
        <v>46</v>
      </c>
      <c r="D113" s="190"/>
      <c r="E113" s="190"/>
      <c r="F113" s="190"/>
      <c r="G113" s="190"/>
      <c r="H113" s="78"/>
      <c r="I113" s="20"/>
      <c r="J113" s="20"/>
      <c r="K113" s="74"/>
      <c r="L113" s="23"/>
      <c r="M113" s="24"/>
    </row>
    <row r="114" spans="1:14" ht="21" hidden="1" customHeight="1" x14ac:dyDescent="0.25">
      <c r="A114" s="119"/>
      <c r="B114" s="19">
        <v>24</v>
      </c>
      <c r="C114" s="189" t="s">
        <v>47</v>
      </c>
      <c r="D114" s="190"/>
      <c r="E114" s="190"/>
      <c r="F114" s="190"/>
      <c r="G114" s="190"/>
      <c r="H114" s="79"/>
      <c r="I114" s="20"/>
      <c r="J114" s="20"/>
      <c r="K114" s="75"/>
      <c r="L114" s="23"/>
      <c r="M114" s="24"/>
    </row>
    <row r="115" spans="1:14" ht="6.75" hidden="1" customHeight="1" x14ac:dyDescent="0.25">
      <c r="A115" s="119"/>
      <c r="B115" s="22"/>
      <c r="C115" s="112"/>
      <c r="D115" s="112"/>
      <c r="E115" s="112"/>
      <c r="F115" s="112"/>
      <c r="G115" s="112"/>
      <c r="H115" s="23"/>
      <c r="I115" s="23"/>
      <c r="J115" s="23"/>
      <c r="K115" s="23"/>
      <c r="L115" s="23"/>
      <c r="M115" s="24"/>
    </row>
    <row r="116" spans="1:14" hidden="1" x14ac:dyDescent="0.25">
      <c r="A116" s="119"/>
      <c r="B116" s="25"/>
      <c r="C116" s="124" t="s">
        <v>10</v>
      </c>
      <c r="D116" s="27"/>
      <c r="E116" s="27"/>
      <c r="F116" s="27"/>
      <c r="G116" s="27"/>
      <c r="H116" s="28">
        <f>IFERROR(SUM(H112:H114),0)</f>
        <v>0</v>
      </c>
      <c r="I116" s="27"/>
      <c r="J116" s="27"/>
      <c r="K116" s="28">
        <f>IFERROR(SUM(K112:K114),0)</f>
        <v>0</v>
      </c>
      <c r="L116" s="23"/>
      <c r="M116" s="24"/>
    </row>
    <row r="117" spans="1:14" ht="12.6" hidden="1" customHeight="1" x14ac:dyDescent="0.25">
      <c r="A117" s="126"/>
      <c r="B117" s="22"/>
      <c r="C117" s="23"/>
      <c r="D117" s="23"/>
      <c r="E117" s="23"/>
      <c r="F117" s="23"/>
      <c r="G117" s="23"/>
      <c r="H117" s="23"/>
      <c r="I117" s="23"/>
      <c r="J117" s="23"/>
      <c r="K117" s="23"/>
      <c r="L117" s="23"/>
      <c r="M117" s="24"/>
      <c r="N117" s="100"/>
    </row>
    <row r="118" spans="1:14" ht="19.899999999999999" hidden="1" customHeight="1" x14ac:dyDescent="0.25">
      <c r="A118" s="126"/>
      <c r="B118" s="22"/>
      <c r="C118" s="115" t="s">
        <v>48</v>
      </c>
      <c r="D118" s="23"/>
      <c r="E118" s="23"/>
      <c r="F118" s="23"/>
      <c r="G118" s="23"/>
      <c r="H118" s="23"/>
      <c r="I118" s="23"/>
      <c r="J118" s="23"/>
      <c r="K118" s="23"/>
      <c r="L118" s="23"/>
      <c r="M118" s="24"/>
      <c r="N118" s="100"/>
    </row>
    <row r="119" spans="1:14" ht="6.75" hidden="1" customHeight="1" x14ac:dyDescent="0.25">
      <c r="A119" s="126"/>
      <c r="B119" s="22"/>
      <c r="C119" s="23"/>
      <c r="D119" s="23"/>
      <c r="E119" s="23"/>
      <c r="F119" s="23"/>
      <c r="G119" s="23"/>
      <c r="H119" s="23"/>
      <c r="I119" s="23"/>
      <c r="J119" s="23"/>
      <c r="K119" s="23"/>
      <c r="L119" s="23"/>
      <c r="M119" s="24"/>
      <c r="N119" s="100"/>
    </row>
    <row r="120" spans="1:14" s="2" customFormat="1" ht="21" hidden="1" customHeight="1" x14ac:dyDescent="0.25">
      <c r="A120" s="54"/>
      <c r="B120" s="19">
        <v>25</v>
      </c>
      <c r="C120" s="189" t="s">
        <v>49</v>
      </c>
      <c r="D120" s="190"/>
      <c r="E120" s="38"/>
      <c r="F120" s="38"/>
      <c r="G120" s="38"/>
      <c r="H120" s="81"/>
      <c r="I120" s="20"/>
      <c r="J120" s="20"/>
      <c r="K120" s="82"/>
      <c r="L120" s="20"/>
      <c r="M120" s="21"/>
      <c r="N120" s="100"/>
    </row>
    <row r="121" spans="1:14" ht="12.6" hidden="1" customHeight="1" x14ac:dyDescent="0.25">
      <c r="A121" s="126"/>
      <c r="B121" s="22"/>
      <c r="C121" s="112"/>
      <c r="D121" s="112"/>
      <c r="E121" s="112"/>
      <c r="F121" s="112"/>
      <c r="G121" s="112"/>
      <c r="H121" s="23"/>
      <c r="I121" s="23"/>
      <c r="J121" s="23"/>
      <c r="K121" s="23"/>
      <c r="L121" s="23"/>
      <c r="M121" s="24"/>
    </row>
    <row r="122" spans="1:14" ht="19.899999999999999" hidden="1" customHeight="1" x14ac:dyDescent="0.25">
      <c r="A122" s="126"/>
      <c r="B122" s="22"/>
      <c r="C122" s="115" t="s">
        <v>50</v>
      </c>
      <c r="D122" s="112"/>
      <c r="E122" s="112"/>
      <c r="F122" s="112"/>
      <c r="G122" s="112"/>
      <c r="H122" s="23"/>
      <c r="I122" s="23"/>
      <c r="J122" s="23"/>
      <c r="K122" s="23"/>
      <c r="L122" s="23"/>
      <c r="M122" s="24"/>
    </row>
    <row r="123" spans="1:14" ht="8.25" hidden="1" customHeight="1" x14ac:dyDescent="0.25">
      <c r="A123" s="126"/>
      <c r="B123" s="22"/>
      <c r="C123" s="112"/>
      <c r="D123" s="112"/>
      <c r="E123" s="112"/>
      <c r="F123" s="112"/>
      <c r="G123" s="112"/>
      <c r="H123" s="23"/>
      <c r="I123" s="23"/>
      <c r="J123" s="23"/>
      <c r="K123" s="23"/>
      <c r="L123" s="23"/>
      <c r="M123" s="24"/>
    </row>
    <row r="124" spans="1:14" ht="21" hidden="1" customHeight="1" x14ac:dyDescent="0.25">
      <c r="A124" s="126"/>
      <c r="B124" s="19">
        <v>26</v>
      </c>
      <c r="C124" s="189" t="s">
        <v>51</v>
      </c>
      <c r="D124" s="190"/>
      <c r="E124" s="190"/>
      <c r="F124" s="190"/>
      <c r="G124" s="190"/>
      <c r="H124" s="77"/>
      <c r="I124" s="20"/>
      <c r="J124" s="20"/>
      <c r="K124" s="73"/>
      <c r="L124" s="23"/>
      <c r="M124" s="24"/>
    </row>
    <row r="125" spans="1:14" ht="21" hidden="1" customHeight="1" x14ac:dyDescent="0.25">
      <c r="A125" s="119"/>
      <c r="B125" s="19">
        <v>27</v>
      </c>
      <c r="C125" s="189" t="s">
        <v>52</v>
      </c>
      <c r="D125" s="190"/>
      <c r="E125" s="190"/>
      <c r="F125" s="190"/>
      <c r="G125" s="190"/>
      <c r="H125" s="78"/>
      <c r="I125" s="20"/>
      <c r="J125" s="20"/>
      <c r="K125" s="74"/>
      <c r="L125" s="23"/>
      <c r="M125" s="24"/>
    </row>
    <row r="126" spans="1:14" ht="21" hidden="1" customHeight="1" x14ac:dyDescent="0.25">
      <c r="A126" s="119"/>
      <c r="B126" s="19">
        <v>28</v>
      </c>
      <c r="C126" s="189" t="s">
        <v>53</v>
      </c>
      <c r="D126" s="190"/>
      <c r="E126" s="190"/>
      <c r="F126" s="190"/>
      <c r="G126" s="190"/>
      <c r="H126" s="79"/>
      <c r="I126" s="20"/>
      <c r="J126" s="20"/>
      <c r="K126" s="75"/>
      <c r="L126" s="23"/>
      <c r="M126" s="24"/>
    </row>
    <row r="127" spans="1:14" ht="21" hidden="1" customHeight="1" x14ac:dyDescent="0.25">
      <c r="A127" s="119"/>
      <c r="B127" s="19">
        <v>29</v>
      </c>
      <c r="C127" s="189" t="s">
        <v>54</v>
      </c>
      <c r="D127" s="190"/>
      <c r="E127" s="190"/>
      <c r="F127" s="190"/>
      <c r="G127" s="190"/>
      <c r="H127" s="78"/>
      <c r="I127" s="20"/>
      <c r="J127" s="20"/>
      <c r="K127" s="74"/>
      <c r="L127" s="23"/>
      <c r="M127" s="24"/>
    </row>
    <row r="128" spans="1:14" ht="21" hidden="1" customHeight="1" x14ac:dyDescent="0.25">
      <c r="A128" s="119"/>
      <c r="B128" s="19">
        <v>30</v>
      </c>
      <c r="C128" s="189" t="s">
        <v>55</v>
      </c>
      <c r="D128" s="190"/>
      <c r="E128" s="190"/>
      <c r="F128" s="190"/>
      <c r="G128" s="190"/>
      <c r="H128" s="78"/>
      <c r="I128" s="20"/>
      <c r="J128" s="20"/>
      <c r="K128" s="74"/>
      <c r="L128" s="23"/>
      <c r="M128" s="24"/>
    </row>
    <row r="129" spans="1:13" ht="21" hidden="1" customHeight="1" x14ac:dyDescent="0.25">
      <c r="A129" s="119"/>
      <c r="B129" s="19">
        <v>31</v>
      </c>
      <c r="C129" s="189" t="s">
        <v>56</v>
      </c>
      <c r="D129" s="190"/>
      <c r="E129" s="190"/>
      <c r="F129" s="190"/>
      <c r="G129" s="190"/>
      <c r="H129" s="78"/>
      <c r="I129" s="20"/>
      <c r="J129" s="20"/>
      <c r="K129" s="74"/>
      <c r="L129" s="23"/>
      <c r="M129" s="24"/>
    </row>
    <row r="130" spans="1:13" ht="21" hidden="1" customHeight="1" x14ac:dyDescent="0.25">
      <c r="A130" s="119"/>
      <c r="B130" s="19">
        <v>32</v>
      </c>
      <c r="C130" s="189" t="s">
        <v>57</v>
      </c>
      <c r="D130" s="190"/>
      <c r="E130" s="190"/>
      <c r="F130" s="190"/>
      <c r="G130" s="35" t="s">
        <v>18</v>
      </c>
      <c r="H130" s="77"/>
      <c r="I130" s="36" t="s">
        <v>19</v>
      </c>
      <c r="J130" s="35" t="s">
        <v>18</v>
      </c>
      <c r="K130" s="73"/>
      <c r="L130" s="36" t="s">
        <v>19</v>
      </c>
      <c r="M130" s="24"/>
    </row>
    <row r="131" spans="1:13" ht="21" hidden="1" customHeight="1" x14ac:dyDescent="0.25">
      <c r="A131" s="119"/>
      <c r="B131" s="19">
        <v>33</v>
      </c>
      <c r="C131" s="189" t="s">
        <v>58</v>
      </c>
      <c r="D131" s="190"/>
      <c r="E131" s="190"/>
      <c r="F131" s="190"/>
      <c r="G131" s="35" t="s">
        <v>18</v>
      </c>
      <c r="H131" s="81"/>
      <c r="I131" s="36" t="s">
        <v>19</v>
      </c>
      <c r="J131" s="35" t="s">
        <v>18</v>
      </c>
      <c r="K131" s="82"/>
      <c r="L131" s="36" t="s">
        <v>19</v>
      </c>
      <c r="M131" s="24"/>
    </row>
    <row r="132" spans="1:13" ht="6.75" hidden="1" customHeight="1" x14ac:dyDescent="0.25">
      <c r="A132" s="119"/>
      <c r="B132" s="22"/>
      <c r="C132" s="112"/>
      <c r="D132" s="112"/>
      <c r="E132" s="112"/>
      <c r="F132" s="112"/>
      <c r="G132" s="112"/>
      <c r="H132" s="23"/>
      <c r="I132" s="23"/>
      <c r="J132" s="23"/>
      <c r="K132" s="23"/>
      <c r="L132" s="23"/>
      <c r="M132" s="24"/>
    </row>
    <row r="133" spans="1:13" hidden="1" x14ac:dyDescent="0.25">
      <c r="A133" s="119"/>
      <c r="B133" s="19"/>
      <c r="C133" s="48" t="s">
        <v>10</v>
      </c>
      <c r="D133" s="27"/>
      <c r="E133" s="27"/>
      <c r="F133" s="27"/>
      <c r="G133" s="27"/>
      <c r="H133" s="28">
        <f>IFERROR(SUM(H124:H129)-H130-H131,0)</f>
        <v>0</v>
      </c>
      <c r="I133" s="27"/>
      <c r="J133" s="27"/>
      <c r="K133" s="28">
        <f>IFERROR(SUM(K124:K129)-K130-K131,0)</f>
        <v>0</v>
      </c>
      <c r="L133" s="23"/>
      <c r="M133" s="24"/>
    </row>
    <row r="134" spans="1:13" ht="6.75" hidden="1" customHeight="1" x14ac:dyDescent="0.25">
      <c r="A134" s="119"/>
      <c r="B134" s="22"/>
      <c r="C134" s="112"/>
      <c r="D134" s="112"/>
      <c r="E134" s="112"/>
      <c r="F134" s="112"/>
      <c r="G134" s="112"/>
      <c r="H134" s="23"/>
      <c r="I134" s="23"/>
      <c r="J134" s="23"/>
      <c r="K134" s="23"/>
      <c r="L134" s="23"/>
      <c r="M134" s="24"/>
    </row>
    <row r="135" spans="1:13" ht="21" hidden="1" customHeight="1" x14ac:dyDescent="0.25">
      <c r="A135" s="119"/>
      <c r="B135" s="19">
        <v>34</v>
      </c>
      <c r="C135" s="190" t="s">
        <v>59</v>
      </c>
      <c r="D135" s="190"/>
      <c r="E135" s="190"/>
      <c r="F135" s="190"/>
      <c r="G135" s="190"/>
      <c r="H135" s="83"/>
      <c r="I135" s="20"/>
      <c r="J135" s="20"/>
      <c r="K135" s="83"/>
      <c r="L135" s="23"/>
      <c r="M135" s="24"/>
    </row>
    <row r="136" spans="1:13" ht="6.75" hidden="1" customHeight="1" x14ac:dyDescent="0.25">
      <c r="A136" s="119"/>
      <c r="B136" s="22"/>
      <c r="C136" s="112"/>
      <c r="D136" s="112"/>
      <c r="E136" s="112"/>
      <c r="F136" s="112"/>
      <c r="G136" s="112"/>
      <c r="H136" s="23"/>
      <c r="I136" s="23"/>
      <c r="J136" s="23"/>
      <c r="K136" s="23"/>
      <c r="L136" s="23"/>
      <c r="M136" s="24"/>
    </row>
    <row r="137" spans="1:13" hidden="1" x14ac:dyDescent="0.25">
      <c r="A137" s="119"/>
      <c r="B137" s="25"/>
      <c r="C137" s="26" t="s">
        <v>60</v>
      </c>
      <c r="D137" s="27"/>
      <c r="E137" s="27"/>
      <c r="F137" s="27"/>
      <c r="G137" s="27"/>
      <c r="H137" s="28">
        <f>IFERROR(H133*H135,0)</f>
        <v>0</v>
      </c>
      <c r="I137" s="27"/>
      <c r="J137" s="27"/>
      <c r="K137" s="28">
        <f>IFERROR(K133*K135,0)</f>
        <v>0</v>
      </c>
      <c r="L137" s="23"/>
      <c r="M137" s="24"/>
    </row>
    <row r="138" spans="1:13" ht="8.25" hidden="1" customHeight="1" thickBot="1" x14ac:dyDescent="0.3">
      <c r="A138" s="119"/>
      <c r="B138" s="29"/>
      <c r="C138" s="30"/>
      <c r="D138" s="30"/>
      <c r="E138" s="30"/>
      <c r="F138" s="30"/>
      <c r="G138" s="30"/>
      <c r="H138" s="30"/>
      <c r="I138" s="30"/>
      <c r="J138" s="30"/>
      <c r="K138" s="30"/>
      <c r="L138" s="30"/>
      <c r="M138" s="31"/>
    </row>
    <row r="139" spans="1:13" ht="13.9" customHeight="1" thickBot="1" x14ac:dyDescent="0.3">
      <c r="A139" s="119"/>
      <c r="B139" s="23"/>
      <c r="C139" s="23"/>
      <c r="D139" s="23"/>
      <c r="E139" s="23"/>
      <c r="F139" s="23"/>
      <c r="G139" s="23"/>
      <c r="H139" s="23"/>
      <c r="I139" s="23"/>
      <c r="J139" s="23"/>
      <c r="K139" s="23"/>
      <c r="L139" s="23"/>
      <c r="M139" s="23"/>
    </row>
    <row r="140" spans="1:13" ht="21" customHeight="1" thickBot="1" x14ac:dyDescent="0.3">
      <c r="A140" s="54"/>
      <c r="B140" s="14" t="s">
        <v>6</v>
      </c>
      <c r="C140" s="196" t="s">
        <v>43</v>
      </c>
      <c r="D140" s="197"/>
      <c r="E140" s="198"/>
      <c r="F140" s="198"/>
      <c r="G140" s="198"/>
      <c r="H140" s="15">
        <f>IF(ISNUMBER($H$5),$H$5,"")</f>
        <v>2018</v>
      </c>
      <c r="I140" s="17"/>
      <c r="J140" s="17"/>
      <c r="K140" s="15">
        <f>IF(ISNUMBER($K$5),$K$5,"")</f>
        <v>2019</v>
      </c>
      <c r="L140" s="17"/>
      <c r="M140" s="18"/>
    </row>
    <row r="141" spans="1:13" ht="6.75" hidden="1" customHeight="1" x14ac:dyDescent="0.25">
      <c r="A141" s="119"/>
      <c r="B141" s="33"/>
      <c r="C141" s="32"/>
      <c r="D141" s="32"/>
      <c r="E141" s="32"/>
      <c r="F141" s="32"/>
      <c r="G141" s="32"/>
      <c r="H141" s="32"/>
      <c r="I141" s="32"/>
      <c r="J141" s="32"/>
      <c r="K141" s="32"/>
      <c r="L141" s="32"/>
      <c r="M141" s="34"/>
    </row>
    <row r="142" spans="1:13" ht="20.45" hidden="1" customHeight="1" x14ac:dyDescent="0.25">
      <c r="A142" s="119"/>
      <c r="B142" s="22"/>
      <c r="C142" s="115" t="s">
        <v>44</v>
      </c>
      <c r="D142" s="112"/>
      <c r="E142" s="112"/>
      <c r="F142" s="112"/>
      <c r="G142" s="112"/>
      <c r="H142" s="23"/>
      <c r="I142" s="23"/>
      <c r="J142" s="23"/>
      <c r="K142" s="23"/>
      <c r="L142" s="23"/>
      <c r="M142" s="24"/>
    </row>
    <row r="143" spans="1:13" ht="6.75" hidden="1" customHeight="1" x14ac:dyDescent="0.25">
      <c r="A143" s="119"/>
      <c r="B143" s="22"/>
      <c r="C143" s="112"/>
      <c r="D143" s="112"/>
      <c r="E143" s="112"/>
      <c r="F143" s="112"/>
      <c r="G143" s="112"/>
      <c r="H143" s="23"/>
      <c r="I143" s="23"/>
      <c r="J143" s="23"/>
      <c r="K143" s="23"/>
      <c r="L143" s="23"/>
      <c r="M143" s="24"/>
    </row>
    <row r="144" spans="1:13" ht="21" hidden="1" customHeight="1" x14ac:dyDescent="0.25">
      <c r="A144" s="119"/>
      <c r="B144" s="19">
        <v>22</v>
      </c>
      <c r="C144" s="189" t="s">
        <v>45</v>
      </c>
      <c r="D144" s="190"/>
      <c r="E144" s="190"/>
      <c r="F144" s="190"/>
      <c r="G144" s="190"/>
      <c r="H144" s="77"/>
      <c r="I144" s="20"/>
      <c r="J144" s="20"/>
      <c r="K144" s="73"/>
      <c r="L144" s="23"/>
      <c r="M144" s="24"/>
    </row>
    <row r="145" spans="1:14" ht="21" hidden="1" customHeight="1" x14ac:dyDescent="0.25">
      <c r="A145" s="119"/>
      <c r="B145" s="19">
        <v>23</v>
      </c>
      <c r="C145" s="189" t="s">
        <v>46</v>
      </c>
      <c r="D145" s="190"/>
      <c r="E145" s="190"/>
      <c r="F145" s="190"/>
      <c r="G145" s="190"/>
      <c r="H145" s="78"/>
      <c r="I145" s="20"/>
      <c r="J145" s="20"/>
      <c r="K145" s="74"/>
      <c r="L145" s="23"/>
      <c r="M145" s="24"/>
    </row>
    <row r="146" spans="1:14" ht="21" hidden="1" customHeight="1" x14ac:dyDescent="0.25">
      <c r="A146" s="119"/>
      <c r="B146" s="19">
        <v>24</v>
      </c>
      <c r="C146" s="189" t="s">
        <v>47</v>
      </c>
      <c r="D146" s="190"/>
      <c r="E146" s="190"/>
      <c r="F146" s="190"/>
      <c r="G146" s="190"/>
      <c r="H146" s="79"/>
      <c r="I146" s="20"/>
      <c r="J146" s="20"/>
      <c r="K146" s="75"/>
      <c r="L146" s="23"/>
      <c r="M146" s="24"/>
    </row>
    <row r="147" spans="1:14" ht="6.75" hidden="1" customHeight="1" x14ac:dyDescent="0.25">
      <c r="A147" s="119"/>
      <c r="B147" s="22"/>
      <c r="C147" s="112"/>
      <c r="D147" s="112"/>
      <c r="E147" s="112"/>
      <c r="F147" s="112"/>
      <c r="G147" s="112"/>
      <c r="H147" s="23"/>
      <c r="I147" s="23"/>
      <c r="J147" s="23"/>
      <c r="K147" s="23"/>
      <c r="L147" s="23"/>
      <c r="M147" s="24"/>
    </row>
    <row r="148" spans="1:14" hidden="1" x14ac:dyDescent="0.25">
      <c r="A148" s="119"/>
      <c r="B148" s="25"/>
      <c r="C148" s="26" t="s">
        <v>10</v>
      </c>
      <c r="D148" s="27"/>
      <c r="E148" s="27"/>
      <c r="F148" s="27"/>
      <c r="G148" s="27"/>
      <c r="H148" s="28">
        <f>IFERROR(SUM(H144:H146),0)</f>
        <v>0</v>
      </c>
      <c r="I148" s="27"/>
      <c r="J148" s="27"/>
      <c r="K148" s="28">
        <f>IFERROR(SUM(K144:K146),0)</f>
        <v>0</v>
      </c>
      <c r="L148" s="23"/>
      <c r="M148" s="24"/>
    </row>
    <row r="149" spans="1:14" ht="12.6" hidden="1" customHeight="1" x14ac:dyDescent="0.25">
      <c r="A149" s="126"/>
      <c r="B149" s="22"/>
      <c r="C149" s="23"/>
      <c r="D149" s="23"/>
      <c r="E149" s="23"/>
      <c r="F149" s="23"/>
      <c r="G149" s="23"/>
      <c r="H149" s="23"/>
      <c r="I149" s="23"/>
      <c r="J149" s="23"/>
      <c r="K149" s="23"/>
      <c r="L149" s="23"/>
      <c r="M149" s="24"/>
      <c r="N149" s="100"/>
    </row>
    <row r="150" spans="1:14" ht="19.899999999999999" hidden="1" customHeight="1" x14ac:dyDescent="0.25">
      <c r="A150" s="126"/>
      <c r="B150" s="22"/>
      <c r="C150" s="115" t="s">
        <v>48</v>
      </c>
      <c r="D150" s="23"/>
      <c r="E150" s="23"/>
      <c r="F150" s="23"/>
      <c r="G150" s="23"/>
      <c r="H150" s="23"/>
      <c r="I150" s="23"/>
      <c r="J150" s="23"/>
      <c r="K150" s="23"/>
      <c r="L150" s="23"/>
      <c r="M150" s="24"/>
      <c r="N150" s="100"/>
    </row>
    <row r="151" spans="1:14" ht="6.75" hidden="1" customHeight="1" x14ac:dyDescent="0.25">
      <c r="A151" s="126"/>
      <c r="B151" s="22"/>
      <c r="C151" s="23"/>
      <c r="D151" s="23"/>
      <c r="E151" s="23"/>
      <c r="F151" s="23"/>
      <c r="G151" s="23"/>
      <c r="H151" s="23"/>
      <c r="I151" s="23"/>
      <c r="J151" s="23"/>
      <c r="K151" s="23"/>
      <c r="L151" s="23"/>
      <c r="M151" s="24"/>
      <c r="N151" s="100"/>
    </row>
    <row r="152" spans="1:14" s="2" customFormat="1" ht="21" hidden="1" customHeight="1" x14ac:dyDescent="0.25">
      <c r="A152" s="54"/>
      <c r="B152" s="19">
        <v>25</v>
      </c>
      <c r="C152" s="189" t="s">
        <v>49</v>
      </c>
      <c r="D152" s="190"/>
      <c r="E152" s="38"/>
      <c r="F152" s="38"/>
      <c r="G152" s="38"/>
      <c r="H152" s="81"/>
      <c r="I152" s="20"/>
      <c r="J152" s="20"/>
      <c r="K152" s="82"/>
      <c r="L152" s="20"/>
      <c r="M152" s="21"/>
      <c r="N152" s="100"/>
    </row>
    <row r="153" spans="1:14" ht="12.6" hidden="1" customHeight="1" x14ac:dyDescent="0.25">
      <c r="A153" s="126"/>
      <c r="B153" s="22"/>
      <c r="C153" s="112"/>
      <c r="D153" s="112"/>
      <c r="E153" s="112"/>
      <c r="F153" s="112"/>
      <c r="G153" s="112"/>
      <c r="H153" s="23"/>
      <c r="I153" s="23"/>
      <c r="J153" s="23"/>
      <c r="K153" s="23"/>
      <c r="L153" s="23"/>
      <c r="M153" s="24"/>
      <c r="N153" s="99"/>
    </row>
    <row r="154" spans="1:14" ht="19.899999999999999" hidden="1" customHeight="1" x14ac:dyDescent="0.25">
      <c r="A154" s="126"/>
      <c r="B154" s="22"/>
      <c r="C154" s="115" t="s">
        <v>50</v>
      </c>
      <c r="D154" s="112"/>
      <c r="E154" s="112"/>
      <c r="F154" s="112"/>
      <c r="G154" s="112"/>
      <c r="H154" s="23"/>
      <c r="I154" s="23"/>
      <c r="J154" s="23"/>
      <c r="K154" s="23"/>
      <c r="L154" s="23"/>
      <c r="M154" s="24"/>
      <c r="N154" s="99"/>
    </row>
    <row r="155" spans="1:14" ht="8.25" hidden="1" customHeight="1" x14ac:dyDescent="0.25">
      <c r="A155" s="126"/>
      <c r="B155" s="22"/>
      <c r="C155" s="112"/>
      <c r="D155" s="112"/>
      <c r="E155" s="112"/>
      <c r="F155" s="112"/>
      <c r="G155" s="112"/>
      <c r="H155" s="23"/>
      <c r="I155" s="23"/>
      <c r="J155" s="23"/>
      <c r="K155" s="23"/>
      <c r="L155" s="23"/>
      <c r="M155" s="24"/>
      <c r="N155" s="99"/>
    </row>
    <row r="156" spans="1:14" ht="21" hidden="1" customHeight="1" x14ac:dyDescent="0.25">
      <c r="A156" s="126"/>
      <c r="B156" s="19">
        <v>26</v>
      </c>
      <c r="C156" s="189" t="s">
        <v>51</v>
      </c>
      <c r="D156" s="190"/>
      <c r="E156" s="190"/>
      <c r="F156" s="190"/>
      <c r="G156" s="190"/>
      <c r="H156" s="77"/>
      <c r="I156" s="20"/>
      <c r="J156" s="20"/>
      <c r="K156" s="73"/>
      <c r="L156" s="23"/>
      <c r="M156" s="24"/>
      <c r="N156" s="99"/>
    </row>
    <row r="157" spans="1:14" ht="21" hidden="1" customHeight="1" x14ac:dyDescent="0.25">
      <c r="A157" s="119"/>
      <c r="B157" s="19">
        <v>27</v>
      </c>
      <c r="C157" s="189" t="s">
        <v>52</v>
      </c>
      <c r="D157" s="190"/>
      <c r="E157" s="190"/>
      <c r="F157" s="190"/>
      <c r="G157" s="190"/>
      <c r="H157" s="78"/>
      <c r="I157" s="20"/>
      <c r="J157" s="20"/>
      <c r="K157" s="74"/>
      <c r="L157" s="23"/>
      <c r="M157" s="24"/>
    </row>
    <row r="158" spans="1:14" ht="21" hidden="1" customHeight="1" x14ac:dyDescent="0.25">
      <c r="A158" s="119"/>
      <c r="B158" s="19">
        <v>28</v>
      </c>
      <c r="C158" s="189" t="s">
        <v>53</v>
      </c>
      <c r="D158" s="190"/>
      <c r="E158" s="190"/>
      <c r="F158" s="190"/>
      <c r="G158" s="190"/>
      <c r="H158" s="79"/>
      <c r="I158" s="20"/>
      <c r="J158" s="20"/>
      <c r="K158" s="75"/>
      <c r="L158" s="23"/>
      <c r="M158" s="24"/>
    </row>
    <row r="159" spans="1:14" ht="21" hidden="1" customHeight="1" x14ac:dyDescent="0.25">
      <c r="A159" s="119"/>
      <c r="B159" s="19">
        <v>29</v>
      </c>
      <c r="C159" s="189" t="s">
        <v>54</v>
      </c>
      <c r="D159" s="190"/>
      <c r="E159" s="190"/>
      <c r="F159" s="190"/>
      <c r="G159" s="190"/>
      <c r="H159" s="78"/>
      <c r="I159" s="20"/>
      <c r="J159" s="20"/>
      <c r="K159" s="74"/>
      <c r="L159" s="23"/>
      <c r="M159" s="24"/>
    </row>
    <row r="160" spans="1:14" ht="21" hidden="1" customHeight="1" x14ac:dyDescent="0.25">
      <c r="A160" s="119"/>
      <c r="B160" s="19">
        <v>30</v>
      </c>
      <c r="C160" s="189" t="s">
        <v>55</v>
      </c>
      <c r="D160" s="190"/>
      <c r="E160" s="190"/>
      <c r="F160" s="190"/>
      <c r="G160" s="190"/>
      <c r="H160" s="78"/>
      <c r="I160" s="20"/>
      <c r="J160" s="20"/>
      <c r="K160" s="74"/>
      <c r="L160" s="23"/>
      <c r="M160" s="24"/>
    </row>
    <row r="161" spans="1:13" ht="21" hidden="1" customHeight="1" x14ac:dyDescent="0.25">
      <c r="A161" s="119"/>
      <c r="B161" s="19">
        <v>31</v>
      </c>
      <c r="C161" s="189" t="s">
        <v>56</v>
      </c>
      <c r="D161" s="190"/>
      <c r="E161" s="190"/>
      <c r="F161" s="190"/>
      <c r="G161" s="190"/>
      <c r="H161" s="78"/>
      <c r="I161" s="20"/>
      <c r="J161" s="20"/>
      <c r="K161" s="74"/>
      <c r="L161" s="23"/>
      <c r="M161" s="24"/>
    </row>
    <row r="162" spans="1:13" ht="21" hidden="1" customHeight="1" x14ac:dyDescent="0.25">
      <c r="A162" s="119"/>
      <c r="B162" s="19">
        <v>32</v>
      </c>
      <c r="C162" s="189" t="s">
        <v>57</v>
      </c>
      <c r="D162" s="190"/>
      <c r="E162" s="190"/>
      <c r="F162" s="190"/>
      <c r="G162" s="35" t="s">
        <v>18</v>
      </c>
      <c r="H162" s="77"/>
      <c r="I162" s="36" t="s">
        <v>19</v>
      </c>
      <c r="J162" s="35" t="s">
        <v>18</v>
      </c>
      <c r="K162" s="73"/>
      <c r="L162" s="36" t="s">
        <v>19</v>
      </c>
      <c r="M162" s="24"/>
    </row>
    <row r="163" spans="1:13" ht="21" hidden="1" customHeight="1" x14ac:dyDescent="0.25">
      <c r="A163" s="119"/>
      <c r="B163" s="19">
        <v>33</v>
      </c>
      <c r="C163" s="189" t="s">
        <v>58</v>
      </c>
      <c r="D163" s="190"/>
      <c r="E163" s="190"/>
      <c r="F163" s="190"/>
      <c r="G163" s="35" t="s">
        <v>18</v>
      </c>
      <c r="H163" s="81"/>
      <c r="I163" s="36" t="s">
        <v>19</v>
      </c>
      <c r="J163" s="35" t="s">
        <v>18</v>
      </c>
      <c r="K163" s="82"/>
      <c r="L163" s="36" t="s">
        <v>19</v>
      </c>
      <c r="M163" s="24"/>
    </row>
    <row r="164" spans="1:13" ht="6.75" hidden="1" customHeight="1" x14ac:dyDescent="0.25">
      <c r="A164" s="119"/>
      <c r="B164" s="22"/>
      <c r="C164" s="112"/>
      <c r="D164" s="112"/>
      <c r="E164" s="112"/>
      <c r="F164" s="112"/>
      <c r="G164" s="112"/>
      <c r="H164" s="23"/>
      <c r="I164" s="23"/>
      <c r="J164" s="23"/>
      <c r="K164" s="23"/>
      <c r="L164" s="23"/>
      <c r="M164" s="24"/>
    </row>
    <row r="165" spans="1:13" hidden="1" x14ac:dyDescent="0.25">
      <c r="A165" s="119"/>
      <c r="B165" s="19"/>
      <c r="C165" s="48" t="s">
        <v>10</v>
      </c>
      <c r="D165" s="27"/>
      <c r="E165" s="27"/>
      <c r="F165" s="27"/>
      <c r="G165" s="27"/>
      <c r="H165" s="28">
        <f>IFERROR(SUM(H156:H161)-H162-H163,0)</f>
        <v>0</v>
      </c>
      <c r="I165" s="27"/>
      <c r="J165" s="27"/>
      <c r="K165" s="28">
        <f>IFERROR(SUM(K156:K161)-K162-K163,0)</f>
        <v>0</v>
      </c>
      <c r="L165" s="23"/>
      <c r="M165" s="24"/>
    </row>
    <row r="166" spans="1:13" ht="6.75" hidden="1" customHeight="1" x14ac:dyDescent="0.25">
      <c r="A166" s="119"/>
      <c r="B166" s="22"/>
      <c r="C166" s="112"/>
      <c r="D166" s="112"/>
      <c r="E166" s="112"/>
      <c r="F166" s="112"/>
      <c r="G166" s="112"/>
      <c r="H166" s="23"/>
      <c r="I166" s="23"/>
      <c r="J166" s="23"/>
      <c r="K166" s="23"/>
      <c r="L166" s="23"/>
      <c r="M166" s="24"/>
    </row>
    <row r="167" spans="1:13" ht="21" hidden="1" customHeight="1" x14ac:dyDescent="0.25">
      <c r="A167" s="119"/>
      <c r="B167" s="19">
        <v>34</v>
      </c>
      <c r="C167" s="190" t="s">
        <v>59</v>
      </c>
      <c r="D167" s="190"/>
      <c r="E167" s="190"/>
      <c r="F167" s="190"/>
      <c r="G167" s="190"/>
      <c r="H167" s="83"/>
      <c r="I167" s="20"/>
      <c r="J167" s="20"/>
      <c r="K167" s="83"/>
      <c r="L167" s="23"/>
      <c r="M167" s="24"/>
    </row>
    <row r="168" spans="1:13" ht="6.75" hidden="1" customHeight="1" x14ac:dyDescent="0.25">
      <c r="A168" s="119"/>
      <c r="B168" s="22"/>
      <c r="C168" s="112"/>
      <c r="D168" s="112"/>
      <c r="E168" s="112"/>
      <c r="F168" s="112"/>
      <c r="G168" s="112"/>
      <c r="H168" s="23"/>
      <c r="I168" s="23"/>
      <c r="J168" s="23"/>
      <c r="K168" s="23"/>
      <c r="L168" s="23"/>
      <c r="M168" s="24"/>
    </row>
    <row r="169" spans="1:13" hidden="1" x14ac:dyDescent="0.25">
      <c r="A169" s="119"/>
      <c r="B169" s="25"/>
      <c r="C169" s="26" t="s">
        <v>60</v>
      </c>
      <c r="D169" s="27"/>
      <c r="E169" s="27"/>
      <c r="F169" s="27"/>
      <c r="G169" s="27"/>
      <c r="H169" s="28">
        <f>IFERROR(H165*H167,0)</f>
        <v>0</v>
      </c>
      <c r="I169" s="27"/>
      <c r="J169" s="27"/>
      <c r="K169" s="28">
        <f>IFERROR(K165*K167,0)</f>
        <v>0</v>
      </c>
      <c r="L169" s="23"/>
      <c r="M169" s="24"/>
    </row>
    <row r="170" spans="1:13" ht="8.25" hidden="1" customHeight="1" thickBot="1" x14ac:dyDescent="0.3">
      <c r="A170" s="119"/>
      <c r="B170" s="29"/>
      <c r="C170" s="30"/>
      <c r="D170" s="30"/>
      <c r="E170" s="30"/>
      <c r="F170" s="30"/>
      <c r="G170" s="30"/>
      <c r="H170" s="30"/>
      <c r="I170" s="30"/>
      <c r="J170" s="30"/>
      <c r="K170" s="30"/>
      <c r="L170" s="30"/>
      <c r="M170" s="31"/>
    </row>
    <row r="171" spans="1:13" ht="13.9" customHeight="1" thickBot="1" x14ac:dyDescent="0.3">
      <c r="A171" s="119"/>
      <c r="B171" s="23"/>
      <c r="C171" s="23"/>
      <c r="D171" s="23"/>
      <c r="E171" s="23"/>
      <c r="F171" s="23"/>
      <c r="G171" s="23"/>
      <c r="H171" s="23"/>
      <c r="I171" s="23"/>
      <c r="J171" s="23"/>
      <c r="K171" s="23"/>
      <c r="L171" s="23"/>
      <c r="M171" s="23"/>
    </row>
    <row r="172" spans="1:13" ht="21" customHeight="1" thickBot="1" x14ac:dyDescent="0.3">
      <c r="A172" s="54"/>
      <c r="B172" s="14" t="s">
        <v>6</v>
      </c>
      <c r="C172" s="196" t="s">
        <v>43</v>
      </c>
      <c r="D172" s="197"/>
      <c r="E172" s="198"/>
      <c r="F172" s="198"/>
      <c r="G172" s="198"/>
      <c r="H172" s="15">
        <f>IF(ISNUMBER($H$5),$H$5,"")</f>
        <v>2018</v>
      </c>
      <c r="I172" s="17"/>
      <c r="J172" s="17"/>
      <c r="K172" s="15">
        <f>IF(ISNUMBER($K$5),$K$5,"")</f>
        <v>2019</v>
      </c>
      <c r="L172" s="17"/>
      <c r="M172" s="18"/>
    </row>
    <row r="173" spans="1:13" ht="6.75" hidden="1" customHeight="1" x14ac:dyDescent="0.25">
      <c r="A173" s="119"/>
      <c r="B173" s="33"/>
      <c r="C173" s="32"/>
      <c r="D173" s="32"/>
      <c r="E173" s="32"/>
      <c r="F173" s="32"/>
      <c r="G173" s="32"/>
      <c r="H173" s="32"/>
      <c r="I173" s="32"/>
      <c r="J173" s="32"/>
      <c r="K173" s="32"/>
      <c r="L173" s="32"/>
      <c r="M173" s="34"/>
    </row>
    <row r="174" spans="1:13" ht="20.45" hidden="1" customHeight="1" x14ac:dyDescent="0.25">
      <c r="A174" s="119"/>
      <c r="B174" s="22"/>
      <c r="C174" s="115" t="s">
        <v>44</v>
      </c>
      <c r="D174" s="112"/>
      <c r="E174" s="112"/>
      <c r="F174" s="112"/>
      <c r="G174" s="112"/>
      <c r="H174" s="23"/>
      <c r="I174" s="23"/>
      <c r="J174" s="23"/>
      <c r="K174" s="23"/>
      <c r="L174" s="23"/>
      <c r="M174" s="24"/>
    </row>
    <row r="175" spans="1:13" ht="6.75" hidden="1" customHeight="1" x14ac:dyDescent="0.25">
      <c r="A175" s="119"/>
      <c r="B175" s="22"/>
      <c r="C175" s="112"/>
      <c r="D175" s="112"/>
      <c r="E175" s="112"/>
      <c r="F175" s="112"/>
      <c r="G175" s="112"/>
      <c r="H175" s="23"/>
      <c r="I175" s="23"/>
      <c r="J175" s="23"/>
      <c r="K175" s="23"/>
      <c r="L175" s="23"/>
      <c r="M175" s="24"/>
    </row>
    <row r="176" spans="1:13" ht="21" hidden="1" customHeight="1" x14ac:dyDescent="0.25">
      <c r="A176" s="119"/>
      <c r="B176" s="19">
        <v>22</v>
      </c>
      <c r="C176" s="189" t="s">
        <v>45</v>
      </c>
      <c r="D176" s="190"/>
      <c r="E176" s="190"/>
      <c r="F176" s="190"/>
      <c r="G176" s="190"/>
      <c r="H176" s="77"/>
      <c r="I176" s="20"/>
      <c r="J176" s="20"/>
      <c r="K176" s="73"/>
      <c r="L176" s="23"/>
      <c r="M176" s="24"/>
    </row>
    <row r="177" spans="1:14" ht="21" hidden="1" customHeight="1" x14ac:dyDescent="0.25">
      <c r="A177" s="119"/>
      <c r="B177" s="19">
        <v>23</v>
      </c>
      <c r="C177" s="189" t="s">
        <v>46</v>
      </c>
      <c r="D177" s="190"/>
      <c r="E177" s="190"/>
      <c r="F177" s="190"/>
      <c r="G177" s="190"/>
      <c r="H177" s="78"/>
      <c r="I177" s="20"/>
      <c r="J177" s="20"/>
      <c r="K177" s="74"/>
      <c r="L177" s="23"/>
      <c r="M177" s="24"/>
    </row>
    <row r="178" spans="1:14" ht="21" hidden="1" customHeight="1" x14ac:dyDescent="0.25">
      <c r="A178" s="119"/>
      <c r="B178" s="19">
        <v>24</v>
      </c>
      <c r="C178" s="189" t="s">
        <v>47</v>
      </c>
      <c r="D178" s="190"/>
      <c r="E178" s="190"/>
      <c r="F178" s="190"/>
      <c r="G178" s="190"/>
      <c r="H178" s="79"/>
      <c r="I178" s="20"/>
      <c r="J178" s="20"/>
      <c r="K178" s="75"/>
      <c r="L178" s="23"/>
      <c r="M178" s="24"/>
    </row>
    <row r="179" spans="1:14" ht="6.75" hidden="1" customHeight="1" x14ac:dyDescent="0.25">
      <c r="A179" s="119"/>
      <c r="B179" s="22"/>
      <c r="C179" s="112"/>
      <c r="D179" s="112"/>
      <c r="E179" s="112"/>
      <c r="F179" s="112"/>
      <c r="G179" s="112"/>
      <c r="H179" s="23"/>
      <c r="I179" s="23"/>
      <c r="J179" s="23"/>
      <c r="K179" s="23"/>
      <c r="L179" s="23"/>
      <c r="M179" s="24"/>
    </row>
    <row r="180" spans="1:14" hidden="1" x14ac:dyDescent="0.25">
      <c r="A180" s="119"/>
      <c r="B180" s="25"/>
      <c r="C180" s="26" t="s">
        <v>10</v>
      </c>
      <c r="D180" s="27"/>
      <c r="E180" s="27"/>
      <c r="F180" s="27"/>
      <c r="G180" s="27"/>
      <c r="H180" s="28">
        <f>IFERROR(SUM(H176:H178),0)</f>
        <v>0</v>
      </c>
      <c r="I180" s="27"/>
      <c r="J180" s="27"/>
      <c r="K180" s="28">
        <f>IFERROR(SUM(K176:K178),0)</f>
        <v>0</v>
      </c>
      <c r="L180" s="23"/>
      <c r="M180" s="24"/>
    </row>
    <row r="181" spans="1:14" ht="12.6" hidden="1" customHeight="1" x14ac:dyDescent="0.25">
      <c r="A181" s="126"/>
      <c r="B181" s="22"/>
      <c r="C181" s="23"/>
      <c r="D181" s="23"/>
      <c r="E181" s="23"/>
      <c r="F181" s="23"/>
      <c r="G181" s="23"/>
      <c r="H181" s="23"/>
      <c r="I181" s="23"/>
      <c r="J181" s="23"/>
      <c r="K181" s="23"/>
      <c r="L181" s="23"/>
      <c r="M181" s="24"/>
      <c r="N181" s="100"/>
    </row>
    <row r="182" spans="1:14" ht="19.899999999999999" hidden="1" customHeight="1" x14ac:dyDescent="0.25">
      <c r="A182" s="126"/>
      <c r="B182" s="22"/>
      <c r="C182" s="115" t="s">
        <v>48</v>
      </c>
      <c r="D182" s="23"/>
      <c r="E182" s="23"/>
      <c r="F182" s="23"/>
      <c r="G182" s="23"/>
      <c r="H182" s="23"/>
      <c r="I182" s="23"/>
      <c r="J182" s="23"/>
      <c r="K182" s="23"/>
      <c r="L182" s="23"/>
      <c r="M182" s="24"/>
      <c r="N182" s="100"/>
    </row>
    <row r="183" spans="1:14" ht="6.75" hidden="1" customHeight="1" x14ac:dyDescent="0.25">
      <c r="A183" s="126"/>
      <c r="B183" s="22"/>
      <c r="C183" s="23"/>
      <c r="D183" s="23"/>
      <c r="E183" s="23"/>
      <c r="F183" s="23"/>
      <c r="G183" s="23"/>
      <c r="H183" s="23"/>
      <c r="I183" s="23"/>
      <c r="J183" s="23"/>
      <c r="K183" s="23"/>
      <c r="L183" s="23"/>
      <c r="M183" s="24"/>
      <c r="N183" s="100"/>
    </row>
    <row r="184" spans="1:14" s="2" customFormat="1" ht="21" hidden="1" customHeight="1" x14ac:dyDescent="0.25">
      <c r="A184" s="54"/>
      <c r="B184" s="19">
        <v>25</v>
      </c>
      <c r="C184" s="189" t="s">
        <v>49</v>
      </c>
      <c r="D184" s="190"/>
      <c r="E184" s="38"/>
      <c r="F184" s="38"/>
      <c r="G184" s="38"/>
      <c r="H184" s="81"/>
      <c r="I184" s="20"/>
      <c r="J184" s="20"/>
      <c r="K184" s="82"/>
      <c r="L184" s="20"/>
      <c r="M184" s="21"/>
      <c r="N184" s="100"/>
    </row>
    <row r="185" spans="1:14" ht="12.6" hidden="1" customHeight="1" x14ac:dyDescent="0.25">
      <c r="A185" s="126"/>
      <c r="B185" s="22"/>
      <c r="C185" s="112"/>
      <c r="D185" s="112"/>
      <c r="E185" s="112"/>
      <c r="F185" s="112"/>
      <c r="G185" s="112"/>
      <c r="H185" s="23"/>
      <c r="I185" s="23"/>
      <c r="J185" s="23"/>
      <c r="K185" s="23"/>
      <c r="L185" s="23"/>
      <c r="M185" s="24"/>
    </row>
    <row r="186" spans="1:14" ht="19.899999999999999" hidden="1" customHeight="1" x14ac:dyDescent="0.25">
      <c r="A186" s="126"/>
      <c r="B186" s="22"/>
      <c r="C186" s="115" t="s">
        <v>50</v>
      </c>
      <c r="D186" s="112"/>
      <c r="E186" s="112"/>
      <c r="F186" s="112"/>
      <c r="G186" s="112"/>
      <c r="H186" s="23"/>
      <c r="I186" s="23"/>
      <c r="J186" s="23"/>
      <c r="K186" s="23"/>
      <c r="L186" s="23"/>
      <c r="M186" s="24"/>
    </row>
    <row r="187" spans="1:14" ht="8.25" hidden="1" customHeight="1" x14ac:dyDescent="0.25">
      <c r="A187" s="126"/>
      <c r="B187" s="22"/>
      <c r="C187" s="112"/>
      <c r="D187" s="112"/>
      <c r="E187" s="112"/>
      <c r="F187" s="112"/>
      <c r="G187" s="112"/>
      <c r="H187" s="23"/>
      <c r="I187" s="23"/>
      <c r="J187" s="23"/>
      <c r="K187" s="23"/>
      <c r="L187" s="23"/>
      <c r="M187" s="24"/>
    </row>
    <row r="188" spans="1:14" ht="21" hidden="1" customHeight="1" x14ac:dyDescent="0.25">
      <c r="A188" s="126"/>
      <c r="B188" s="19">
        <v>26</v>
      </c>
      <c r="C188" s="189" t="s">
        <v>51</v>
      </c>
      <c r="D188" s="190"/>
      <c r="E188" s="190"/>
      <c r="F188" s="190"/>
      <c r="G188" s="190"/>
      <c r="H188" s="77"/>
      <c r="I188" s="20"/>
      <c r="J188" s="20"/>
      <c r="K188" s="73"/>
      <c r="L188" s="23"/>
      <c r="M188" s="24"/>
    </row>
    <row r="189" spans="1:14" ht="21" hidden="1" customHeight="1" x14ac:dyDescent="0.25">
      <c r="A189" s="119"/>
      <c r="B189" s="19">
        <v>27</v>
      </c>
      <c r="C189" s="189" t="s">
        <v>52</v>
      </c>
      <c r="D189" s="190"/>
      <c r="E189" s="190"/>
      <c r="F189" s="190"/>
      <c r="G189" s="190"/>
      <c r="H189" s="78"/>
      <c r="I189" s="20"/>
      <c r="J189" s="20"/>
      <c r="K189" s="74"/>
      <c r="L189" s="23"/>
      <c r="M189" s="24"/>
    </row>
    <row r="190" spans="1:14" ht="21" hidden="1" customHeight="1" x14ac:dyDescent="0.25">
      <c r="A190" s="119"/>
      <c r="B190" s="19">
        <v>28</v>
      </c>
      <c r="C190" s="189" t="s">
        <v>53</v>
      </c>
      <c r="D190" s="190"/>
      <c r="E190" s="190"/>
      <c r="F190" s="190"/>
      <c r="G190" s="190"/>
      <c r="H190" s="79"/>
      <c r="I190" s="20"/>
      <c r="J190" s="20"/>
      <c r="K190" s="75"/>
      <c r="L190" s="23"/>
      <c r="M190" s="24"/>
    </row>
    <row r="191" spans="1:14" ht="21" hidden="1" customHeight="1" x14ac:dyDescent="0.25">
      <c r="A191" s="119"/>
      <c r="B191" s="19">
        <v>29</v>
      </c>
      <c r="C191" s="189" t="s">
        <v>54</v>
      </c>
      <c r="D191" s="190"/>
      <c r="E191" s="190"/>
      <c r="F191" s="190"/>
      <c r="G191" s="190"/>
      <c r="H191" s="78"/>
      <c r="I191" s="20"/>
      <c r="J191" s="20"/>
      <c r="K191" s="74"/>
      <c r="L191" s="23"/>
      <c r="M191" s="24"/>
    </row>
    <row r="192" spans="1:14" ht="21" hidden="1" customHeight="1" x14ac:dyDescent="0.25">
      <c r="A192" s="119"/>
      <c r="B192" s="19">
        <v>30</v>
      </c>
      <c r="C192" s="189" t="s">
        <v>55</v>
      </c>
      <c r="D192" s="190"/>
      <c r="E192" s="190"/>
      <c r="F192" s="190"/>
      <c r="G192" s="190"/>
      <c r="H192" s="78"/>
      <c r="I192" s="20"/>
      <c r="J192" s="20"/>
      <c r="K192" s="74"/>
      <c r="L192" s="23"/>
      <c r="M192" s="24"/>
    </row>
    <row r="193" spans="1:13" ht="21" hidden="1" customHeight="1" x14ac:dyDescent="0.25">
      <c r="A193" s="119"/>
      <c r="B193" s="19">
        <v>31</v>
      </c>
      <c r="C193" s="189" t="s">
        <v>56</v>
      </c>
      <c r="D193" s="190"/>
      <c r="E193" s="190"/>
      <c r="F193" s="190"/>
      <c r="G193" s="190"/>
      <c r="H193" s="78"/>
      <c r="I193" s="20"/>
      <c r="J193" s="20"/>
      <c r="K193" s="74"/>
      <c r="L193" s="23"/>
      <c r="M193" s="24"/>
    </row>
    <row r="194" spans="1:13" ht="21" hidden="1" customHeight="1" x14ac:dyDescent="0.25">
      <c r="A194" s="119"/>
      <c r="B194" s="19">
        <v>32</v>
      </c>
      <c r="C194" s="189" t="s">
        <v>57</v>
      </c>
      <c r="D194" s="190"/>
      <c r="E194" s="190"/>
      <c r="F194" s="190"/>
      <c r="G194" s="35" t="s">
        <v>18</v>
      </c>
      <c r="H194" s="77"/>
      <c r="I194" s="36" t="s">
        <v>19</v>
      </c>
      <c r="J194" s="35" t="s">
        <v>18</v>
      </c>
      <c r="K194" s="73"/>
      <c r="L194" s="36" t="s">
        <v>19</v>
      </c>
      <c r="M194" s="24"/>
    </row>
    <row r="195" spans="1:13" ht="21" hidden="1" customHeight="1" x14ac:dyDescent="0.25">
      <c r="A195" s="119"/>
      <c r="B195" s="19">
        <v>33</v>
      </c>
      <c r="C195" s="189" t="s">
        <v>58</v>
      </c>
      <c r="D195" s="190"/>
      <c r="E195" s="190"/>
      <c r="F195" s="190"/>
      <c r="G195" s="35" t="s">
        <v>18</v>
      </c>
      <c r="H195" s="81"/>
      <c r="I195" s="36" t="s">
        <v>19</v>
      </c>
      <c r="J195" s="35" t="s">
        <v>18</v>
      </c>
      <c r="K195" s="82"/>
      <c r="L195" s="36" t="s">
        <v>19</v>
      </c>
      <c r="M195" s="24"/>
    </row>
    <row r="196" spans="1:13" ht="6.75" hidden="1" customHeight="1" x14ac:dyDescent="0.25">
      <c r="A196" s="119"/>
      <c r="B196" s="22"/>
      <c r="C196" s="112"/>
      <c r="D196" s="112"/>
      <c r="E196" s="112"/>
      <c r="F196" s="112"/>
      <c r="G196" s="112"/>
      <c r="H196" s="23"/>
      <c r="I196" s="23"/>
      <c r="J196" s="23"/>
      <c r="K196" s="23"/>
      <c r="L196" s="23"/>
      <c r="M196" s="24"/>
    </row>
    <row r="197" spans="1:13" hidden="1" x14ac:dyDescent="0.25">
      <c r="A197" s="119"/>
      <c r="B197" s="19"/>
      <c r="C197" s="48" t="s">
        <v>10</v>
      </c>
      <c r="D197" s="27"/>
      <c r="E197" s="27"/>
      <c r="F197" s="27"/>
      <c r="G197" s="27"/>
      <c r="H197" s="28">
        <f>IFERROR(SUM(H188:H193)-H194-H195,0)</f>
        <v>0</v>
      </c>
      <c r="I197" s="27"/>
      <c r="J197" s="27"/>
      <c r="K197" s="28">
        <f>IFERROR(SUM(K188:K193)-K194-K195,0)</f>
        <v>0</v>
      </c>
      <c r="L197" s="23"/>
      <c r="M197" s="24"/>
    </row>
    <row r="198" spans="1:13" ht="6.75" hidden="1" customHeight="1" x14ac:dyDescent="0.25">
      <c r="A198" s="119"/>
      <c r="B198" s="22"/>
      <c r="C198" s="112"/>
      <c r="D198" s="112"/>
      <c r="E198" s="112"/>
      <c r="F198" s="112"/>
      <c r="G198" s="112"/>
      <c r="H198" s="23"/>
      <c r="I198" s="23"/>
      <c r="J198" s="23"/>
      <c r="K198" s="23"/>
      <c r="L198" s="23"/>
      <c r="M198" s="24"/>
    </row>
    <row r="199" spans="1:13" ht="21" hidden="1" customHeight="1" x14ac:dyDescent="0.25">
      <c r="A199" s="119"/>
      <c r="B199" s="19">
        <v>34</v>
      </c>
      <c r="C199" s="190" t="s">
        <v>59</v>
      </c>
      <c r="D199" s="190"/>
      <c r="E199" s="190"/>
      <c r="F199" s="190"/>
      <c r="G199" s="190"/>
      <c r="H199" s="83"/>
      <c r="I199" s="20"/>
      <c r="J199" s="20"/>
      <c r="K199" s="83"/>
      <c r="L199" s="23"/>
      <c r="M199" s="24"/>
    </row>
    <row r="200" spans="1:13" ht="6.75" hidden="1" customHeight="1" x14ac:dyDescent="0.25">
      <c r="A200" s="119"/>
      <c r="B200" s="22"/>
      <c r="C200" s="112"/>
      <c r="D200" s="112"/>
      <c r="E200" s="112"/>
      <c r="F200" s="112"/>
      <c r="G200" s="112"/>
      <c r="H200" s="23"/>
      <c r="I200" s="23"/>
      <c r="J200" s="23"/>
      <c r="K200" s="23"/>
      <c r="L200" s="23"/>
      <c r="M200" s="24"/>
    </row>
    <row r="201" spans="1:13" hidden="1" x14ac:dyDescent="0.25">
      <c r="A201" s="119"/>
      <c r="B201" s="25"/>
      <c r="C201" s="26" t="s">
        <v>60</v>
      </c>
      <c r="D201" s="27"/>
      <c r="E201" s="27"/>
      <c r="F201" s="27"/>
      <c r="G201" s="27"/>
      <c r="H201" s="28">
        <f>IFERROR(H197*H199,0)</f>
        <v>0</v>
      </c>
      <c r="I201" s="27"/>
      <c r="J201" s="27"/>
      <c r="K201" s="28">
        <f>IFERROR(K197*K199,0)</f>
        <v>0</v>
      </c>
      <c r="L201" s="23"/>
      <c r="M201" s="24"/>
    </row>
    <row r="202" spans="1:13" ht="8.25" hidden="1" customHeight="1" thickBot="1" x14ac:dyDescent="0.3">
      <c r="A202" s="119"/>
      <c r="B202" s="29"/>
      <c r="C202" s="30"/>
      <c r="D202" s="30"/>
      <c r="E202" s="30"/>
      <c r="F202" s="30"/>
      <c r="G202" s="30"/>
      <c r="H202" s="30"/>
      <c r="I202" s="30"/>
      <c r="J202" s="30"/>
      <c r="K202" s="30"/>
      <c r="L202" s="30"/>
      <c r="M202" s="31"/>
    </row>
    <row r="203" spans="1:13" ht="13.9" customHeight="1" thickBot="1" x14ac:dyDescent="0.3">
      <c r="A203" s="119"/>
      <c r="B203" s="23"/>
      <c r="C203" s="23"/>
      <c r="D203" s="23"/>
      <c r="E203" s="23"/>
      <c r="F203" s="23"/>
      <c r="G203" s="23"/>
      <c r="H203" s="23"/>
      <c r="I203" s="23"/>
      <c r="J203" s="23"/>
      <c r="K203" s="23"/>
      <c r="L203" s="23"/>
      <c r="M203" s="23"/>
    </row>
    <row r="204" spans="1:13" ht="21" customHeight="1" thickBot="1" x14ac:dyDescent="0.3">
      <c r="A204" s="54"/>
      <c r="B204" s="14" t="s">
        <v>6</v>
      </c>
      <c r="C204" s="196" t="s">
        <v>43</v>
      </c>
      <c r="D204" s="197"/>
      <c r="E204" s="198"/>
      <c r="F204" s="198"/>
      <c r="G204" s="198"/>
      <c r="H204" s="15">
        <f>IF(ISNUMBER($H$5),$H$5,"")</f>
        <v>2018</v>
      </c>
      <c r="I204" s="17"/>
      <c r="J204" s="17"/>
      <c r="K204" s="15">
        <f>IF(ISNUMBER($K$5),$K$5,"")</f>
        <v>2019</v>
      </c>
      <c r="L204" s="17"/>
      <c r="M204" s="18"/>
    </row>
    <row r="205" spans="1:13" ht="6.75" hidden="1" customHeight="1" x14ac:dyDescent="0.25">
      <c r="A205" s="119"/>
      <c r="B205" s="33"/>
      <c r="C205" s="114"/>
      <c r="D205" s="114"/>
      <c r="E205" s="114"/>
      <c r="F205" s="114"/>
      <c r="G205" s="114"/>
      <c r="H205" s="32"/>
      <c r="I205" s="32"/>
      <c r="J205" s="32"/>
      <c r="K205" s="32"/>
      <c r="L205" s="32"/>
      <c r="M205" s="34"/>
    </row>
    <row r="206" spans="1:13" ht="20.45" hidden="1" customHeight="1" x14ac:dyDescent="0.25">
      <c r="A206" s="119"/>
      <c r="B206" s="22"/>
      <c r="C206" s="115" t="s">
        <v>44</v>
      </c>
      <c r="D206" s="112"/>
      <c r="E206" s="112"/>
      <c r="F206" s="112"/>
      <c r="G206" s="112"/>
      <c r="H206" s="23"/>
      <c r="I206" s="23"/>
      <c r="J206" s="23"/>
      <c r="K206" s="23"/>
      <c r="L206" s="23"/>
      <c r="M206" s="24"/>
    </row>
    <row r="207" spans="1:13" ht="6.75" hidden="1" customHeight="1" x14ac:dyDescent="0.25">
      <c r="A207" s="119"/>
      <c r="B207" s="22"/>
      <c r="C207" s="112"/>
      <c r="D207" s="112"/>
      <c r="E207" s="112"/>
      <c r="F207" s="112"/>
      <c r="G207" s="112"/>
      <c r="H207" s="23"/>
      <c r="I207" s="23"/>
      <c r="J207" s="23"/>
      <c r="K207" s="23"/>
      <c r="L207" s="23"/>
      <c r="M207" s="24"/>
    </row>
    <row r="208" spans="1:13" ht="21" hidden="1" customHeight="1" x14ac:dyDescent="0.25">
      <c r="A208" s="119"/>
      <c r="B208" s="19">
        <v>22</v>
      </c>
      <c r="C208" s="189" t="s">
        <v>45</v>
      </c>
      <c r="D208" s="190"/>
      <c r="E208" s="190"/>
      <c r="F208" s="190"/>
      <c r="G208" s="190"/>
      <c r="H208" s="77"/>
      <c r="I208" s="20"/>
      <c r="J208" s="20"/>
      <c r="K208" s="73"/>
      <c r="L208" s="23"/>
      <c r="M208" s="24"/>
    </row>
    <row r="209" spans="1:14" ht="21" hidden="1" customHeight="1" x14ac:dyDescent="0.25">
      <c r="A209" s="119"/>
      <c r="B209" s="19">
        <v>23</v>
      </c>
      <c r="C209" s="189" t="s">
        <v>46</v>
      </c>
      <c r="D209" s="190"/>
      <c r="E209" s="190"/>
      <c r="F209" s="190"/>
      <c r="G209" s="190"/>
      <c r="H209" s="78"/>
      <c r="I209" s="20"/>
      <c r="J209" s="20"/>
      <c r="K209" s="74"/>
      <c r="L209" s="23"/>
      <c r="M209" s="24"/>
    </row>
    <row r="210" spans="1:14" ht="21" hidden="1" customHeight="1" x14ac:dyDescent="0.25">
      <c r="A210" s="119"/>
      <c r="B210" s="19">
        <v>24</v>
      </c>
      <c r="C210" s="189" t="s">
        <v>47</v>
      </c>
      <c r="D210" s="190"/>
      <c r="E210" s="190"/>
      <c r="F210" s="190"/>
      <c r="G210" s="190"/>
      <c r="H210" s="79"/>
      <c r="I210" s="20"/>
      <c r="J210" s="20"/>
      <c r="K210" s="75"/>
      <c r="L210" s="23"/>
      <c r="M210" s="24"/>
    </row>
    <row r="211" spans="1:14" ht="6.75" hidden="1" customHeight="1" x14ac:dyDescent="0.25">
      <c r="A211" s="119"/>
      <c r="B211" s="22"/>
      <c r="C211" s="112"/>
      <c r="D211" s="112"/>
      <c r="E211" s="112"/>
      <c r="F211" s="112"/>
      <c r="G211" s="112"/>
      <c r="H211" s="23"/>
      <c r="I211" s="23"/>
      <c r="J211" s="23"/>
      <c r="K211" s="23"/>
      <c r="L211" s="23"/>
      <c r="M211" s="24"/>
    </row>
    <row r="212" spans="1:14" hidden="1" x14ac:dyDescent="0.25">
      <c r="A212" s="119"/>
      <c r="B212" s="25"/>
      <c r="C212" s="26" t="s">
        <v>10</v>
      </c>
      <c r="D212" s="27"/>
      <c r="E212" s="27"/>
      <c r="F212" s="27"/>
      <c r="G212" s="27"/>
      <c r="H212" s="28">
        <f>IFERROR(SUM(H208:H210),0)</f>
        <v>0</v>
      </c>
      <c r="I212" s="27"/>
      <c r="J212" s="27"/>
      <c r="K212" s="28">
        <f>IFERROR(SUM(K208:K210),0)</f>
        <v>0</v>
      </c>
      <c r="L212" s="23"/>
      <c r="M212" s="24"/>
    </row>
    <row r="213" spans="1:14" ht="12.6" hidden="1" customHeight="1" x14ac:dyDescent="0.25">
      <c r="A213" s="126"/>
      <c r="B213" s="22"/>
      <c r="C213" s="23"/>
      <c r="D213" s="23"/>
      <c r="E213" s="23"/>
      <c r="F213" s="23"/>
      <c r="G213" s="23"/>
      <c r="H213" s="23"/>
      <c r="I213" s="23"/>
      <c r="J213" s="23"/>
      <c r="K213" s="23"/>
      <c r="L213" s="23"/>
      <c r="M213" s="24"/>
      <c r="N213" s="100"/>
    </row>
    <row r="214" spans="1:14" ht="19.899999999999999" hidden="1" customHeight="1" x14ac:dyDescent="0.25">
      <c r="A214" s="126"/>
      <c r="B214" s="22"/>
      <c r="C214" s="115" t="s">
        <v>48</v>
      </c>
      <c r="D214" s="23"/>
      <c r="E214" s="23"/>
      <c r="F214" s="23"/>
      <c r="G214" s="23"/>
      <c r="H214" s="23"/>
      <c r="I214" s="23"/>
      <c r="J214" s="23"/>
      <c r="K214" s="23"/>
      <c r="L214" s="23"/>
      <c r="M214" s="24"/>
      <c r="N214" s="100"/>
    </row>
    <row r="215" spans="1:14" ht="6.75" hidden="1" customHeight="1" x14ac:dyDescent="0.25">
      <c r="A215" s="126"/>
      <c r="B215" s="22"/>
      <c r="C215" s="23"/>
      <c r="D215" s="23"/>
      <c r="E215" s="23"/>
      <c r="F215" s="23"/>
      <c r="G215" s="23"/>
      <c r="H215" s="23"/>
      <c r="I215" s="23"/>
      <c r="J215" s="23"/>
      <c r="K215" s="23"/>
      <c r="L215" s="23"/>
      <c r="M215" s="24"/>
      <c r="N215" s="100"/>
    </row>
    <row r="216" spans="1:14" s="2" customFormat="1" ht="21" hidden="1" customHeight="1" x14ac:dyDescent="0.25">
      <c r="A216" s="54"/>
      <c r="B216" s="19">
        <v>25</v>
      </c>
      <c r="C216" s="189" t="s">
        <v>49</v>
      </c>
      <c r="D216" s="190"/>
      <c r="E216" s="38"/>
      <c r="F216" s="38"/>
      <c r="G216" s="38"/>
      <c r="H216" s="81"/>
      <c r="I216" s="20"/>
      <c r="J216" s="20"/>
      <c r="K216" s="82"/>
      <c r="L216" s="20"/>
      <c r="M216" s="21"/>
      <c r="N216" s="100"/>
    </row>
    <row r="217" spans="1:14" ht="12.6" hidden="1" customHeight="1" x14ac:dyDescent="0.25">
      <c r="A217" s="126"/>
      <c r="B217" s="22"/>
      <c r="C217" s="112"/>
      <c r="D217" s="112"/>
      <c r="E217" s="112"/>
      <c r="F217" s="112"/>
      <c r="G217" s="112"/>
      <c r="H217" s="23"/>
      <c r="I217" s="23"/>
      <c r="J217" s="23"/>
      <c r="K217" s="23"/>
      <c r="L217" s="23"/>
      <c r="M217" s="24"/>
      <c r="N217" s="99"/>
    </row>
    <row r="218" spans="1:14" ht="19.899999999999999" hidden="1" customHeight="1" x14ac:dyDescent="0.25">
      <c r="A218" s="126"/>
      <c r="B218" s="22"/>
      <c r="C218" s="115" t="s">
        <v>50</v>
      </c>
      <c r="D218" s="112"/>
      <c r="E218" s="112"/>
      <c r="F218" s="112"/>
      <c r="G218" s="112"/>
      <c r="H218" s="23"/>
      <c r="I218" s="23"/>
      <c r="J218" s="23"/>
      <c r="K218" s="23"/>
      <c r="L218" s="23"/>
      <c r="M218" s="24"/>
      <c r="N218" s="99"/>
    </row>
    <row r="219" spans="1:14" ht="8.25" hidden="1" customHeight="1" x14ac:dyDescent="0.25">
      <c r="A219" s="126"/>
      <c r="B219" s="22"/>
      <c r="C219" s="112"/>
      <c r="D219" s="112"/>
      <c r="E219" s="112"/>
      <c r="F219" s="112"/>
      <c r="G219" s="112"/>
      <c r="H219" s="23"/>
      <c r="I219" s="23"/>
      <c r="J219" s="23"/>
      <c r="K219" s="23"/>
      <c r="L219" s="23"/>
      <c r="M219" s="24"/>
      <c r="N219" s="99"/>
    </row>
    <row r="220" spans="1:14" ht="21" hidden="1" customHeight="1" x14ac:dyDescent="0.25">
      <c r="A220" s="126"/>
      <c r="B220" s="19">
        <v>26</v>
      </c>
      <c r="C220" s="189" t="s">
        <v>51</v>
      </c>
      <c r="D220" s="190"/>
      <c r="E220" s="190"/>
      <c r="F220" s="190"/>
      <c r="G220" s="190"/>
      <c r="H220" s="77"/>
      <c r="I220" s="20"/>
      <c r="J220" s="20"/>
      <c r="K220" s="73"/>
      <c r="L220" s="23"/>
      <c r="M220" s="24"/>
      <c r="N220" s="99"/>
    </row>
    <row r="221" spans="1:14" ht="21" hidden="1" customHeight="1" x14ac:dyDescent="0.25">
      <c r="A221" s="119"/>
      <c r="B221" s="19">
        <v>27</v>
      </c>
      <c r="C221" s="189" t="s">
        <v>52</v>
      </c>
      <c r="D221" s="190"/>
      <c r="E221" s="190"/>
      <c r="F221" s="190"/>
      <c r="G221" s="190"/>
      <c r="H221" s="78"/>
      <c r="I221" s="20"/>
      <c r="J221" s="20"/>
      <c r="K221" s="74"/>
      <c r="L221" s="23"/>
      <c r="M221" s="24"/>
    </row>
    <row r="222" spans="1:14" ht="21" hidden="1" customHeight="1" x14ac:dyDescent="0.25">
      <c r="A222" s="119"/>
      <c r="B222" s="19">
        <v>28</v>
      </c>
      <c r="C222" s="189" t="s">
        <v>53</v>
      </c>
      <c r="D222" s="190"/>
      <c r="E222" s="190"/>
      <c r="F222" s="190"/>
      <c r="G222" s="190"/>
      <c r="H222" s="79"/>
      <c r="I222" s="20"/>
      <c r="J222" s="20"/>
      <c r="K222" s="75"/>
      <c r="L222" s="23"/>
      <c r="M222" s="24"/>
    </row>
    <row r="223" spans="1:14" ht="21" hidden="1" customHeight="1" x14ac:dyDescent="0.25">
      <c r="A223" s="119"/>
      <c r="B223" s="19">
        <v>29</v>
      </c>
      <c r="C223" s="189" t="s">
        <v>54</v>
      </c>
      <c r="D223" s="190"/>
      <c r="E223" s="190"/>
      <c r="F223" s="190"/>
      <c r="G223" s="190"/>
      <c r="H223" s="78"/>
      <c r="I223" s="20"/>
      <c r="J223" s="20"/>
      <c r="K223" s="74"/>
      <c r="L223" s="23"/>
      <c r="M223" s="24"/>
    </row>
    <row r="224" spans="1:14" ht="21" hidden="1" customHeight="1" x14ac:dyDescent="0.25">
      <c r="A224" s="119"/>
      <c r="B224" s="19">
        <v>30</v>
      </c>
      <c r="C224" s="189" t="s">
        <v>55</v>
      </c>
      <c r="D224" s="190"/>
      <c r="E224" s="190"/>
      <c r="F224" s="190"/>
      <c r="G224" s="190"/>
      <c r="H224" s="78"/>
      <c r="I224" s="20"/>
      <c r="J224" s="20"/>
      <c r="K224" s="74"/>
      <c r="L224" s="23"/>
      <c r="M224" s="24"/>
    </row>
    <row r="225" spans="1:13" ht="21" hidden="1" customHeight="1" x14ac:dyDescent="0.25">
      <c r="A225" s="119"/>
      <c r="B225" s="19">
        <v>31</v>
      </c>
      <c r="C225" s="189" t="s">
        <v>56</v>
      </c>
      <c r="D225" s="190"/>
      <c r="E225" s="190"/>
      <c r="F225" s="190"/>
      <c r="G225" s="190"/>
      <c r="H225" s="78"/>
      <c r="I225" s="20"/>
      <c r="J225" s="20"/>
      <c r="K225" s="74"/>
      <c r="L225" s="23"/>
      <c r="M225" s="24"/>
    </row>
    <row r="226" spans="1:13" ht="21" hidden="1" customHeight="1" x14ac:dyDescent="0.25">
      <c r="A226" s="119"/>
      <c r="B226" s="19">
        <v>32</v>
      </c>
      <c r="C226" s="189" t="s">
        <v>57</v>
      </c>
      <c r="D226" s="190"/>
      <c r="E226" s="190"/>
      <c r="F226" s="190"/>
      <c r="G226" s="35" t="s">
        <v>18</v>
      </c>
      <c r="H226" s="77"/>
      <c r="I226" s="36" t="s">
        <v>19</v>
      </c>
      <c r="J226" s="35" t="s">
        <v>18</v>
      </c>
      <c r="K226" s="73"/>
      <c r="L226" s="36" t="s">
        <v>19</v>
      </c>
      <c r="M226" s="24"/>
    </row>
    <row r="227" spans="1:13" ht="21" hidden="1" customHeight="1" x14ac:dyDescent="0.25">
      <c r="A227" s="119"/>
      <c r="B227" s="19">
        <v>33</v>
      </c>
      <c r="C227" s="189" t="s">
        <v>58</v>
      </c>
      <c r="D227" s="190"/>
      <c r="E227" s="190"/>
      <c r="F227" s="190"/>
      <c r="G227" s="35" t="s">
        <v>18</v>
      </c>
      <c r="H227" s="81"/>
      <c r="I227" s="36" t="s">
        <v>19</v>
      </c>
      <c r="J227" s="35" t="s">
        <v>18</v>
      </c>
      <c r="K227" s="82"/>
      <c r="L227" s="36" t="s">
        <v>19</v>
      </c>
      <c r="M227" s="24"/>
    </row>
    <row r="228" spans="1:13" ht="6.75" hidden="1" customHeight="1" x14ac:dyDescent="0.25">
      <c r="A228" s="119"/>
      <c r="B228" s="22"/>
      <c r="C228" s="112"/>
      <c r="D228" s="112"/>
      <c r="E228" s="112"/>
      <c r="F228" s="112"/>
      <c r="G228" s="112"/>
      <c r="H228" s="23"/>
      <c r="I228" s="23"/>
      <c r="J228" s="23"/>
      <c r="K228" s="23"/>
      <c r="L228" s="23"/>
      <c r="M228" s="24"/>
    </row>
    <row r="229" spans="1:13" hidden="1" x14ac:dyDescent="0.25">
      <c r="A229" s="119"/>
      <c r="B229" s="19"/>
      <c r="C229" s="48" t="s">
        <v>10</v>
      </c>
      <c r="D229" s="27"/>
      <c r="E229" s="27"/>
      <c r="F229" s="27"/>
      <c r="G229" s="27"/>
      <c r="H229" s="28">
        <f>IFERROR(SUM(H220:H225)-H226-H227,0)</f>
        <v>0</v>
      </c>
      <c r="I229" s="27"/>
      <c r="J229" s="27"/>
      <c r="K229" s="28">
        <f>IFERROR(SUM(K220:K225)-K226-K227,0)</f>
        <v>0</v>
      </c>
      <c r="L229" s="23"/>
      <c r="M229" s="24"/>
    </row>
    <row r="230" spans="1:13" ht="6.75" hidden="1" customHeight="1" x14ac:dyDescent="0.25">
      <c r="A230" s="119"/>
      <c r="B230" s="22"/>
      <c r="C230" s="112"/>
      <c r="D230" s="112"/>
      <c r="E230" s="112"/>
      <c r="F230" s="112"/>
      <c r="G230" s="112"/>
      <c r="H230" s="23"/>
      <c r="I230" s="23"/>
      <c r="J230" s="23"/>
      <c r="K230" s="23"/>
      <c r="L230" s="23"/>
      <c r="M230" s="24"/>
    </row>
    <row r="231" spans="1:13" ht="21" hidden="1" customHeight="1" x14ac:dyDescent="0.25">
      <c r="A231" s="119"/>
      <c r="B231" s="19">
        <v>34</v>
      </c>
      <c r="C231" s="190" t="s">
        <v>59</v>
      </c>
      <c r="D231" s="190"/>
      <c r="E231" s="190"/>
      <c r="F231" s="190"/>
      <c r="G231" s="190"/>
      <c r="H231" s="83"/>
      <c r="I231" s="20"/>
      <c r="J231" s="20"/>
      <c r="K231" s="83"/>
      <c r="L231" s="23"/>
      <c r="M231" s="24"/>
    </row>
    <row r="232" spans="1:13" ht="6.75" hidden="1" customHeight="1" x14ac:dyDescent="0.25">
      <c r="A232" s="119"/>
      <c r="B232" s="22"/>
      <c r="C232" s="112"/>
      <c r="D232" s="112"/>
      <c r="E232" s="112"/>
      <c r="F232" s="112"/>
      <c r="G232" s="112"/>
      <c r="H232" s="23"/>
      <c r="I232" s="23"/>
      <c r="J232" s="23"/>
      <c r="K232" s="23"/>
      <c r="L232" s="23"/>
      <c r="M232" s="24"/>
    </row>
    <row r="233" spans="1:13" hidden="1" x14ac:dyDescent="0.25">
      <c r="A233" s="119"/>
      <c r="B233" s="25"/>
      <c r="C233" s="26" t="s">
        <v>60</v>
      </c>
      <c r="D233" s="27"/>
      <c r="E233" s="27"/>
      <c r="F233" s="27"/>
      <c r="G233" s="27"/>
      <c r="H233" s="28">
        <f>IFERROR(H229*H231,0)</f>
        <v>0</v>
      </c>
      <c r="I233" s="27"/>
      <c r="J233" s="27"/>
      <c r="K233" s="28">
        <f>IFERROR(K229*K231,0)</f>
        <v>0</v>
      </c>
      <c r="L233" s="23"/>
      <c r="M233" s="24"/>
    </row>
    <row r="234" spans="1:13" ht="8.25" hidden="1" customHeight="1" thickBot="1" x14ac:dyDescent="0.3">
      <c r="A234" s="119"/>
      <c r="B234" s="29"/>
      <c r="C234" s="30"/>
      <c r="D234" s="30"/>
      <c r="E234" s="30"/>
      <c r="F234" s="30"/>
      <c r="G234" s="30"/>
      <c r="H234" s="30"/>
      <c r="I234" s="30"/>
      <c r="J234" s="30"/>
      <c r="K234" s="30"/>
      <c r="L234" s="30"/>
      <c r="M234" s="31"/>
    </row>
    <row r="235" spans="1:13" ht="13.9" customHeight="1" thickBot="1" x14ac:dyDescent="0.3">
      <c r="A235" s="119"/>
      <c r="B235" s="23"/>
      <c r="C235" s="23"/>
      <c r="D235" s="23"/>
      <c r="E235" s="23"/>
      <c r="F235" s="23"/>
      <c r="G235" s="23"/>
      <c r="H235" s="23"/>
      <c r="I235" s="23"/>
      <c r="J235" s="23"/>
      <c r="K235" s="23"/>
      <c r="L235" s="23"/>
      <c r="M235" s="23"/>
    </row>
    <row r="236" spans="1:13" ht="21" customHeight="1" thickBot="1" x14ac:dyDescent="0.3">
      <c r="A236" s="54"/>
      <c r="B236" s="14" t="s">
        <v>6</v>
      </c>
      <c r="C236" s="196" t="s">
        <v>43</v>
      </c>
      <c r="D236" s="197"/>
      <c r="E236" s="198"/>
      <c r="F236" s="198"/>
      <c r="G236" s="198"/>
      <c r="H236" s="15">
        <f>IF(ISNUMBER($H$5),$H$5,"")</f>
        <v>2018</v>
      </c>
      <c r="I236" s="17"/>
      <c r="J236" s="17"/>
      <c r="K236" s="15">
        <f>IF(ISNUMBER($K$5),$K$5,"")</f>
        <v>2019</v>
      </c>
      <c r="L236" s="17"/>
      <c r="M236" s="18"/>
    </row>
    <row r="237" spans="1:13" ht="6.75" hidden="1" customHeight="1" x14ac:dyDescent="0.25">
      <c r="A237" s="119"/>
      <c r="B237" s="33"/>
      <c r="C237" s="32"/>
      <c r="D237" s="32"/>
      <c r="E237" s="32"/>
      <c r="F237" s="32"/>
      <c r="G237" s="32"/>
      <c r="H237" s="32"/>
      <c r="I237" s="32"/>
      <c r="J237" s="32"/>
      <c r="K237" s="32"/>
      <c r="L237" s="32"/>
      <c r="M237" s="34"/>
    </row>
    <row r="238" spans="1:13" ht="20.45" hidden="1" customHeight="1" x14ac:dyDescent="0.25">
      <c r="A238" s="119"/>
      <c r="B238" s="22"/>
      <c r="C238" s="115" t="s">
        <v>44</v>
      </c>
      <c r="D238" s="112"/>
      <c r="E238" s="112"/>
      <c r="F238" s="112"/>
      <c r="G238" s="112"/>
      <c r="H238" s="23"/>
      <c r="I238" s="23"/>
      <c r="J238" s="23"/>
      <c r="K238" s="23"/>
      <c r="L238" s="23"/>
      <c r="M238" s="24"/>
    </row>
    <row r="239" spans="1:13" ht="6.75" hidden="1" customHeight="1" x14ac:dyDescent="0.25">
      <c r="A239" s="119"/>
      <c r="B239" s="22"/>
      <c r="C239" s="112"/>
      <c r="D239" s="112"/>
      <c r="E239" s="112"/>
      <c r="F239" s="112"/>
      <c r="G239" s="112"/>
      <c r="H239" s="23"/>
      <c r="I239" s="23"/>
      <c r="J239" s="23"/>
      <c r="K239" s="23"/>
      <c r="L239" s="23"/>
      <c r="M239" s="24"/>
    </row>
    <row r="240" spans="1:13" ht="21" hidden="1" customHeight="1" x14ac:dyDescent="0.25">
      <c r="A240" s="119"/>
      <c r="B240" s="19">
        <v>22</v>
      </c>
      <c r="C240" s="189" t="s">
        <v>45</v>
      </c>
      <c r="D240" s="190"/>
      <c r="E240" s="190"/>
      <c r="F240" s="190"/>
      <c r="G240" s="190"/>
      <c r="H240" s="77"/>
      <c r="I240" s="20"/>
      <c r="J240" s="20"/>
      <c r="K240" s="73"/>
      <c r="L240" s="23"/>
      <c r="M240" s="24"/>
    </row>
    <row r="241" spans="1:14" ht="21" hidden="1" customHeight="1" x14ac:dyDescent="0.25">
      <c r="A241" s="119"/>
      <c r="B241" s="19">
        <v>23</v>
      </c>
      <c r="C241" s="189" t="s">
        <v>46</v>
      </c>
      <c r="D241" s="190"/>
      <c r="E241" s="190"/>
      <c r="F241" s="190"/>
      <c r="G241" s="190"/>
      <c r="H241" s="78"/>
      <c r="I241" s="20"/>
      <c r="J241" s="20"/>
      <c r="K241" s="74"/>
      <c r="L241" s="23"/>
      <c r="M241" s="24"/>
    </row>
    <row r="242" spans="1:14" ht="21" hidden="1" customHeight="1" x14ac:dyDescent="0.25">
      <c r="A242" s="119"/>
      <c r="B242" s="19">
        <v>24</v>
      </c>
      <c r="C242" s="189" t="s">
        <v>47</v>
      </c>
      <c r="D242" s="190"/>
      <c r="E242" s="190"/>
      <c r="F242" s="190"/>
      <c r="G242" s="190"/>
      <c r="H242" s="79"/>
      <c r="I242" s="20"/>
      <c r="J242" s="20"/>
      <c r="K242" s="75"/>
      <c r="L242" s="23"/>
      <c r="M242" s="24"/>
    </row>
    <row r="243" spans="1:14" ht="6.75" hidden="1" customHeight="1" x14ac:dyDescent="0.25">
      <c r="A243" s="119"/>
      <c r="B243" s="22"/>
      <c r="C243" s="112"/>
      <c r="D243" s="112"/>
      <c r="E243" s="112"/>
      <c r="F243" s="112"/>
      <c r="G243" s="112"/>
      <c r="H243" s="23"/>
      <c r="I243" s="23"/>
      <c r="J243" s="23"/>
      <c r="K243" s="23"/>
      <c r="L243" s="23"/>
      <c r="M243" s="24"/>
    </row>
    <row r="244" spans="1:14" hidden="1" x14ac:dyDescent="0.25">
      <c r="A244" s="119"/>
      <c r="B244" s="25"/>
      <c r="C244" s="26" t="s">
        <v>10</v>
      </c>
      <c r="D244" s="27"/>
      <c r="E244" s="27"/>
      <c r="F244" s="27"/>
      <c r="G244" s="27"/>
      <c r="H244" s="28">
        <f>IFERROR(SUM(H240:H242),0)</f>
        <v>0</v>
      </c>
      <c r="I244" s="27"/>
      <c r="J244" s="27"/>
      <c r="K244" s="28">
        <f>IFERROR(SUM(K240:K242),0)</f>
        <v>0</v>
      </c>
      <c r="L244" s="23"/>
      <c r="M244" s="24"/>
    </row>
    <row r="245" spans="1:14" ht="12.6" hidden="1" customHeight="1" x14ac:dyDescent="0.25">
      <c r="A245" s="126"/>
      <c r="B245" s="22"/>
      <c r="C245" s="23"/>
      <c r="D245" s="23"/>
      <c r="E245" s="23"/>
      <c r="F245" s="23"/>
      <c r="G245" s="23"/>
      <c r="H245" s="23"/>
      <c r="I245" s="23"/>
      <c r="J245" s="23"/>
      <c r="K245" s="23"/>
      <c r="L245" s="23"/>
      <c r="M245" s="24"/>
      <c r="N245" s="100"/>
    </row>
    <row r="246" spans="1:14" ht="19.899999999999999" hidden="1" customHeight="1" x14ac:dyDescent="0.25">
      <c r="A246" s="126"/>
      <c r="B246" s="22"/>
      <c r="C246" s="115" t="s">
        <v>48</v>
      </c>
      <c r="D246" s="23"/>
      <c r="E246" s="23"/>
      <c r="F246" s="23"/>
      <c r="G246" s="23"/>
      <c r="H246" s="23"/>
      <c r="I246" s="23"/>
      <c r="J246" s="23"/>
      <c r="K246" s="23"/>
      <c r="L246" s="23"/>
      <c r="M246" s="24"/>
      <c r="N246" s="100"/>
    </row>
    <row r="247" spans="1:14" ht="6.75" hidden="1" customHeight="1" x14ac:dyDescent="0.25">
      <c r="A247" s="126"/>
      <c r="B247" s="22"/>
      <c r="C247" s="23"/>
      <c r="D247" s="23"/>
      <c r="E247" s="23"/>
      <c r="F247" s="23"/>
      <c r="G247" s="23"/>
      <c r="H247" s="23"/>
      <c r="I247" s="23"/>
      <c r="J247" s="23"/>
      <c r="K247" s="23"/>
      <c r="L247" s="23"/>
      <c r="M247" s="24"/>
      <c r="N247" s="100"/>
    </row>
    <row r="248" spans="1:14" s="2" customFormat="1" ht="21" hidden="1" customHeight="1" x14ac:dyDescent="0.25">
      <c r="A248" s="54"/>
      <c r="B248" s="19">
        <v>25</v>
      </c>
      <c r="C248" s="189" t="s">
        <v>49</v>
      </c>
      <c r="D248" s="190"/>
      <c r="E248" s="38"/>
      <c r="F248" s="38"/>
      <c r="G248" s="38"/>
      <c r="H248" s="81"/>
      <c r="I248" s="20"/>
      <c r="J248" s="20"/>
      <c r="K248" s="82"/>
      <c r="L248" s="20"/>
      <c r="M248" s="21"/>
      <c r="N248" s="100"/>
    </row>
    <row r="249" spans="1:14" ht="12.6" hidden="1" customHeight="1" x14ac:dyDescent="0.25">
      <c r="A249" s="126"/>
      <c r="B249" s="22"/>
      <c r="C249" s="112"/>
      <c r="D249" s="112"/>
      <c r="E249" s="112"/>
      <c r="F249" s="112"/>
      <c r="G249" s="112"/>
      <c r="H249" s="23"/>
      <c r="I249" s="23"/>
      <c r="J249" s="23"/>
      <c r="K249" s="23"/>
      <c r="L249" s="23"/>
      <c r="M249" s="24"/>
      <c r="N249" s="99"/>
    </row>
    <row r="250" spans="1:14" ht="19.899999999999999" hidden="1" customHeight="1" x14ac:dyDescent="0.25">
      <c r="A250" s="126"/>
      <c r="B250" s="22"/>
      <c r="C250" s="115" t="s">
        <v>50</v>
      </c>
      <c r="D250" s="112"/>
      <c r="E250" s="112"/>
      <c r="F250" s="112"/>
      <c r="G250" s="112"/>
      <c r="H250" s="23"/>
      <c r="I250" s="23"/>
      <c r="J250" s="23"/>
      <c r="K250" s="23"/>
      <c r="L250" s="23"/>
      <c r="M250" s="24"/>
      <c r="N250" s="99"/>
    </row>
    <row r="251" spans="1:14" ht="8.25" hidden="1" customHeight="1" x14ac:dyDescent="0.25">
      <c r="A251" s="126"/>
      <c r="B251" s="22"/>
      <c r="C251" s="112"/>
      <c r="D251" s="112"/>
      <c r="E251" s="112"/>
      <c r="F251" s="112"/>
      <c r="G251" s="112"/>
      <c r="H251" s="23"/>
      <c r="I251" s="23"/>
      <c r="J251" s="23"/>
      <c r="K251" s="23"/>
      <c r="L251" s="23"/>
      <c r="M251" s="24"/>
      <c r="N251" s="99"/>
    </row>
    <row r="252" spans="1:14" ht="21" hidden="1" customHeight="1" x14ac:dyDescent="0.25">
      <c r="A252" s="126"/>
      <c r="B252" s="19">
        <v>26</v>
      </c>
      <c r="C252" s="189" t="s">
        <v>51</v>
      </c>
      <c r="D252" s="190"/>
      <c r="E252" s="190"/>
      <c r="F252" s="190"/>
      <c r="G252" s="190"/>
      <c r="H252" s="77"/>
      <c r="I252" s="20"/>
      <c r="J252" s="20"/>
      <c r="K252" s="73"/>
      <c r="L252" s="23"/>
      <c r="M252" s="24"/>
      <c r="N252" s="99"/>
    </row>
    <row r="253" spans="1:14" ht="21" hidden="1" customHeight="1" x14ac:dyDescent="0.25">
      <c r="A253" s="119"/>
      <c r="B253" s="19">
        <v>27</v>
      </c>
      <c r="C253" s="189" t="s">
        <v>52</v>
      </c>
      <c r="D253" s="190"/>
      <c r="E253" s="190"/>
      <c r="F253" s="190"/>
      <c r="G253" s="190"/>
      <c r="H253" s="78"/>
      <c r="I253" s="20"/>
      <c r="J253" s="20"/>
      <c r="K253" s="74"/>
      <c r="L253" s="23"/>
      <c r="M253" s="24"/>
    </row>
    <row r="254" spans="1:14" ht="21" hidden="1" customHeight="1" x14ac:dyDescent="0.25">
      <c r="A254" s="119"/>
      <c r="B254" s="19">
        <v>28</v>
      </c>
      <c r="C254" s="189" t="s">
        <v>53</v>
      </c>
      <c r="D254" s="190"/>
      <c r="E254" s="190"/>
      <c r="F254" s="190"/>
      <c r="G254" s="190"/>
      <c r="H254" s="79"/>
      <c r="I254" s="20"/>
      <c r="J254" s="20"/>
      <c r="K254" s="75"/>
      <c r="L254" s="23"/>
      <c r="M254" s="24"/>
    </row>
    <row r="255" spans="1:14" ht="21" hidden="1" customHeight="1" x14ac:dyDescent="0.25">
      <c r="A255" s="119"/>
      <c r="B255" s="19">
        <v>29</v>
      </c>
      <c r="C255" s="189" t="s">
        <v>54</v>
      </c>
      <c r="D255" s="190"/>
      <c r="E255" s="190"/>
      <c r="F255" s="190"/>
      <c r="G255" s="190"/>
      <c r="H255" s="78"/>
      <c r="I255" s="20"/>
      <c r="J255" s="20"/>
      <c r="K255" s="74"/>
      <c r="L255" s="23"/>
      <c r="M255" s="24"/>
    </row>
    <row r="256" spans="1:14" ht="21" hidden="1" customHeight="1" x14ac:dyDescent="0.25">
      <c r="A256" s="119"/>
      <c r="B256" s="19">
        <v>30</v>
      </c>
      <c r="C256" s="189" t="s">
        <v>55</v>
      </c>
      <c r="D256" s="190"/>
      <c r="E256" s="190"/>
      <c r="F256" s="190"/>
      <c r="G256" s="190"/>
      <c r="H256" s="78"/>
      <c r="I256" s="20"/>
      <c r="J256" s="20"/>
      <c r="K256" s="74"/>
      <c r="L256" s="23"/>
      <c r="M256" s="24"/>
    </row>
    <row r="257" spans="1:13" ht="21" hidden="1" customHeight="1" x14ac:dyDescent="0.25">
      <c r="A257" s="119"/>
      <c r="B257" s="19">
        <v>31</v>
      </c>
      <c r="C257" s="189" t="s">
        <v>56</v>
      </c>
      <c r="D257" s="190"/>
      <c r="E257" s="190"/>
      <c r="F257" s="190"/>
      <c r="G257" s="190"/>
      <c r="H257" s="78"/>
      <c r="I257" s="20"/>
      <c r="J257" s="20"/>
      <c r="K257" s="74"/>
      <c r="L257" s="23"/>
      <c r="M257" s="24"/>
    </row>
    <row r="258" spans="1:13" ht="21" hidden="1" customHeight="1" x14ac:dyDescent="0.25">
      <c r="A258" s="119"/>
      <c r="B258" s="19">
        <v>32</v>
      </c>
      <c r="C258" s="189" t="s">
        <v>57</v>
      </c>
      <c r="D258" s="190"/>
      <c r="E258" s="190"/>
      <c r="F258" s="190"/>
      <c r="G258" s="35" t="s">
        <v>18</v>
      </c>
      <c r="H258" s="77"/>
      <c r="I258" s="36" t="s">
        <v>19</v>
      </c>
      <c r="J258" s="35" t="s">
        <v>18</v>
      </c>
      <c r="K258" s="73"/>
      <c r="L258" s="36" t="s">
        <v>19</v>
      </c>
      <c r="M258" s="24"/>
    </row>
    <row r="259" spans="1:13" ht="21" hidden="1" customHeight="1" x14ac:dyDescent="0.25">
      <c r="A259" s="119"/>
      <c r="B259" s="19">
        <v>33</v>
      </c>
      <c r="C259" s="189" t="s">
        <v>58</v>
      </c>
      <c r="D259" s="190"/>
      <c r="E259" s="190"/>
      <c r="F259" s="190"/>
      <c r="G259" s="35" t="s">
        <v>18</v>
      </c>
      <c r="H259" s="81"/>
      <c r="I259" s="36" t="s">
        <v>19</v>
      </c>
      <c r="J259" s="35" t="s">
        <v>18</v>
      </c>
      <c r="K259" s="82"/>
      <c r="L259" s="36" t="s">
        <v>19</v>
      </c>
      <c r="M259" s="24"/>
    </row>
    <row r="260" spans="1:13" ht="6.75" hidden="1" customHeight="1" x14ac:dyDescent="0.25">
      <c r="A260" s="119"/>
      <c r="B260" s="22"/>
      <c r="C260" s="112"/>
      <c r="D260" s="112"/>
      <c r="E260" s="112"/>
      <c r="F260" s="112"/>
      <c r="G260" s="112"/>
      <c r="H260" s="23"/>
      <c r="I260" s="23"/>
      <c r="J260" s="23"/>
      <c r="K260" s="23"/>
      <c r="L260" s="23"/>
      <c r="M260" s="24"/>
    </row>
    <row r="261" spans="1:13" hidden="1" x14ac:dyDescent="0.25">
      <c r="A261" s="119"/>
      <c r="B261" s="19"/>
      <c r="C261" s="48" t="s">
        <v>10</v>
      </c>
      <c r="D261" s="27"/>
      <c r="E261" s="27"/>
      <c r="F261" s="27"/>
      <c r="G261" s="27"/>
      <c r="H261" s="28">
        <f>IFERROR(SUM(H252:H257)-H258-H259,0)</f>
        <v>0</v>
      </c>
      <c r="I261" s="27"/>
      <c r="J261" s="27"/>
      <c r="K261" s="28">
        <f>IFERROR(SUM(K252:K257)-K258-K259,0)</f>
        <v>0</v>
      </c>
      <c r="L261" s="23"/>
      <c r="M261" s="24"/>
    </row>
    <row r="262" spans="1:13" ht="6.75" hidden="1" customHeight="1" x14ac:dyDescent="0.25">
      <c r="A262" s="119"/>
      <c r="B262" s="22"/>
      <c r="C262" s="112"/>
      <c r="D262" s="112"/>
      <c r="E262" s="112"/>
      <c r="F262" s="112"/>
      <c r="G262" s="112"/>
      <c r="H262" s="23"/>
      <c r="I262" s="23"/>
      <c r="J262" s="23"/>
      <c r="K262" s="23"/>
      <c r="L262" s="23"/>
      <c r="M262" s="24"/>
    </row>
    <row r="263" spans="1:13" ht="21" hidden="1" customHeight="1" x14ac:dyDescent="0.25">
      <c r="A263" s="119"/>
      <c r="B263" s="19">
        <v>34</v>
      </c>
      <c r="C263" s="190" t="s">
        <v>59</v>
      </c>
      <c r="D263" s="190"/>
      <c r="E263" s="190"/>
      <c r="F263" s="190"/>
      <c r="G263" s="190"/>
      <c r="H263" s="83"/>
      <c r="I263" s="20"/>
      <c r="J263" s="20"/>
      <c r="K263" s="83"/>
      <c r="L263" s="23"/>
      <c r="M263" s="24"/>
    </row>
    <row r="264" spans="1:13" ht="6.75" hidden="1" customHeight="1" x14ac:dyDescent="0.25">
      <c r="A264" s="119"/>
      <c r="B264" s="22"/>
      <c r="C264" s="112"/>
      <c r="D264" s="112"/>
      <c r="E264" s="112"/>
      <c r="F264" s="112"/>
      <c r="G264" s="112"/>
      <c r="H264" s="23"/>
      <c r="I264" s="23"/>
      <c r="J264" s="23"/>
      <c r="K264" s="23"/>
      <c r="L264" s="23"/>
      <c r="M264" s="24"/>
    </row>
    <row r="265" spans="1:13" hidden="1" x14ac:dyDescent="0.25">
      <c r="A265" s="119"/>
      <c r="B265" s="25"/>
      <c r="C265" s="26" t="s">
        <v>60</v>
      </c>
      <c r="D265" s="27"/>
      <c r="E265" s="27"/>
      <c r="F265" s="27"/>
      <c r="G265" s="27"/>
      <c r="H265" s="28">
        <f>IFERROR(H261*H263,0)</f>
        <v>0</v>
      </c>
      <c r="I265" s="27"/>
      <c r="J265" s="27"/>
      <c r="K265" s="28">
        <f>IFERROR(K261*K263,0)</f>
        <v>0</v>
      </c>
      <c r="L265" s="23"/>
      <c r="M265" s="24"/>
    </row>
    <row r="266" spans="1:13" ht="8.25" hidden="1" customHeight="1" thickBot="1" x14ac:dyDescent="0.3">
      <c r="A266" s="119"/>
      <c r="B266" s="29"/>
      <c r="C266" s="30"/>
      <c r="D266" s="30"/>
      <c r="E266" s="30"/>
      <c r="F266" s="30"/>
      <c r="G266" s="30"/>
      <c r="H266" s="30"/>
      <c r="I266" s="30"/>
      <c r="J266" s="30"/>
      <c r="K266" s="30"/>
      <c r="L266" s="30"/>
      <c r="M266" s="31"/>
    </row>
    <row r="267" spans="1:13" ht="13.9" customHeight="1" thickBot="1" x14ac:dyDescent="0.3">
      <c r="A267" s="119"/>
      <c r="B267" s="23"/>
      <c r="C267" s="23"/>
      <c r="D267" s="23"/>
      <c r="E267" s="23"/>
      <c r="F267" s="23"/>
      <c r="G267" s="23"/>
      <c r="H267" s="23"/>
      <c r="I267" s="23"/>
      <c r="J267" s="23"/>
      <c r="K267" s="23"/>
      <c r="L267" s="23"/>
      <c r="M267" s="23"/>
    </row>
    <row r="268" spans="1:13" ht="21" customHeight="1" thickBot="1" x14ac:dyDescent="0.3">
      <c r="A268" s="54"/>
      <c r="B268" s="14" t="s">
        <v>6</v>
      </c>
      <c r="C268" s="196" t="s">
        <v>43</v>
      </c>
      <c r="D268" s="197"/>
      <c r="E268" s="198"/>
      <c r="F268" s="198"/>
      <c r="G268" s="198"/>
      <c r="H268" s="15">
        <f>IF(ISNUMBER($H$5),$H$5,"")</f>
        <v>2018</v>
      </c>
      <c r="I268" s="17"/>
      <c r="J268" s="17"/>
      <c r="K268" s="15">
        <f>IF(ISNUMBER($K$5),$K$5,"")</f>
        <v>2019</v>
      </c>
      <c r="L268" s="17"/>
      <c r="M268" s="18"/>
    </row>
    <row r="269" spans="1:13" ht="6.75" hidden="1" customHeight="1" x14ac:dyDescent="0.25">
      <c r="A269" s="119"/>
      <c r="B269" s="33"/>
      <c r="C269" s="32"/>
      <c r="D269" s="32"/>
      <c r="E269" s="32"/>
      <c r="F269" s="32"/>
      <c r="G269" s="32"/>
      <c r="H269" s="32"/>
      <c r="I269" s="32"/>
      <c r="J269" s="32"/>
      <c r="K269" s="32"/>
      <c r="L269" s="32"/>
      <c r="M269" s="34"/>
    </row>
    <row r="270" spans="1:13" ht="20.45" hidden="1" customHeight="1" x14ac:dyDescent="0.25">
      <c r="A270" s="119"/>
      <c r="B270" s="22"/>
      <c r="C270" s="115" t="s">
        <v>44</v>
      </c>
      <c r="D270" s="112"/>
      <c r="E270" s="112"/>
      <c r="F270" s="112"/>
      <c r="G270" s="112"/>
      <c r="H270" s="23"/>
      <c r="I270" s="23"/>
      <c r="J270" s="23"/>
      <c r="K270" s="23"/>
      <c r="L270" s="23"/>
      <c r="M270" s="24"/>
    </row>
    <row r="271" spans="1:13" ht="6.75" hidden="1" customHeight="1" x14ac:dyDescent="0.25">
      <c r="A271" s="119"/>
      <c r="B271" s="22"/>
      <c r="C271" s="112"/>
      <c r="D271" s="112"/>
      <c r="E271" s="112"/>
      <c r="F271" s="112"/>
      <c r="G271" s="112"/>
      <c r="H271" s="23"/>
      <c r="I271" s="23"/>
      <c r="J271" s="23"/>
      <c r="K271" s="23"/>
      <c r="L271" s="23"/>
      <c r="M271" s="24"/>
    </row>
    <row r="272" spans="1:13" ht="21" hidden="1" customHeight="1" x14ac:dyDescent="0.25">
      <c r="A272" s="119"/>
      <c r="B272" s="19">
        <v>22</v>
      </c>
      <c r="C272" s="189" t="s">
        <v>45</v>
      </c>
      <c r="D272" s="190"/>
      <c r="E272" s="190"/>
      <c r="F272" s="190"/>
      <c r="G272" s="190"/>
      <c r="H272" s="77"/>
      <c r="I272" s="20"/>
      <c r="J272" s="20"/>
      <c r="K272" s="73"/>
      <c r="L272" s="23"/>
      <c r="M272" s="24"/>
    </row>
    <row r="273" spans="1:14" ht="21" hidden="1" customHeight="1" x14ac:dyDescent="0.25">
      <c r="A273" s="119"/>
      <c r="B273" s="19">
        <v>23</v>
      </c>
      <c r="C273" s="189" t="s">
        <v>46</v>
      </c>
      <c r="D273" s="190"/>
      <c r="E273" s="190"/>
      <c r="F273" s="190"/>
      <c r="G273" s="190"/>
      <c r="H273" s="78"/>
      <c r="I273" s="20"/>
      <c r="J273" s="20"/>
      <c r="K273" s="74"/>
      <c r="L273" s="23"/>
      <c r="M273" s="24"/>
    </row>
    <row r="274" spans="1:14" ht="21" hidden="1" customHeight="1" x14ac:dyDescent="0.25">
      <c r="A274" s="119"/>
      <c r="B274" s="19">
        <v>24</v>
      </c>
      <c r="C274" s="189" t="s">
        <v>47</v>
      </c>
      <c r="D274" s="190"/>
      <c r="E274" s="190"/>
      <c r="F274" s="190"/>
      <c r="G274" s="190"/>
      <c r="H274" s="79"/>
      <c r="I274" s="20"/>
      <c r="J274" s="20"/>
      <c r="K274" s="75"/>
      <c r="L274" s="23"/>
      <c r="M274" s="24"/>
    </row>
    <row r="275" spans="1:14" ht="6.75" hidden="1" customHeight="1" x14ac:dyDescent="0.25">
      <c r="A275" s="119"/>
      <c r="B275" s="22"/>
      <c r="C275" s="112"/>
      <c r="D275" s="112"/>
      <c r="E275" s="112"/>
      <c r="F275" s="112"/>
      <c r="G275" s="112"/>
      <c r="H275" s="23"/>
      <c r="I275" s="23"/>
      <c r="J275" s="23"/>
      <c r="K275" s="23"/>
      <c r="L275" s="23"/>
      <c r="M275" s="24"/>
    </row>
    <row r="276" spans="1:14" hidden="1" x14ac:dyDescent="0.25">
      <c r="A276" s="119"/>
      <c r="B276" s="25"/>
      <c r="C276" s="26" t="s">
        <v>10</v>
      </c>
      <c r="D276" s="27"/>
      <c r="E276" s="27"/>
      <c r="F276" s="27"/>
      <c r="G276" s="27"/>
      <c r="H276" s="28">
        <f>IFERROR(SUM(H272:H274),0)</f>
        <v>0</v>
      </c>
      <c r="I276" s="27"/>
      <c r="J276" s="27"/>
      <c r="K276" s="28">
        <f>IFERROR(SUM(K272:K274),0)</f>
        <v>0</v>
      </c>
      <c r="L276" s="23"/>
      <c r="M276" s="24"/>
    </row>
    <row r="277" spans="1:14" ht="12.6" hidden="1" customHeight="1" x14ac:dyDescent="0.25">
      <c r="A277" s="126"/>
      <c r="B277" s="22"/>
      <c r="C277" s="23"/>
      <c r="D277" s="23"/>
      <c r="E277" s="23"/>
      <c r="F277" s="23"/>
      <c r="G277" s="23"/>
      <c r="H277" s="23"/>
      <c r="I277" s="23"/>
      <c r="J277" s="23"/>
      <c r="K277" s="23"/>
      <c r="L277" s="23"/>
      <c r="M277" s="24"/>
      <c r="N277" s="100"/>
    </row>
    <row r="278" spans="1:14" ht="19.899999999999999" hidden="1" customHeight="1" x14ac:dyDescent="0.25">
      <c r="A278" s="126"/>
      <c r="B278" s="22"/>
      <c r="C278" s="115" t="s">
        <v>48</v>
      </c>
      <c r="D278" s="23"/>
      <c r="E278" s="23"/>
      <c r="F278" s="23"/>
      <c r="G278" s="23"/>
      <c r="H278" s="23"/>
      <c r="I278" s="23"/>
      <c r="J278" s="23"/>
      <c r="K278" s="23"/>
      <c r="L278" s="23"/>
      <c r="M278" s="24"/>
      <c r="N278" s="100"/>
    </row>
    <row r="279" spans="1:14" ht="6.75" hidden="1" customHeight="1" x14ac:dyDescent="0.25">
      <c r="A279" s="126"/>
      <c r="B279" s="22"/>
      <c r="C279" s="23"/>
      <c r="D279" s="23"/>
      <c r="E279" s="23"/>
      <c r="F279" s="23"/>
      <c r="G279" s="23"/>
      <c r="H279" s="23"/>
      <c r="I279" s="23"/>
      <c r="J279" s="23"/>
      <c r="K279" s="23"/>
      <c r="L279" s="23"/>
      <c r="M279" s="24"/>
      <c r="N279" s="100"/>
    </row>
    <row r="280" spans="1:14" s="2" customFormat="1" ht="21" hidden="1" customHeight="1" x14ac:dyDescent="0.25">
      <c r="A280" s="54"/>
      <c r="B280" s="19">
        <v>25</v>
      </c>
      <c r="C280" s="189" t="s">
        <v>49</v>
      </c>
      <c r="D280" s="190"/>
      <c r="E280" s="38"/>
      <c r="F280" s="38"/>
      <c r="G280" s="38"/>
      <c r="H280" s="81"/>
      <c r="I280" s="20"/>
      <c r="J280" s="20"/>
      <c r="K280" s="82"/>
      <c r="L280" s="20"/>
      <c r="M280" s="21"/>
      <c r="N280" s="100"/>
    </row>
    <row r="281" spans="1:14" ht="12.6" hidden="1" customHeight="1" x14ac:dyDescent="0.25">
      <c r="A281" s="126"/>
      <c r="B281" s="22"/>
      <c r="C281" s="112"/>
      <c r="D281" s="112"/>
      <c r="E281" s="112"/>
      <c r="F281" s="112"/>
      <c r="G281" s="112"/>
      <c r="H281" s="23"/>
      <c r="I281" s="23"/>
      <c r="J281" s="23"/>
      <c r="K281" s="23"/>
      <c r="L281" s="23"/>
      <c r="M281" s="24"/>
      <c r="N281" s="99"/>
    </row>
    <row r="282" spans="1:14" ht="19.899999999999999" hidden="1" customHeight="1" x14ac:dyDescent="0.25">
      <c r="A282" s="126"/>
      <c r="B282" s="22"/>
      <c r="C282" s="115" t="s">
        <v>50</v>
      </c>
      <c r="D282" s="112"/>
      <c r="E282" s="112"/>
      <c r="F282" s="112"/>
      <c r="G282" s="112"/>
      <c r="H282" s="23"/>
      <c r="I282" s="23"/>
      <c r="J282" s="23"/>
      <c r="K282" s="23"/>
      <c r="L282" s="23"/>
      <c r="M282" s="24"/>
      <c r="N282" s="99"/>
    </row>
    <row r="283" spans="1:14" ht="8.25" hidden="1" customHeight="1" x14ac:dyDescent="0.25">
      <c r="A283" s="126"/>
      <c r="B283" s="22"/>
      <c r="C283" s="112"/>
      <c r="D283" s="112"/>
      <c r="E283" s="112"/>
      <c r="F283" s="112"/>
      <c r="G283" s="112"/>
      <c r="H283" s="23"/>
      <c r="I283" s="23"/>
      <c r="J283" s="23"/>
      <c r="K283" s="23"/>
      <c r="L283" s="23"/>
      <c r="M283" s="24"/>
      <c r="N283" s="99"/>
    </row>
    <row r="284" spans="1:14" ht="21" hidden="1" customHeight="1" x14ac:dyDescent="0.25">
      <c r="A284" s="126"/>
      <c r="B284" s="19">
        <v>26</v>
      </c>
      <c r="C284" s="189" t="s">
        <v>51</v>
      </c>
      <c r="D284" s="190"/>
      <c r="E284" s="190"/>
      <c r="F284" s="190"/>
      <c r="G284" s="190"/>
      <c r="H284" s="77"/>
      <c r="I284" s="20"/>
      <c r="J284" s="20"/>
      <c r="K284" s="73"/>
      <c r="L284" s="23"/>
      <c r="M284" s="24"/>
      <c r="N284" s="99"/>
    </row>
    <row r="285" spans="1:14" ht="21" hidden="1" customHeight="1" x14ac:dyDescent="0.25">
      <c r="A285" s="119"/>
      <c r="B285" s="19">
        <v>27</v>
      </c>
      <c r="C285" s="189" t="s">
        <v>52</v>
      </c>
      <c r="D285" s="190"/>
      <c r="E285" s="190"/>
      <c r="F285" s="190"/>
      <c r="G285" s="190"/>
      <c r="H285" s="78"/>
      <c r="I285" s="20"/>
      <c r="J285" s="20"/>
      <c r="K285" s="74"/>
      <c r="L285" s="23"/>
      <c r="M285" s="24"/>
    </row>
    <row r="286" spans="1:14" ht="21" hidden="1" customHeight="1" x14ac:dyDescent="0.25">
      <c r="A286" s="119"/>
      <c r="B286" s="19">
        <v>28</v>
      </c>
      <c r="C286" s="189" t="s">
        <v>53</v>
      </c>
      <c r="D286" s="190"/>
      <c r="E286" s="190"/>
      <c r="F286" s="190"/>
      <c r="G286" s="190"/>
      <c r="H286" s="79"/>
      <c r="I286" s="20"/>
      <c r="J286" s="20"/>
      <c r="K286" s="75"/>
      <c r="L286" s="23"/>
      <c r="M286" s="24"/>
    </row>
    <row r="287" spans="1:14" ht="21" hidden="1" customHeight="1" x14ac:dyDescent="0.25">
      <c r="A287" s="119"/>
      <c r="B287" s="19">
        <v>29</v>
      </c>
      <c r="C287" s="189" t="s">
        <v>54</v>
      </c>
      <c r="D287" s="190"/>
      <c r="E287" s="190"/>
      <c r="F287" s="190"/>
      <c r="G287" s="190"/>
      <c r="H287" s="78"/>
      <c r="I287" s="20"/>
      <c r="J287" s="20"/>
      <c r="K287" s="74"/>
      <c r="L287" s="23"/>
      <c r="M287" s="24"/>
    </row>
    <row r="288" spans="1:14" ht="21" hidden="1" customHeight="1" x14ac:dyDescent="0.25">
      <c r="A288" s="119"/>
      <c r="B288" s="19">
        <v>30</v>
      </c>
      <c r="C288" s="189" t="s">
        <v>55</v>
      </c>
      <c r="D288" s="190"/>
      <c r="E288" s="190"/>
      <c r="F288" s="190"/>
      <c r="G288" s="190"/>
      <c r="H288" s="78"/>
      <c r="I288" s="20"/>
      <c r="J288" s="20"/>
      <c r="K288" s="74"/>
      <c r="L288" s="23"/>
      <c r="M288" s="24"/>
    </row>
    <row r="289" spans="1:14" ht="21" hidden="1" customHeight="1" x14ac:dyDescent="0.25">
      <c r="A289" s="119"/>
      <c r="B289" s="19">
        <v>31</v>
      </c>
      <c r="C289" s="189" t="s">
        <v>56</v>
      </c>
      <c r="D289" s="190"/>
      <c r="E289" s="190"/>
      <c r="F289" s="190"/>
      <c r="G289" s="190"/>
      <c r="H289" s="78"/>
      <c r="I289" s="20"/>
      <c r="J289" s="20"/>
      <c r="K289" s="74"/>
      <c r="L289" s="23"/>
      <c r="M289" s="24"/>
    </row>
    <row r="290" spans="1:14" ht="21" hidden="1" customHeight="1" x14ac:dyDescent="0.25">
      <c r="A290" s="119"/>
      <c r="B290" s="19">
        <v>32</v>
      </c>
      <c r="C290" s="189" t="s">
        <v>57</v>
      </c>
      <c r="D290" s="190"/>
      <c r="E290" s="190"/>
      <c r="F290" s="190"/>
      <c r="G290" s="35" t="s">
        <v>18</v>
      </c>
      <c r="H290" s="77"/>
      <c r="I290" s="36" t="s">
        <v>19</v>
      </c>
      <c r="J290" s="35" t="s">
        <v>18</v>
      </c>
      <c r="K290" s="73"/>
      <c r="L290" s="36" t="s">
        <v>19</v>
      </c>
      <c r="M290" s="24"/>
    </row>
    <row r="291" spans="1:14" ht="21" hidden="1" customHeight="1" x14ac:dyDescent="0.25">
      <c r="A291" s="119"/>
      <c r="B291" s="19">
        <v>33</v>
      </c>
      <c r="C291" s="189" t="s">
        <v>58</v>
      </c>
      <c r="D291" s="190"/>
      <c r="E291" s="190"/>
      <c r="F291" s="190"/>
      <c r="G291" s="35" t="s">
        <v>18</v>
      </c>
      <c r="H291" s="81"/>
      <c r="I291" s="36" t="s">
        <v>19</v>
      </c>
      <c r="J291" s="35" t="s">
        <v>18</v>
      </c>
      <c r="K291" s="82"/>
      <c r="L291" s="36" t="s">
        <v>19</v>
      </c>
      <c r="M291" s="24"/>
    </row>
    <row r="292" spans="1:14" ht="6.75" hidden="1" customHeight="1" x14ac:dyDescent="0.25">
      <c r="A292" s="119"/>
      <c r="B292" s="22"/>
      <c r="C292" s="112"/>
      <c r="D292" s="112"/>
      <c r="E292" s="112"/>
      <c r="F292" s="112"/>
      <c r="G292" s="112"/>
      <c r="H292" s="23"/>
      <c r="I292" s="23"/>
      <c r="J292" s="23"/>
      <c r="K292" s="23"/>
      <c r="L292" s="23"/>
      <c r="M292" s="24"/>
    </row>
    <row r="293" spans="1:14" hidden="1" x14ac:dyDescent="0.25">
      <c r="A293" s="119"/>
      <c r="B293" s="19"/>
      <c r="C293" s="48" t="s">
        <v>10</v>
      </c>
      <c r="D293" s="27"/>
      <c r="E293" s="27"/>
      <c r="F293" s="27"/>
      <c r="G293" s="27"/>
      <c r="H293" s="28">
        <f>IFERROR(SUM(H284:H289)-H290-H291,0)</f>
        <v>0</v>
      </c>
      <c r="I293" s="27"/>
      <c r="J293" s="27"/>
      <c r="K293" s="28">
        <f>IFERROR(SUM(K284:K289)-K290-K291,0)</f>
        <v>0</v>
      </c>
      <c r="L293" s="23"/>
      <c r="M293" s="24"/>
    </row>
    <row r="294" spans="1:14" ht="6.75" hidden="1" customHeight="1" x14ac:dyDescent="0.25">
      <c r="A294" s="119"/>
      <c r="B294" s="22"/>
      <c r="C294" s="112"/>
      <c r="D294" s="112"/>
      <c r="E294" s="112"/>
      <c r="F294" s="112"/>
      <c r="G294" s="112"/>
      <c r="H294" s="23"/>
      <c r="I294" s="23"/>
      <c r="J294" s="23"/>
      <c r="K294" s="23"/>
      <c r="L294" s="23"/>
      <c r="M294" s="24"/>
    </row>
    <row r="295" spans="1:14" ht="21" hidden="1" customHeight="1" x14ac:dyDescent="0.25">
      <c r="A295" s="119"/>
      <c r="B295" s="19">
        <v>34</v>
      </c>
      <c r="C295" s="190" t="s">
        <v>59</v>
      </c>
      <c r="D295" s="190"/>
      <c r="E295" s="190"/>
      <c r="F295" s="190"/>
      <c r="G295" s="190"/>
      <c r="H295" s="83"/>
      <c r="I295" s="20"/>
      <c r="J295" s="20"/>
      <c r="K295" s="83"/>
      <c r="L295" s="23"/>
      <c r="M295" s="24"/>
    </row>
    <row r="296" spans="1:14" ht="6.75" hidden="1" customHeight="1" x14ac:dyDescent="0.25">
      <c r="A296" s="119"/>
      <c r="B296" s="22"/>
      <c r="C296" s="112"/>
      <c r="D296" s="112"/>
      <c r="E296" s="112"/>
      <c r="F296" s="112"/>
      <c r="G296" s="112"/>
      <c r="H296" s="23"/>
      <c r="I296" s="23"/>
      <c r="J296" s="23"/>
      <c r="K296" s="23"/>
      <c r="L296" s="23"/>
      <c r="M296" s="24"/>
    </row>
    <row r="297" spans="1:14" hidden="1" x14ac:dyDescent="0.25">
      <c r="A297" s="119"/>
      <c r="B297" s="25"/>
      <c r="C297" s="26" t="s">
        <v>60</v>
      </c>
      <c r="D297" s="27"/>
      <c r="E297" s="27"/>
      <c r="F297" s="27"/>
      <c r="G297" s="27"/>
      <c r="H297" s="28">
        <f>IFERROR(H293*H295,0)</f>
        <v>0</v>
      </c>
      <c r="I297" s="27"/>
      <c r="J297" s="27"/>
      <c r="K297" s="28">
        <f>IFERROR(K293*K295,0)</f>
        <v>0</v>
      </c>
      <c r="L297" s="23"/>
      <c r="M297" s="24"/>
    </row>
    <row r="298" spans="1:14" ht="8.25" hidden="1" customHeight="1" thickBot="1" x14ac:dyDescent="0.3">
      <c r="A298" s="119"/>
      <c r="B298" s="29"/>
      <c r="C298" s="113"/>
      <c r="D298" s="113"/>
      <c r="E298" s="113"/>
      <c r="F298" s="113"/>
      <c r="G298" s="113"/>
      <c r="H298" s="30"/>
      <c r="I298" s="30"/>
      <c r="J298" s="30"/>
      <c r="K298" s="30"/>
      <c r="L298" s="30"/>
      <c r="M298" s="31"/>
    </row>
    <row r="299" spans="1:14" ht="23.45" customHeight="1" x14ac:dyDescent="0.25">
      <c r="A299" s="119"/>
      <c r="B299" s="8"/>
      <c r="C299" s="8"/>
      <c r="D299" s="8"/>
      <c r="E299" s="8"/>
      <c r="F299" s="8"/>
      <c r="G299" s="8"/>
      <c r="H299" s="8"/>
      <c r="I299" s="23"/>
      <c r="J299" s="23"/>
      <c r="K299" s="8"/>
      <c r="L299" s="8"/>
      <c r="M299" s="8"/>
    </row>
    <row r="300" spans="1:14" s="2" customFormat="1" ht="29.45" customHeight="1" x14ac:dyDescent="0.25">
      <c r="A300" s="54"/>
      <c r="B300" s="46"/>
      <c r="C300" s="111" t="s">
        <v>61</v>
      </c>
      <c r="D300" s="46"/>
      <c r="E300" s="46"/>
      <c r="F300" s="46"/>
      <c r="G300" s="46"/>
      <c r="H300" s="46"/>
      <c r="I300" s="46"/>
      <c r="J300" s="46"/>
      <c r="K300" s="46"/>
      <c r="L300" s="46"/>
      <c r="M300" s="46"/>
    </row>
    <row r="301" spans="1:14" s="2" customFormat="1" ht="22.5" customHeight="1" thickBot="1" x14ac:dyDescent="0.3">
      <c r="A301" s="54"/>
      <c r="B301" s="13"/>
      <c r="C301" s="47" t="s">
        <v>42</v>
      </c>
      <c r="D301" s="13"/>
      <c r="E301" s="13"/>
      <c r="F301" s="13"/>
      <c r="G301" s="13"/>
      <c r="H301" s="13"/>
      <c r="I301" s="13"/>
      <c r="J301" s="13"/>
      <c r="K301" s="13"/>
      <c r="L301" s="13"/>
      <c r="M301" s="13"/>
    </row>
    <row r="302" spans="1:14" ht="21" customHeight="1" thickBot="1" x14ac:dyDescent="0.3">
      <c r="A302" s="54"/>
      <c r="B302" s="14" t="s">
        <v>6</v>
      </c>
      <c r="C302" s="196" t="s">
        <v>62</v>
      </c>
      <c r="D302" s="197"/>
      <c r="E302" s="198"/>
      <c r="F302" s="198"/>
      <c r="G302" s="198"/>
      <c r="H302" s="15">
        <f>IF(ISNUMBER($H$5),$H$5,"")</f>
        <v>2018</v>
      </c>
      <c r="I302" s="17"/>
      <c r="J302" s="17"/>
      <c r="K302" s="15">
        <f>IF(ISNUMBER($K$5),$K$5,"")</f>
        <v>2019</v>
      </c>
      <c r="L302" s="17"/>
      <c r="M302" s="18"/>
      <c r="N302" s="100"/>
    </row>
    <row r="303" spans="1:14" ht="6.75" customHeight="1" x14ac:dyDescent="0.25">
      <c r="A303" s="119"/>
      <c r="B303" s="33"/>
      <c r="C303" s="32"/>
      <c r="D303" s="32"/>
      <c r="E303" s="32"/>
      <c r="F303" s="32"/>
      <c r="G303" s="32"/>
      <c r="H303" s="32"/>
      <c r="I303" s="32"/>
      <c r="J303" s="32"/>
      <c r="K303" s="32"/>
      <c r="L303" s="32"/>
      <c r="M303" s="34"/>
      <c r="N303" s="100"/>
    </row>
    <row r="304" spans="1:14" ht="20.45" customHeight="1" x14ac:dyDescent="0.25">
      <c r="A304" s="119"/>
      <c r="B304" s="22"/>
      <c r="C304" s="115" t="s">
        <v>44</v>
      </c>
      <c r="D304" s="23"/>
      <c r="E304" s="23"/>
      <c r="F304" s="23"/>
      <c r="G304" s="23"/>
      <c r="H304" s="23"/>
      <c r="I304" s="23"/>
      <c r="J304" s="23"/>
      <c r="K304" s="23"/>
      <c r="L304" s="23"/>
      <c r="M304" s="24"/>
      <c r="N304" s="100"/>
    </row>
    <row r="305" spans="1:14" ht="6.75" customHeight="1" x14ac:dyDescent="0.25">
      <c r="A305" s="119"/>
      <c r="B305" s="22"/>
      <c r="C305" s="23"/>
      <c r="D305" s="23"/>
      <c r="E305" s="23"/>
      <c r="F305" s="23"/>
      <c r="G305" s="23"/>
      <c r="H305" s="23"/>
      <c r="I305" s="23"/>
      <c r="J305" s="23"/>
      <c r="K305" s="23"/>
      <c r="L305" s="23"/>
      <c r="M305" s="24"/>
      <c r="N305" s="100"/>
    </row>
    <row r="306" spans="1:14" ht="21" customHeight="1" x14ac:dyDescent="0.25">
      <c r="A306" s="119"/>
      <c r="B306" s="19">
        <v>35</v>
      </c>
      <c r="C306" s="189" t="s">
        <v>45</v>
      </c>
      <c r="D306" s="190"/>
      <c r="E306" s="190"/>
      <c r="F306" s="190"/>
      <c r="G306" s="190"/>
      <c r="H306" s="77"/>
      <c r="I306" s="20"/>
      <c r="J306" s="20"/>
      <c r="K306" s="73">
        <v>6584</v>
      </c>
      <c r="L306" s="23"/>
      <c r="M306" s="24"/>
      <c r="N306" s="100"/>
    </row>
    <row r="307" spans="1:14" ht="21" customHeight="1" x14ac:dyDescent="0.25">
      <c r="A307" s="119"/>
      <c r="B307" s="19">
        <v>36</v>
      </c>
      <c r="C307" s="189" t="s">
        <v>46</v>
      </c>
      <c r="D307" s="190"/>
      <c r="E307" s="190"/>
      <c r="F307" s="190"/>
      <c r="G307" s="190"/>
      <c r="H307" s="79"/>
      <c r="I307" s="20"/>
      <c r="J307" s="20"/>
      <c r="K307" s="75"/>
      <c r="L307" s="23"/>
      <c r="M307" s="24"/>
      <c r="N307" s="100"/>
    </row>
    <row r="308" spans="1:14" ht="6.75" customHeight="1" x14ac:dyDescent="0.25">
      <c r="A308" s="119"/>
      <c r="B308" s="22"/>
      <c r="C308" s="23"/>
      <c r="D308" s="23"/>
      <c r="E308" s="23"/>
      <c r="F308" s="23"/>
      <c r="G308" s="23"/>
      <c r="H308" s="23"/>
      <c r="I308" s="23"/>
      <c r="J308" s="23"/>
      <c r="K308" s="23"/>
      <c r="L308" s="23"/>
      <c r="M308" s="24"/>
      <c r="N308" s="100"/>
    </row>
    <row r="309" spans="1:14" x14ac:dyDescent="0.25">
      <c r="A309" s="119"/>
      <c r="B309" s="25"/>
      <c r="C309" s="26" t="s">
        <v>10</v>
      </c>
      <c r="D309" s="27"/>
      <c r="E309" s="27"/>
      <c r="F309" s="27"/>
      <c r="G309" s="27"/>
      <c r="H309" s="28">
        <f>IFERROR(SUM(H306:H307),0)</f>
        <v>0</v>
      </c>
      <c r="I309" s="27"/>
      <c r="J309" s="27"/>
      <c r="K309" s="28">
        <f>IFERROR(SUM(K306:K307),0)</f>
        <v>6584</v>
      </c>
      <c r="L309" s="23"/>
      <c r="M309" s="24"/>
      <c r="N309" s="100"/>
    </row>
    <row r="310" spans="1:14" ht="12.6" customHeight="1" x14ac:dyDescent="0.25">
      <c r="A310" s="126"/>
      <c r="B310" s="22"/>
      <c r="C310" s="23"/>
      <c r="D310" s="23"/>
      <c r="E310" s="23"/>
      <c r="F310" s="23"/>
      <c r="G310" s="23"/>
      <c r="H310" s="23"/>
      <c r="I310" s="23"/>
      <c r="J310" s="23"/>
      <c r="K310" s="23"/>
      <c r="L310" s="23"/>
      <c r="M310" s="24"/>
      <c r="N310" s="100"/>
    </row>
    <row r="311" spans="1:14" ht="19.899999999999999" customHeight="1" x14ac:dyDescent="0.25">
      <c r="A311" s="126"/>
      <c r="B311" s="22"/>
      <c r="C311" s="115" t="s">
        <v>48</v>
      </c>
      <c r="D311" s="23"/>
      <c r="E311" s="23"/>
      <c r="F311" s="23"/>
      <c r="G311" s="23"/>
      <c r="H311" s="23"/>
      <c r="I311" s="23"/>
      <c r="J311" s="23"/>
      <c r="K311" s="23"/>
      <c r="L311" s="23"/>
      <c r="M311" s="24"/>
      <c r="N311" s="100"/>
    </row>
    <row r="312" spans="1:14" ht="6.75" customHeight="1" x14ac:dyDescent="0.25">
      <c r="A312" s="126"/>
      <c r="B312" s="22"/>
      <c r="C312" s="23"/>
      <c r="D312" s="23"/>
      <c r="E312" s="23"/>
      <c r="F312" s="23"/>
      <c r="G312" s="23"/>
      <c r="H312" s="23"/>
      <c r="I312" s="23"/>
      <c r="J312" s="23"/>
      <c r="K312" s="23"/>
      <c r="L312" s="23"/>
      <c r="M312" s="24"/>
      <c r="N312" s="100"/>
    </row>
    <row r="313" spans="1:14" s="2" customFormat="1" ht="21" customHeight="1" x14ac:dyDescent="0.25">
      <c r="A313" s="54"/>
      <c r="B313" s="19">
        <v>37</v>
      </c>
      <c r="C313" s="189" t="s">
        <v>49</v>
      </c>
      <c r="D313" s="190"/>
      <c r="E313" s="38"/>
      <c r="F313" s="38"/>
      <c r="G313" s="38"/>
      <c r="H313" s="81"/>
      <c r="I313" s="20"/>
      <c r="J313" s="20"/>
      <c r="K313" s="82">
        <v>25961.51</v>
      </c>
      <c r="L313" s="20"/>
      <c r="M313" s="21"/>
      <c r="N313" s="100"/>
    </row>
    <row r="314" spans="1:14" ht="12.6" customHeight="1" x14ac:dyDescent="0.25">
      <c r="A314" s="126"/>
      <c r="B314" s="22"/>
      <c r="C314" s="23"/>
      <c r="D314" s="23"/>
      <c r="E314" s="23"/>
      <c r="F314" s="23"/>
      <c r="G314" s="23"/>
      <c r="H314" s="23"/>
      <c r="I314" s="23"/>
      <c r="J314" s="23"/>
      <c r="K314" s="23"/>
      <c r="L314" s="23"/>
      <c r="M314" s="24"/>
      <c r="N314" s="100"/>
    </row>
    <row r="315" spans="1:14" ht="19.899999999999999" customHeight="1" x14ac:dyDescent="0.25">
      <c r="A315" s="126"/>
      <c r="B315" s="22"/>
      <c r="C315" s="115" t="s">
        <v>63</v>
      </c>
      <c r="D315" s="23"/>
      <c r="E315" s="23"/>
      <c r="F315" s="23"/>
      <c r="G315" s="23"/>
      <c r="H315" s="23"/>
      <c r="I315" s="23"/>
      <c r="J315" s="23"/>
      <c r="K315" s="23"/>
      <c r="L315" s="23"/>
      <c r="M315" s="24"/>
      <c r="N315" s="100"/>
    </row>
    <row r="316" spans="1:14" ht="8.25" customHeight="1" x14ac:dyDescent="0.25">
      <c r="A316" s="126"/>
      <c r="B316" s="22"/>
      <c r="C316" s="23"/>
      <c r="D316" s="23"/>
      <c r="E316" s="23"/>
      <c r="F316" s="23"/>
      <c r="G316" s="23"/>
      <c r="H316" s="23"/>
      <c r="I316" s="23"/>
      <c r="J316" s="23"/>
      <c r="K316" s="23"/>
      <c r="L316" s="23"/>
      <c r="M316" s="24"/>
      <c r="N316" s="100"/>
    </row>
    <row r="317" spans="1:14" ht="21" customHeight="1" x14ac:dyDescent="0.25">
      <c r="A317" s="119"/>
      <c r="B317" s="19">
        <v>38</v>
      </c>
      <c r="C317" s="189" t="s">
        <v>64</v>
      </c>
      <c r="D317" s="190"/>
      <c r="E317" s="190"/>
      <c r="F317" s="190"/>
      <c r="G317" s="190"/>
      <c r="H317" s="77"/>
      <c r="I317" s="20"/>
      <c r="J317" s="20"/>
      <c r="K317" s="73">
        <v>287</v>
      </c>
      <c r="L317" s="23"/>
      <c r="M317" s="24"/>
      <c r="N317" s="100"/>
    </row>
    <row r="318" spans="1:14" ht="21" customHeight="1" x14ac:dyDescent="0.25">
      <c r="A318" s="119"/>
      <c r="B318" s="19">
        <v>39</v>
      </c>
      <c r="C318" s="189" t="s">
        <v>65</v>
      </c>
      <c r="D318" s="190"/>
      <c r="E318" s="190"/>
      <c r="F318" s="190"/>
      <c r="G318" s="190"/>
      <c r="H318" s="79"/>
      <c r="I318" s="20"/>
      <c r="J318" s="20"/>
      <c r="K318" s="75">
        <v>18100</v>
      </c>
      <c r="L318" s="23"/>
      <c r="M318" s="24"/>
      <c r="N318" s="100"/>
    </row>
    <row r="319" spans="1:14" ht="21" customHeight="1" x14ac:dyDescent="0.25">
      <c r="A319" s="119"/>
      <c r="B319" s="19">
        <v>40</v>
      </c>
      <c r="C319" s="189" t="s">
        <v>54</v>
      </c>
      <c r="D319" s="190"/>
      <c r="E319" s="190"/>
      <c r="F319" s="190"/>
      <c r="G319" s="190"/>
      <c r="H319" s="78"/>
      <c r="I319" s="20"/>
      <c r="J319" s="20"/>
      <c r="K319" s="74"/>
      <c r="L319" s="23"/>
      <c r="M319" s="24"/>
      <c r="N319" s="100"/>
    </row>
    <row r="320" spans="1:14" ht="21" customHeight="1" x14ac:dyDescent="0.25">
      <c r="A320" s="119"/>
      <c r="B320" s="19">
        <v>41</v>
      </c>
      <c r="C320" s="189" t="s">
        <v>66</v>
      </c>
      <c r="D320" s="190"/>
      <c r="E320" s="190"/>
      <c r="F320" s="190"/>
      <c r="G320" s="190"/>
      <c r="H320" s="78"/>
      <c r="I320" s="20"/>
      <c r="J320" s="20"/>
      <c r="K320" s="74"/>
      <c r="L320" s="23"/>
      <c r="M320" s="24"/>
      <c r="N320" s="100"/>
    </row>
    <row r="321" spans="1:14" ht="21" customHeight="1" x14ac:dyDescent="0.25">
      <c r="A321" s="119"/>
      <c r="B321" s="19">
        <v>42</v>
      </c>
      <c r="C321" s="189" t="s">
        <v>67</v>
      </c>
      <c r="D321" s="190"/>
      <c r="E321" s="190"/>
      <c r="F321" s="190"/>
      <c r="G321" s="190"/>
      <c r="H321" s="78"/>
      <c r="I321" s="20"/>
      <c r="J321" s="20"/>
      <c r="K321" s="74">
        <v>20441</v>
      </c>
      <c r="L321" s="23"/>
      <c r="M321" s="24"/>
      <c r="N321" s="100"/>
    </row>
    <row r="322" spans="1:14" ht="21" customHeight="1" x14ac:dyDescent="0.25">
      <c r="A322" s="119"/>
      <c r="B322" s="19">
        <v>43</v>
      </c>
      <c r="C322" s="189" t="s">
        <v>68</v>
      </c>
      <c r="D322" s="190"/>
      <c r="E322" s="190"/>
      <c r="F322" s="190"/>
      <c r="G322" s="35" t="s">
        <v>18</v>
      </c>
      <c r="H322" s="77"/>
      <c r="I322" s="36" t="s">
        <v>19</v>
      </c>
      <c r="J322" s="35" t="s">
        <v>18</v>
      </c>
      <c r="K322" s="73"/>
      <c r="L322" s="36" t="s">
        <v>19</v>
      </c>
      <c r="M322" s="24"/>
      <c r="N322" s="100"/>
    </row>
    <row r="323" spans="1:14" ht="21" customHeight="1" x14ac:dyDescent="0.25">
      <c r="A323" s="119"/>
      <c r="B323" s="19">
        <v>44</v>
      </c>
      <c r="C323" s="189" t="s">
        <v>69</v>
      </c>
      <c r="D323" s="190"/>
      <c r="E323" s="190"/>
      <c r="F323" s="190"/>
      <c r="G323" s="35" t="s">
        <v>18</v>
      </c>
      <c r="H323" s="81"/>
      <c r="I323" s="36" t="s">
        <v>19</v>
      </c>
      <c r="J323" s="35" t="s">
        <v>18</v>
      </c>
      <c r="K323" s="82"/>
      <c r="L323" s="36" t="s">
        <v>19</v>
      </c>
      <c r="M323" s="24"/>
      <c r="N323" s="100"/>
    </row>
    <row r="324" spans="1:14" ht="6.75" customHeight="1" x14ac:dyDescent="0.25">
      <c r="A324" s="119"/>
      <c r="B324" s="22"/>
      <c r="C324" s="112"/>
      <c r="D324" s="112"/>
      <c r="E324" s="112"/>
      <c r="F324" s="112"/>
      <c r="G324" s="112"/>
      <c r="H324" s="23"/>
      <c r="I324" s="23"/>
      <c r="J324" s="23"/>
      <c r="K324" s="23"/>
      <c r="L324" s="23"/>
      <c r="M324" s="24"/>
      <c r="N324" s="100"/>
    </row>
    <row r="325" spans="1:14" x14ac:dyDescent="0.25">
      <c r="A325" s="119"/>
      <c r="B325" s="19"/>
      <c r="C325" s="48" t="s">
        <v>10</v>
      </c>
      <c r="D325" s="27"/>
      <c r="E325" s="27"/>
      <c r="F325" s="27"/>
      <c r="G325" s="27"/>
      <c r="H325" s="28">
        <f>IFERROR(SUM(H317:H321)-H322-H323,0)</f>
        <v>0</v>
      </c>
      <c r="I325" s="27"/>
      <c r="J325" s="27"/>
      <c r="K325" s="28">
        <f>IFERROR(SUM(K317:K321)-K322-K323,0)</f>
        <v>38828</v>
      </c>
      <c r="L325" s="23"/>
      <c r="M325" s="24"/>
      <c r="N325" s="100"/>
    </row>
    <row r="326" spans="1:14" ht="6.75" customHeight="1" x14ac:dyDescent="0.25">
      <c r="A326" s="119"/>
      <c r="B326" s="22"/>
      <c r="C326" s="112"/>
      <c r="D326" s="112"/>
      <c r="E326" s="112"/>
      <c r="F326" s="112"/>
      <c r="G326" s="112"/>
      <c r="H326" s="23"/>
      <c r="I326" s="23"/>
      <c r="J326" s="23"/>
      <c r="K326" s="23"/>
      <c r="L326" s="23"/>
      <c r="M326" s="24"/>
      <c r="N326" s="100"/>
    </row>
    <row r="327" spans="1:14" ht="21" customHeight="1" x14ac:dyDescent="0.25">
      <c r="A327" s="119"/>
      <c r="B327" s="19">
        <v>45</v>
      </c>
      <c r="C327" s="190" t="s">
        <v>59</v>
      </c>
      <c r="D327" s="190"/>
      <c r="E327" s="190"/>
      <c r="F327" s="190"/>
      <c r="G327" s="190"/>
      <c r="H327" s="83"/>
      <c r="I327" s="20"/>
      <c r="J327" s="20"/>
      <c r="K327" s="83">
        <v>1</v>
      </c>
      <c r="L327" s="23"/>
      <c r="M327" s="24"/>
      <c r="N327" s="100"/>
    </row>
    <row r="328" spans="1:14" ht="6.75" customHeight="1" x14ac:dyDescent="0.25">
      <c r="A328" s="119"/>
      <c r="B328" s="22"/>
      <c r="C328" s="112"/>
      <c r="D328" s="112"/>
      <c r="E328" s="112"/>
      <c r="F328" s="112"/>
      <c r="G328" s="112"/>
      <c r="H328" s="23"/>
      <c r="I328" s="23"/>
      <c r="J328" s="23"/>
      <c r="K328" s="23"/>
      <c r="L328" s="23"/>
      <c r="M328" s="24"/>
      <c r="N328" s="100"/>
    </row>
    <row r="329" spans="1:14" x14ac:dyDescent="0.25">
      <c r="A329" s="119"/>
      <c r="B329" s="25"/>
      <c r="C329" s="26" t="s">
        <v>70</v>
      </c>
      <c r="D329" s="27"/>
      <c r="E329" s="27"/>
      <c r="F329" s="27"/>
      <c r="G329" s="27"/>
      <c r="H329" s="28">
        <f>IFERROR(H325*H327,0)</f>
        <v>0</v>
      </c>
      <c r="I329" s="27"/>
      <c r="J329" s="27"/>
      <c r="K329" s="28">
        <f>IFERROR(K325*K327,0)</f>
        <v>38828</v>
      </c>
      <c r="L329" s="23"/>
      <c r="M329" s="24"/>
      <c r="N329" s="100"/>
    </row>
    <row r="330" spans="1:14" ht="12" customHeight="1" thickBot="1" x14ac:dyDescent="0.3">
      <c r="A330" s="119"/>
      <c r="B330" s="29"/>
      <c r="C330" s="30"/>
      <c r="D330" s="30"/>
      <c r="E330" s="30"/>
      <c r="F330" s="30"/>
      <c r="G330" s="30"/>
      <c r="H330" s="30"/>
      <c r="I330" s="30"/>
      <c r="J330" s="30"/>
      <c r="K330" s="30"/>
      <c r="L330" s="30"/>
      <c r="M330" s="31"/>
      <c r="N330" s="100"/>
    </row>
    <row r="331" spans="1:14" ht="13.9" customHeight="1" thickBot="1" x14ac:dyDescent="0.3">
      <c r="A331" s="119"/>
      <c r="B331" s="8"/>
      <c r="C331" s="8"/>
      <c r="D331" s="8"/>
      <c r="E331" s="8"/>
      <c r="F331" s="8"/>
      <c r="G331" s="8"/>
      <c r="H331" s="8"/>
      <c r="I331" s="23"/>
      <c r="J331" s="23"/>
      <c r="K331" s="8"/>
      <c r="L331" s="8"/>
      <c r="M331" s="8"/>
      <c r="N331" s="100"/>
    </row>
    <row r="332" spans="1:14" ht="21" customHeight="1" thickBot="1" x14ac:dyDescent="0.3">
      <c r="A332" s="54"/>
      <c r="B332" s="14" t="s">
        <v>6</v>
      </c>
      <c r="C332" s="196" t="s">
        <v>62</v>
      </c>
      <c r="D332" s="197"/>
      <c r="E332" s="198"/>
      <c r="F332" s="198"/>
      <c r="G332" s="198"/>
      <c r="H332" s="15">
        <f>IF(ISNUMBER($H$5),$H$5,"")</f>
        <v>2018</v>
      </c>
      <c r="I332" s="17"/>
      <c r="J332" s="17"/>
      <c r="K332" s="15">
        <f>IF(ISNUMBER($K$5),$K$5,"")</f>
        <v>2019</v>
      </c>
      <c r="L332" s="17"/>
      <c r="M332" s="18"/>
      <c r="N332" s="105"/>
    </row>
    <row r="333" spans="1:14" ht="6.75" hidden="1" customHeight="1" x14ac:dyDescent="0.25">
      <c r="A333" s="119"/>
      <c r="B333" s="33"/>
      <c r="C333" s="32"/>
      <c r="D333" s="32"/>
      <c r="E333" s="32"/>
      <c r="F333" s="32"/>
      <c r="G333" s="32"/>
      <c r="H333" s="32"/>
      <c r="I333" s="32"/>
      <c r="J333" s="32"/>
      <c r="K333" s="32"/>
      <c r="L333" s="32"/>
      <c r="M333" s="34"/>
      <c r="N333" s="105"/>
    </row>
    <row r="334" spans="1:14" ht="20.45" hidden="1" customHeight="1" x14ac:dyDescent="0.25">
      <c r="A334" s="119"/>
      <c r="B334" s="22"/>
      <c r="C334" s="115" t="s">
        <v>44</v>
      </c>
      <c r="D334" s="112"/>
      <c r="E334" s="112"/>
      <c r="F334" s="112"/>
      <c r="G334" s="112"/>
      <c r="H334" s="23"/>
      <c r="I334" s="23"/>
      <c r="J334" s="23"/>
      <c r="K334" s="23"/>
      <c r="L334" s="23"/>
      <c r="M334" s="24"/>
      <c r="N334" s="105"/>
    </row>
    <row r="335" spans="1:14" ht="6.75" hidden="1" customHeight="1" x14ac:dyDescent="0.25">
      <c r="A335" s="119"/>
      <c r="B335" s="22"/>
      <c r="C335" s="112"/>
      <c r="D335" s="112"/>
      <c r="E335" s="112"/>
      <c r="F335" s="112"/>
      <c r="G335" s="112"/>
      <c r="H335" s="23"/>
      <c r="I335" s="23"/>
      <c r="J335" s="23"/>
      <c r="K335" s="23"/>
      <c r="L335" s="23"/>
      <c r="M335" s="24"/>
      <c r="N335" s="105"/>
    </row>
    <row r="336" spans="1:14" ht="21" hidden="1" customHeight="1" x14ac:dyDescent="0.25">
      <c r="A336" s="119"/>
      <c r="B336" s="19">
        <v>35</v>
      </c>
      <c r="C336" s="189" t="s">
        <v>45</v>
      </c>
      <c r="D336" s="190"/>
      <c r="E336" s="190"/>
      <c r="F336" s="190"/>
      <c r="G336" s="190"/>
      <c r="H336" s="77"/>
      <c r="I336" s="20"/>
      <c r="J336" s="20"/>
      <c r="K336" s="73"/>
      <c r="L336" s="23"/>
      <c r="M336" s="24"/>
      <c r="N336" s="105"/>
    </row>
    <row r="337" spans="1:14" ht="21" hidden="1" customHeight="1" x14ac:dyDescent="0.25">
      <c r="A337" s="119"/>
      <c r="B337" s="19">
        <v>36</v>
      </c>
      <c r="C337" s="189" t="s">
        <v>46</v>
      </c>
      <c r="D337" s="190"/>
      <c r="E337" s="190"/>
      <c r="F337" s="190"/>
      <c r="G337" s="190"/>
      <c r="H337" s="79"/>
      <c r="I337" s="20"/>
      <c r="J337" s="20"/>
      <c r="K337" s="75"/>
      <c r="L337" s="23"/>
      <c r="M337" s="24"/>
      <c r="N337" s="105"/>
    </row>
    <row r="338" spans="1:14" ht="6.75" hidden="1" customHeight="1" x14ac:dyDescent="0.25">
      <c r="A338" s="119"/>
      <c r="B338" s="22"/>
      <c r="C338" s="112"/>
      <c r="D338" s="112"/>
      <c r="E338" s="112"/>
      <c r="F338" s="112"/>
      <c r="G338" s="112"/>
      <c r="H338" s="23"/>
      <c r="I338" s="23"/>
      <c r="J338" s="23"/>
      <c r="K338" s="23"/>
      <c r="L338" s="23"/>
      <c r="M338" s="24"/>
      <c r="N338" s="105"/>
    </row>
    <row r="339" spans="1:14" hidden="1" x14ac:dyDescent="0.25">
      <c r="A339" s="119"/>
      <c r="B339" s="25"/>
      <c r="C339" s="26" t="s">
        <v>10</v>
      </c>
      <c r="D339" s="27"/>
      <c r="E339" s="27"/>
      <c r="F339" s="27"/>
      <c r="G339" s="27"/>
      <c r="H339" s="28">
        <f>IFERROR(SUM(H336:H337),0)</f>
        <v>0</v>
      </c>
      <c r="I339" s="27"/>
      <c r="J339" s="27"/>
      <c r="K339" s="28">
        <f>IFERROR(SUM(K336:K337),0)</f>
        <v>0</v>
      </c>
      <c r="L339" s="23"/>
      <c r="M339" s="24"/>
      <c r="N339" s="105"/>
    </row>
    <row r="340" spans="1:14" ht="12.6" hidden="1" customHeight="1" x14ac:dyDescent="0.25">
      <c r="A340" s="126"/>
      <c r="B340" s="22"/>
      <c r="C340" s="112"/>
      <c r="D340" s="112"/>
      <c r="E340" s="112"/>
      <c r="F340" s="112"/>
      <c r="G340" s="112"/>
      <c r="H340" s="23"/>
      <c r="I340" s="23"/>
      <c r="J340" s="23"/>
      <c r="K340" s="23"/>
      <c r="L340" s="23"/>
      <c r="M340" s="24"/>
      <c r="N340" s="105"/>
    </row>
    <row r="341" spans="1:14" ht="19.899999999999999" hidden="1" customHeight="1" x14ac:dyDescent="0.25">
      <c r="A341" s="126"/>
      <c r="B341" s="22"/>
      <c r="C341" s="115" t="s">
        <v>48</v>
      </c>
      <c r="D341" s="112"/>
      <c r="E341" s="112"/>
      <c r="F341" s="112"/>
      <c r="G341" s="112"/>
      <c r="H341" s="23"/>
      <c r="I341" s="23"/>
      <c r="J341" s="23"/>
      <c r="K341" s="23"/>
      <c r="L341" s="23"/>
      <c r="M341" s="24"/>
      <c r="N341" s="105"/>
    </row>
    <row r="342" spans="1:14" ht="6.75" hidden="1" customHeight="1" x14ac:dyDescent="0.25">
      <c r="A342" s="126"/>
      <c r="B342" s="22"/>
      <c r="C342" s="112"/>
      <c r="D342" s="112"/>
      <c r="E342" s="112"/>
      <c r="F342" s="112"/>
      <c r="G342" s="112"/>
      <c r="H342" s="23"/>
      <c r="I342" s="23"/>
      <c r="J342" s="23"/>
      <c r="K342" s="23"/>
      <c r="L342" s="23"/>
      <c r="M342" s="24"/>
      <c r="N342" s="105"/>
    </row>
    <row r="343" spans="1:14" s="2" customFormat="1" ht="21" hidden="1" customHeight="1" x14ac:dyDescent="0.25">
      <c r="A343" s="54"/>
      <c r="B343" s="19">
        <v>37</v>
      </c>
      <c r="C343" s="189" t="s">
        <v>49</v>
      </c>
      <c r="D343" s="190"/>
      <c r="E343" s="120"/>
      <c r="F343" s="120"/>
      <c r="G343" s="120"/>
      <c r="H343" s="81"/>
      <c r="I343" s="20"/>
      <c r="J343" s="20"/>
      <c r="K343" s="82"/>
      <c r="L343" s="20"/>
      <c r="M343" s="21"/>
      <c r="N343" s="105"/>
    </row>
    <row r="344" spans="1:14" ht="12.6" hidden="1" customHeight="1" x14ac:dyDescent="0.25">
      <c r="A344" s="126"/>
      <c r="B344" s="22"/>
      <c r="C344" s="112"/>
      <c r="D344" s="112"/>
      <c r="E344" s="112"/>
      <c r="F344" s="112"/>
      <c r="G344" s="112"/>
      <c r="H344" s="23"/>
      <c r="I344" s="23"/>
      <c r="J344" s="23"/>
      <c r="K344" s="23"/>
      <c r="L344" s="23"/>
      <c r="M344" s="24"/>
      <c r="N344" s="105"/>
    </row>
    <row r="345" spans="1:14" ht="19.899999999999999" hidden="1" customHeight="1" x14ac:dyDescent="0.25">
      <c r="A345" s="126"/>
      <c r="B345" s="22"/>
      <c r="C345" s="115" t="s">
        <v>63</v>
      </c>
      <c r="D345" s="112"/>
      <c r="E345" s="112"/>
      <c r="F345" s="112"/>
      <c r="G345" s="112"/>
      <c r="H345" s="23"/>
      <c r="I345" s="23"/>
      <c r="J345" s="23"/>
      <c r="K345" s="23"/>
      <c r="L345" s="23"/>
      <c r="M345" s="24"/>
      <c r="N345" s="105"/>
    </row>
    <row r="346" spans="1:14" ht="8.25" hidden="1" customHeight="1" x14ac:dyDescent="0.25">
      <c r="A346" s="126"/>
      <c r="B346" s="22"/>
      <c r="C346" s="112"/>
      <c r="D346" s="112"/>
      <c r="E346" s="112"/>
      <c r="F346" s="112"/>
      <c r="G346" s="112"/>
      <c r="H346" s="23"/>
      <c r="I346" s="23"/>
      <c r="J346" s="23"/>
      <c r="K346" s="23"/>
      <c r="L346" s="23"/>
      <c r="M346" s="24"/>
      <c r="N346" s="105"/>
    </row>
    <row r="347" spans="1:14" ht="21" hidden="1" customHeight="1" x14ac:dyDescent="0.25">
      <c r="A347" s="119"/>
      <c r="B347" s="19">
        <v>38</v>
      </c>
      <c r="C347" s="189" t="s">
        <v>64</v>
      </c>
      <c r="D347" s="190"/>
      <c r="E347" s="190"/>
      <c r="F347" s="190"/>
      <c r="G347" s="190"/>
      <c r="H347" s="77"/>
      <c r="I347" s="20"/>
      <c r="J347" s="20"/>
      <c r="K347" s="73"/>
      <c r="L347" s="23"/>
      <c r="M347" s="24"/>
      <c r="N347" s="105"/>
    </row>
    <row r="348" spans="1:14" ht="21" hidden="1" customHeight="1" x14ac:dyDescent="0.25">
      <c r="A348" s="119"/>
      <c r="B348" s="19">
        <v>39</v>
      </c>
      <c r="C348" s="189" t="s">
        <v>65</v>
      </c>
      <c r="D348" s="190"/>
      <c r="E348" s="190"/>
      <c r="F348" s="190"/>
      <c r="G348" s="190"/>
      <c r="H348" s="79"/>
      <c r="I348" s="20"/>
      <c r="J348" s="20"/>
      <c r="K348" s="75"/>
      <c r="L348" s="23"/>
      <c r="M348" s="24"/>
      <c r="N348" s="105"/>
    </row>
    <row r="349" spans="1:14" ht="21" hidden="1" customHeight="1" x14ac:dyDescent="0.25">
      <c r="A349" s="119"/>
      <c r="B349" s="19">
        <v>40</v>
      </c>
      <c r="C349" s="189" t="s">
        <v>54</v>
      </c>
      <c r="D349" s="190"/>
      <c r="E349" s="190"/>
      <c r="F349" s="190"/>
      <c r="G349" s="190"/>
      <c r="H349" s="78"/>
      <c r="I349" s="20"/>
      <c r="J349" s="20"/>
      <c r="K349" s="74"/>
      <c r="L349" s="23"/>
      <c r="M349" s="24"/>
      <c r="N349" s="105"/>
    </row>
    <row r="350" spans="1:14" ht="21" hidden="1" customHeight="1" x14ac:dyDescent="0.25">
      <c r="A350" s="119"/>
      <c r="B350" s="19">
        <v>41</v>
      </c>
      <c r="C350" s="189" t="s">
        <v>66</v>
      </c>
      <c r="D350" s="190"/>
      <c r="E350" s="190"/>
      <c r="F350" s="190"/>
      <c r="G350" s="190"/>
      <c r="H350" s="78"/>
      <c r="I350" s="20"/>
      <c r="J350" s="20"/>
      <c r="K350" s="74"/>
      <c r="L350" s="23"/>
      <c r="M350" s="24"/>
      <c r="N350" s="105"/>
    </row>
    <row r="351" spans="1:14" ht="21" hidden="1" customHeight="1" x14ac:dyDescent="0.25">
      <c r="A351" s="119"/>
      <c r="B351" s="19">
        <v>42</v>
      </c>
      <c r="C351" s="189" t="s">
        <v>67</v>
      </c>
      <c r="D351" s="190"/>
      <c r="E351" s="190"/>
      <c r="F351" s="190"/>
      <c r="G351" s="190"/>
      <c r="H351" s="78"/>
      <c r="I351" s="20"/>
      <c r="J351" s="20"/>
      <c r="K351" s="74"/>
      <c r="L351" s="23"/>
      <c r="M351" s="24"/>
      <c r="N351" s="105"/>
    </row>
    <row r="352" spans="1:14" ht="21" hidden="1" customHeight="1" x14ac:dyDescent="0.25">
      <c r="A352" s="119"/>
      <c r="B352" s="19">
        <v>43</v>
      </c>
      <c r="C352" s="189" t="s">
        <v>68</v>
      </c>
      <c r="D352" s="190"/>
      <c r="E352" s="190"/>
      <c r="F352" s="190"/>
      <c r="G352" s="35" t="s">
        <v>18</v>
      </c>
      <c r="H352" s="77"/>
      <c r="I352" s="36" t="s">
        <v>19</v>
      </c>
      <c r="J352" s="35" t="s">
        <v>18</v>
      </c>
      <c r="K352" s="73"/>
      <c r="L352" s="36" t="s">
        <v>19</v>
      </c>
      <c r="M352" s="24"/>
      <c r="N352" s="105"/>
    </row>
    <row r="353" spans="1:14" ht="21" hidden="1" customHeight="1" x14ac:dyDescent="0.25">
      <c r="A353" s="119"/>
      <c r="B353" s="19">
        <v>44</v>
      </c>
      <c r="C353" s="189" t="s">
        <v>69</v>
      </c>
      <c r="D353" s="190"/>
      <c r="E353" s="190"/>
      <c r="F353" s="190"/>
      <c r="G353" s="35" t="s">
        <v>18</v>
      </c>
      <c r="H353" s="81"/>
      <c r="I353" s="36" t="s">
        <v>19</v>
      </c>
      <c r="J353" s="35" t="s">
        <v>18</v>
      </c>
      <c r="K353" s="82"/>
      <c r="L353" s="36" t="s">
        <v>19</v>
      </c>
      <c r="M353" s="24"/>
      <c r="N353" s="105"/>
    </row>
    <row r="354" spans="1:14" ht="6.75" hidden="1" customHeight="1" x14ac:dyDescent="0.25">
      <c r="A354" s="119"/>
      <c r="B354" s="22"/>
      <c r="C354" s="112"/>
      <c r="D354" s="112"/>
      <c r="E354" s="112"/>
      <c r="F354" s="112"/>
      <c r="G354" s="112"/>
      <c r="H354" s="23"/>
      <c r="I354" s="23"/>
      <c r="J354" s="23"/>
      <c r="K354" s="23"/>
      <c r="L354" s="23"/>
      <c r="M354" s="24"/>
      <c r="N354" s="105"/>
    </row>
    <row r="355" spans="1:14" hidden="1" x14ac:dyDescent="0.25">
      <c r="A355" s="119"/>
      <c r="B355" s="19"/>
      <c r="C355" s="48" t="s">
        <v>10</v>
      </c>
      <c r="D355" s="27"/>
      <c r="E355" s="27"/>
      <c r="F355" s="27"/>
      <c r="G355" s="27"/>
      <c r="H355" s="28">
        <f>IFERROR(SUM(H347:H351)-H352-H353,0)</f>
        <v>0</v>
      </c>
      <c r="I355" s="27"/>
      <c r="J355" s="27"/>
      <c r="K355" s="28">
        <f>IFERROR(SUM(K347:K351)-K352-K353,0)</f>
        <v>0</v>
      </c>
      <c r="L355" s="23"/>
      <c r="M355" s="24"/>
      <c r="N355" s="105"/>
    </row>
    <row r="356" spans="1:14" ht="6.75" hidden="1" customHeight="1" x14ac:dyDescent="0.25">
      <c r="A356" s="119"/>
      <c r="B356" s="22"/>
      <c r="C356" s="112"/>
      <c r="D356" s="112"/>
      <c r="E356" s="112"/>
      <c r="F356" s="112"/>
      <c r="G356" s="112"/>
      <c r="H356" s="23"/>
      <c r="I356" s="23"/>
      <c r="J356" s="23"/>
      <c r="K356" s="23"/>
      <c r="L356" s="23"/>
      <c r="M356" s="24"/>
      <c r="N356" s="105"/>
    </row>
    <row r="357" spans="1:14" ht="21" hidden="1" customHeight="1" x14ac:dyDescent="0.25">
      <c r="A357" s="119"/>
      <c r="B357" s="19">
        <v>45</v>
      </c>
      <c r="C357" s="190" t="s">
        <v>59</v>
      </c>
      <c r="D357" s="190"/>
      <c r="E357" s="190"/>
      <c r="F357" s="190"/>
      <c r="G357" s="190"/>
      <c r="H357" s="83"/>
      <c r="I357" s="20"/>
      <c r="J357" s="20"/>
      <c r="K357" s="83"/>
      <c r="L357" s="23"/>
      <c r="M357" s="24"/>
      <c r="N357" s="105"/>
    </row>
    <row r="358" spans="1:14" ht="6.75" hidden="1" customHeight="1" x14ac:dyDescent="0.25">
      <c r="A358" s="119"/>
      <c r="B358" s="22"/>
      <c r="C358" s="112"/>
      <c r="D358" s="112"/>
      <c r="E358" s="112"/>
      <c r="F358" s="112"/>
      <c r="G358" s="112"/>
      <c r="H358" s="23"/>
      <c r="I358" s="23"/>
      <c r="J358" s="23"/>
      <c r="K358" s="23"/>
      <c r="L358" s="23"/>
      <c r="M358" s="24"/>
      <c r="N358" s="105"/>
    </row>
    <row r="359" spans="1:14" hidden="1" x14ac:dyDescent="0.25">
      <c r="A359" s="119"/>
      <c r="B359" s="25"/>
      <c r="C359" s="26" t="s">
        <v>70</v>
      </c>
      <c r="D359" s="27"/>
      <c r="E359" s="27"/>
      <c r="F359" s="27"/>
      <c r="G359" s="27"/>
      <c r="H359" s="28">
        <f>IFERROR(H355*H357,0)</f>
        <v>0</v>
      </c>
      <c r="I359" s="27"/>
      <c r="J359" s="27"/>
      <c r="K359" s="28">
        <f>IFERROR(K355*K357,0)</f>
        <v>0</v>
      </c>
      <c r="L359" s="23"/>
      <c r="M359" s="24"/>
      <c r="N359" s="105"/>
    </row>
    <row r="360" spans="1:14" ht="12" hidden="1" customHeight="1" thickBot="1" x14ac:dyDescent="0.3">
      <c r="A360" s="119"/>
      <c r="B360" s="29"/>
      <c r="C360" s="113"/>
      <c r="D360" s="113"/>
      <c r="E360" s="113"/>
      <c r="F360" s="113"/>
      <c r="G360" s="113"/>
      <c r="H360" s="30"/>
      <c r="I360" s="30"/>
      <c r="J360" s="30"/>
      <c r="K360" s="30"/>
      <c r="L360" s="30"/>
      <c r="M360" s="31"/>
      <c r="N360" s="105"/>
    </row>
    <row r="361" spans="1:14" ht="13.9" customHeight="1" thickBot="1" x14ac:dyDescent="0.3">
      <c r="A361" s="119"/>
      <c r="B361" s="8"/>
      <c r="C361" s="8"/>
      <c r="D361" s="8"/>
      <c r="E361" s="8"/>
      <c r="F361" s="8"/>
      <c r="G361" s="8"/>
      <c r="H361" s="8"/>
      <c r="I361" s="23"/>
      <c r="J361" s="23"/>
      <c r="K361" s="8"/>
      <c r="L361" s="8"/>
      <c r="M361" s="8"/>
      <c r="N361" s="100"/>
    </row>
    <row r="362" spans="1:14" ht="21" customHeight="1" thickBot="1" x14ac:dyDescent="0.3">
      <c r="A362" s="54"/>
      <c r="B362" s="14" t="s">
        <v>6</v>
      </c>
      <c r="C362" s="196" t="s">
        <v>62</v>
      </c>
      <c r="D362" s="197"/>
      <c r="E362" s="198"/>
      <c r="F362" s="198"/>
      <c r="G362" s="198"/>
      <c r="H362" s="15">
        <f>IF(ISNUMBER($H$5),$H$5,"")</f>
        <v>2018</v>
      </c>
      <c r="I362" s="17"/>
      <c r="J362" s="17"/>
      <c r="K362" s="15">
        <f>IF(ISNUMBER($K$5),$K$5,"")</f>
        <v>2019</v>
      </c>
      <c r="L362" s="17"/>
      <c r="M362" s="18"/>
      <c r="N362" s="100"/>
    </row>
    <row r="363" spans="1:14" ht="6.75" hidden="1" customHeight="1" x14ac:dyDescent="0.25">
      <c r="A363" s="119"/>
      <c r="B363" s="33"/>
      <c r="C363" s="32"/>
      <c r="D363" s="32"/>
      <c r="E363" s="32"/>
      <c r="F363" s="32"/>
      <c r="G363" s="32"/>
      <c r="H363" s="32"/>
      <c r="I363" s="32"/>
      <c r="J363" s="32"/>
      <c r="K363" s="32"/>
      <c r="L363" s="32"/>
      <c r="M363" s="34"/>
      <c r="N363" s="100"/>
    </row>
    <row r="364" spans="1:14" ht="20.45" hidden="1" customHeight="1" x14ac:dyDescent="0.25">
      <c r="A364" s="119"/>
      <c r="B364" s="22"/>
      <c r="C364" s="115" t="s">
        <v>44</v>
      </c>
      <c r="D364" s="112"/>
      <c r="E364" s="112"/>
      <c r="F364" s="112"/>
      <c r="G364" s="112"/>
      <c r="H364" s="23"/>
      <c r="I364" s="23"/>
      <c r="J364" s="23"/>
      <c r="K364" s="23"/>
      <c r="L364" s="23"/>
      <c r="M364" s="24"/>
      <c r="N364" s="100"/>
    </row>
    <row r="365" spans="1:14" ht="6.75" hidden="1" customHeight="1" x14ac:dyDescent="0.25">
      <c r="A365" s="119"/>
      <c r="B365" s="22"/>
      <c r="C365" s="112"/>
      <c r="D365" s="112"/>
      <c r="E365" s="112"/>
      <c r="F365" s="112"/>
      <c r="G365" s="112"/>
      <c r="H365" s="23"/>
      <c r="I365" s="23"/>
      <c r="J365" s="23"/>
      <c r="K365" s="23"/>
      <c r="L365" s="23"/>
      <c r="M365" s="24"/>
      <c r="N365" s="100"/>
    </row>
    <row r="366" spans="1:14" ht="21" hidden="1" customHeight="1" x14ac:dyDescent="0.25">
      <c r="A366" s="119"/>
      <c r="B366" s="19">
        <v>35</v>
      </c>
      <c r="C366" s="189" t="s">
        <v>45</v>
      </c>
      <c r="D366" s="190"/>
      <c r="E366" s="190"/>
      <c r="F366" s="190"/>
      <c r="G366" s="190"/>
      <c r="H366" s="77"/>
      <c r="I366" s="20"/>
      <c r="J366" s="20"/>
      <c r="K366" s="73"/>
      <c r="L366" s="23"/>
      <c r="M366" s="24"/>
      <c r="N366" s="100"/>
    </row>
    <row r="367" spans="1:14" ht="21" hidden="1" customHeight="1" x14ac:dyDescent="0.25">
      <c r="A367" s="119"/>
      <c r="B367" s="19">
        <v>36</v>
      </c>
      <c r="C367" s="189" t="s">
        <v>46</v>
      </c>
      <c r="D367" s="190"/>
      <c r="E367" s="190"/>
      <c r="F367" s="190"/>
      <c r="G367" s="190"/>
      <c r="H367" s="79"/>
      <c r="I367" s="20"/>
      <c r="J367" s="20"/>
      <c r="K367" s="75"/>
      <c r="L367" s="23"/>
      <c r="M367" s="24"/>
      <c r="N367" s="100"/>
    </row>
    <row r="368" spans="1:14" ht="6.75" hidden="1" customHeight="1" x14ac:dyDescent="0.25">
      <c r="A368" s="119"/>
      <c r="B368" s="22"/>
      <c r="C368" s="112"/>
      <c r="D368" s="112"/>
      <c r="E368" s="112"/>
      <c r="F368" s="112"/>
      <c r="G368" s="112"/>
      <c r="H368" s="23"/>
      <c r="I368" s="23"/>
      <c r="J368" s="23"/>
      <c r="K368" s="23"/>
      <c r="L368" s="23"/>
      <c r="M368" s="24"/>
      <c r="N368" s="100"/>
    </row>
    <row r="369" spans="1:14" hidden="1" x14ac:dyDescent="0.25">
      <c r="A369" s="119"/>
      <c r="B369" s="25"/>
      <c r="C369" s="26" t="s">
        <v>10</v>
      </c>
      <c r="D369" s="27"/>
      <c r="E369" s="27"/>
      <c r="F369" s="27"/>
      <c r="G369" s="27"/>
      <c r="H369" s="28">
        <f>IFERROR(SUM(H366:H367),0)</f>
        <v>0</v>
      </c>
      <c r="I369" s="27"/>
      <c r="J369" s="27"/>
      <c r="K369" s="28">
        <f>IFERROR(SUM(K366:K367),0)</f>
        <v>0</v>
      </c>
      <c r="L369" s="23"/>
      <c r="M369" s="24"/>
      <c r="N369" s="100"/>
    </row>
    <row r="370" spans="1:14" ht="12.6" hidden="1" customHeight="1" x14ac:dyDescent="0.25">
      <c r="A370" s="126"/>
      <c r="B370" s="22"/>
      <c r="C370" s="112"/>
      <c r="D370" s="112"/>
      <c r="E370" s="112"/>
      <c r="F370" s="112"/>
      <c r="G370" s="112"/>
      <c r="H370" s="23"/>
      <c r="I370" s="23"/>
      <c r="J370" s="23"/>
      <c r="K370" s="23"/>
      <c r="L370" s="23"/>
      <c r="M370" s="24"/>
      <c r="N370" s="105"/>
    </row>
    <row r="371" spans="1:14" ht="19.899999999999999" hidden="1" customHeight="1" x14ac:dyDescent="0.25">
      <c r="A371" s="126"/>
      <c r="B371" s="22"/>
      <c r="C371" s="115" t="s">
        <v>48</v>
      </c>
      <c r="D371" s="112"/>
      <c r="E371" s="112"/>
      <c r="F371" s="112"/>
      <c r="G371" s="112"/>
      <c r="H371" s="23"/>
      <c r="I371" s="23"/>
      <c r="J371" s="23"/>
      <c r="K371" s="23"/>
      <c r="L371" s="23"/>
      <c r="M371" s="24"/>
      <c r="N371" s="105"/>
    </row>
    <row r="372" spans="1:14" ht="6.75" hidden="1" customHeight="1" x14ac:dyDescent="0.25">
      <c r="A372" s="126"/>
      <c r="B372" s="22"/>
      <c r="C372" s="112"/>
      <c r="D372" s="112"/>
      <c r="E372" s="112"/>
      <c r="F372" s="112"/>
      <c r="G372" s="112"/>
      <c r="H372" s="23"/>
      <c r="I372" s="23"/>
      <c r="J372" s="23"/>
      <c r="K372" s="23"/>
      <c r="L372" s="23"/>
      <c r="M372" s="24"/>
      <c r="N372" s="105"/>
    </row>
    <row r="373" spans="1:14" s="2" customFormat="1" ht="21" hidden="1" customHeight="1" x14ac:dyDescent="0.25">
      <c r="A373" s="54"/>
      <c r="B373" s="19">
        <v>37</v>
      </c>
      <c r="C373" s="189" t="s">
        <v>49</v>
      </c>
      <c r="D373" s="190"/>
      <c r="E373" s="120"/>
      <c r="F373" s="120"/>
      <c r="G373" s="120"/>
      <c r="H373" s="81"/>
      <c r="I373" s="20"/>
      <c r="J373" s="20"/>
      <c r="K373" s="82"/>
      <c r="L373" s="20"/>
      <c r="M373" s="21"/>
      <c r="N373" s="121"/>
    </row>
    <row r="374" spans="1:14" ht="12.6" hidden="1" customHeight="1" x14ac:dyDescent="0.25">
      <c r="A374" s="126"/>
      <c r="B374" s="22"/>
      <c r="C374" s="112"/>
      <c r="D374" s="112"/>
      <c r="E374" s="112"/>
      <c r="F374" s="112"/>
      <c r="G374" s="112"/>
      <c r="H374" s="23"/>
      <c r="I374" s="23"/>
      <c r="J374" s="23"/>
      <c r="K374" s="23"/>
      <c r="L374" s="23"/>
      <c r="M374" s="24"/>
      <c r="N374" s="105"/>
    </row>
    <row r="375" spans="1:14" ht="19.899999999999999" hidden="1" customHeight="1" x14ac:dyDescent="0.25">
      <c r="A375" s="126"/>
      <c r="B375" s="22"/>
      <c r="C375" s="115" t="s">
        <v>63</v>
      </c>
      <c r="D375" s="112"/>
      <c r="E375" s="112"/>
      <c r="F375" s="112"/>
      <c r="G375" s="112"/>
      <c r="H375" s="23"/>
      <c r="I375" s="23"/>
      <c r="J375" s="23"/>
      <c r="K375" s="23"/>
      <c r="L375" s="23"/>
      <c r="M375" s="24"/>
      <c r="N375" s="105"/>
    </row>
    <row r="376" spans="1:14" ht="8.25" hidden="1" customHeight="1" x14ac:dyDescent="0.25">
      <c r="A376" s="126"/>
      <c r="B376" s="22"/>
      <c r="C376" s="112"/>
      <c r="D376" s="112"/>
      <c r="E376" s="112"/>
      <c r="F376" s="112"/>
      <c r="G376" s="112"/>
      <c r="H376" s="23"/>
      <c r="I376" s="23"/>
      <c r="J376" s="23"/>
      <c r="K376" s="23"/>
      <c r="L376" s="23"/>
      <c r="M376" s="24"/>
      <c r="N376" s="105"/>
    </row>
    <row r="377" spans="1:14" ht="21" hidden="1" customHeight="1" x14ac:dyDescent="0.25">
      <c r="A377" s="119"/>
      <c r="B377" s="19">
        <v>38</v>
      </c>
      <c r="C377" s="189" t="s">
        <v>64</v>
      </c>
      <c r="D377" s="190"/>
      <c r="E377" s="190"/>
      <c r="F377" s="190"/>
      <c r="G377" s="190"/>
      <c r="H377" s="77"/>
      <c r="I377" s="20"/>
      <c r="J377" s="20"/>
      <c r="K377" s="73"/>
      <c r="L377" s="23"/>
      <c r="M377" s="24"/>
      <c r="N377" s="100"/>
    </row>
    <row r="378" spans="1:14" ht="21" hidden="1" customHeight="1" x14ac:dyDescent="0.25">
      <c r="A378" s="119"/>
      <c r="B378" s="19">
        <v>39</v>
      </c>
      <c r="C378" s="189" t="s">
        <v>65</v>
      </c>
      <c r="D378" s="190"/>
      <c r="E378" s="190"/>
      <c r="F378" s="190"/>
      <c r="G378" s="190"/>
      <c r="H378" s="79"/>
      <c r="I378" s="20"/>
      <c r="J378" s="20"/>
      <c r="K378" s="75"/>
      <c r="L378" s="23"/>
      <c r="M378" s="24"/>
      <c r="N378" s="100"/>
    </row>
    <row r="379" spans="1:14" ht="21" hidden="1" customHeight="1" x14ac:dyDescent="0.25">
      <c r="A379" s="119"/>
      <c r="B379" s="19">
        <v>40</v>
      </c>
      <c r="C379" s="189" t="s">
        <v>54</v>
      </c>
      <c r="D379" s="190"/>
      <c r="E379" s="190"/>
      <c r="F379" s="190"/>
      <c r="G379" s="190"/>
      <c r="H379" s="78"/>
      <c r="I379" s="20"/>
      <c r="J379" s="20"/>
      <c r="K379" s="74"/>
      <c r="L379" s="23"/>
      <c r="M379" s="24"/>
      <c r="N379" s="100"/>
    </row>
    <row r="380" spans="1:14" ht="21" hidden="1" customHeight="1" x14ac:dyDescent="0.25">
      <c r="A380" s="119"/>
      <c r="B380" s="19">
        <v>41</v>
      </c>
      <c r="C380" s="189" t="s">
        <v>66</v>
      </c>
      <c r="D380" s="190"/>
      <c r="E380" s="190"/>
      <c r="F380" s="190"/>
      <c r="G380" s="190"/>
      <c r="H380" s="78"/>
      <c r="I380" s="20"/>
      <c r="J380" s="20"/>
      <c r="K380" s="74"/>
      <c r="L380" s="23"/>
      <c r="M380" s="24"/>
      <c r="N380" s="100"/>
    </row>
    <row r="381" spans="1:14" ht="21" hidden="1" customHeight="1" x14ac:dyDescent="0.25">
      <c r="A381" s="119"/>
      <c r="B381" s="19">
        <v>42</v>
      </c>
      <c r="C381" s="189" t="s">
        <v>67</v>
      </c>
      <c r="D381" s="190"/>
      <c r="E381" s="190"/>
      <c r="F381" s="190"/>
      <c r="G381" s="190"/>
      <c r="H381" s="78"/>
      <c r="I381" s="20"/>
      <c r="J381" s="20"/>
      <c r="K381" s="74"/>
      <c r="L381" s="23"/>
      <c r="M381" s="24"/>
      <c r="N381" s="100"/>
    </row>
    <row r="382" spans="1:14" ht="21" hidden="1" customHeight="1" x14ac:dyDescent="0.25">
      <c r="A382" s="119"/>
      <c r="B382" s="19">
        <v>43</v>
      </c>
      <c r="C382" s="189" t="s">
        <v>68</v>
      </c>
      <c r="D382" s="190"/>
      <c r="E382" s="190"/>
      <c r="F382" s="190"/>
      <c r="G382" s="35" t="s">
        <v>18</v>
      </c>
      <c r="H382" s="77"/>
      <c r="I382" s="36" t="s">
        <v>19</v>
      </c>
      <c r="J382" s="35" t="s">
        <v>18</v>
      </c>
      <c r="K382" s="73"/>
      <c r="L382" s="36" t="s">
        <v>19</v>
      </c>
      <c r="M382" s="24"/>
      <c r="N382" s="100"/>
    </row>
    <row r="383" spans="1:14" ht="21" hidden="1" customHeight="1" x14ac:dyDescent="0.25">
      <c r="A383" s="119"/>
      <c r="B383" s="19">
        <v>44</v>
      </c>
      <c r="C383" s="189" t="s">
        <v>69</v>
      </c>
      <c r="D383" s="190"/>
      <c r="E383" s="190"/>
      <c r="F383" s="190"/>
      <c r="G383" s="35" t="s">
        <v>18</v>
      </c>
      <c r="H383" s="81"/>
      <c r="I383" s="36" t="s">
        <v>19</v>
      </c>
      <c r="J383" s="35" t="s">
        <v>18</v>
      </c>
      <c r="K383" s="82"/>
      <c r="L383" s="36" t="s">
        <v>19</v>
      </c>
      <c r="M383" s="24"/>
      <c r="N383" s="100"/>
    </row>
    <row r="384" spans="1:14" ht="6.75" hidden="1" customHeight="1" x14ac:dyDescent="0.25">
      <c r="A384" s="119"/>
      <c r="B384" s="22"/>
      <c r="C384" s="112"/>
      <c r="D384" s="112"/>
      <c r="E384" s="112"/>
      <c r="F384" s="112"/>
      <c r="G384" s="112"/>
      <c r="H384" s="23"/>
      <c r="I384" s="23"/>
      <c r="J384" s="23"/>
      <c r="K384" s="23"/>
      <c r="L384" s="23"/>
      <c r="M384" s="24"/>
      <c r="N384" s="100"/>
    </row>
    <row r="385" spans="1:14" hidden="1" x14ac:dyDescent="0.25">
      <c r="A385" s="119"/>
      <c r="B385" s="19"/>
      <c r="C385" s="48" t="s">
        <v>10</v>
      </c>
      <c r="D385" s="27"/>
      <c r="E385" s="27"/>
      <c r="F385" s="27"/>
      <c r="G385" s="27"/>
      <c r="H385" s="28">
        <f>IFERROR(SUM(H377:H381)-H382-H383,0)</f>
        <v>0</v>
      </c>
      <c r="I385" s="27"/>
      <c r="J385" s="27"/>
      <c r="K385" s="28">
        <f>IFERROR(SUM(K377:K381)-K382-K383,0)</f>
        <v>0</v>
      </c>
      <c r="L385" s="23"/>
      <c r="M385" s="24"/>
      <c r="N385" s="100"/>
    </row>
    <row r="386" spans="1:14" ht="6.75" hidden="1" customHeight="1" x14ac:dyDescent="0.25">
      <c r="A386" s="119"/>
      <c r="B386" s="22"/>
      <c r="C386" s="112"/>
      <c r="D386" s="112"/>
      <c r="E386" s="112"/>
      <c r="F386" s="112"/>
      <c r="G386" s="112"/>
      <c r="H386" s="23"/>
      <c r="I386" s="23"/>
      <c r="J386" s="23"/>
      <c r="K386" s="23"/>
      <c r="L386" s="23"/>
      <c r="M386" s="24"/>
      <c r="N386" s="100"/>
    </row>
    <row r="387" spans="1:14" ht="21" hidden="1" customHeight="1" x14ac:dyDescent="0.25">
      <c r="A387" s="119"/>
      <c r="B387" s="19">
        <v>45</v>
      </c>
      <c r="C387" s="190" t="s">
        <v>59</v>
      </c>
      <c r="D387" s="190"/>
      <c r="E387" s="190"/>
      <c r="F387" s="190"/>
      <c r="G387" s="190"/>
      <c r="H387" s="83"/>
      <c r="I387" s="20"/>
      <c r="J387" s="20"/>
      <c r="K387" s="83"/>
      <c r="L387" s="23"/>
      <c r="M387" s="24"/>
      <c r="N387" s="100"/>
    </row>
    <row r="388" spans="1:14" ht="6.75" hidden="1" customHeight="1" x14ac:dyDescent="0.25">
      <c r="A388" s="119"/>
      <c r="B388" s="22"/>
      <c r="C388" s="112"/>
      <c r="D388" s="112"/>
      <c r="E388" s="112"/>
      <c r="F388" s="112"/>
      <c r="G388" s="112"/>
      <c r="H388" s="23"/>
      <c r="I388" s="23"/>
      <c r="J388" s="23"/>
      <c r="K388" s="23"/>
      <c r="L388" s="23"/>
      <c r="M388" s="24"/>
      <c r="N388" s="100"/>
    </row>
    <row r="389" spans="1:14" hidden="1" x14ac:dyDescent="0.25">
      <c r="A389" s="119"/>
      <c r="B389" s="25"/>
      <c r="C389" s="26" t="s">
        <v>70</v>
      </c>
      <c r="D389" s="27"/>
      <c r="E389" s="27"/>
      <c r="F389" s="27"/>
      <c r="G389" s="27"/>
      <c r="H389" s="28">
        <f>IFERROR(H385*H387,0)</f>
        <v>0</v>
      </c>
      <c r="I389" s="27"/>
      <c r="J389" s="27"/>
      <c r="K389" s="28">
        <f>IFERROR(K385*K387,0)</f>
        <v>0</v>
      </c>
      <c r="L389" s="23"/>
      <c r="M389" s="24"/>
      <c r="N389" s="100"/>
    </row>
    <row r="390" spans="1:14" ht="12" hidden="1" customHeight="1" thickBot="1" x14ac:dyDescent="0.3">
      <c r="A390" s="119"/>
      <c r="B390" s="29"/>
      <c r="C390" s="113"/>
      <c r="D390" s="113"/>
      <c r="E390" s="113"/>
      <c r="F390" s="113"/>
      <c r="G390" s="113"/>
      <c r="H390" s="30"/>
      <c r="I390" s="30"/>
      <c r="J390" s="30"/>
      <c r="K390" s="30"/>
      <c r="L390" s="30"/>
      <c r="M390" s="31"/>
      <c r="N390" s="100"/>
    </row>
    <row r="391" spans="1:14" ht="13.9" customHeight="1" thickBot="1" x14ac:dyDescent="0.3">
      <c r="A391" s="119"/>
      <c r="B391" s="8"/>
      <c r="C391" s="8"/>
      <c r="D391" s="8"/>
      <c r="E391" s="8"/>
      <c r="F391" s="8"/>
      <c r="G391" s="8"/>
      <c r="H391" s="8"/>
      <c r="I391" s="23"/>
      <c r="J391" s="23"/>
      <c r="K391" s="8"/>
      <c r="L391" s="8"/>
      <c r="M391" s="8"/>
      <c r="N391" s="100"/>
    </row>
    <row r="392" spans="1:14" ht="21" customHeight="1" thickBot="1" x14ac:dyDescent="0.3">
      <c r="A392" s="54"/>
      <c r="B392" s="14" t="s">
        <v>6</v>
      </c>
      <c r="C392" s="196" t="s">
        <v>62</v>
      </c>
      <c r="D392" s="197"/>
      <c r="E392" s="198"/>
      <c r="F392" s="198"/>
      <c r="G392" s="198"/>
      <c r="H392" s="15">
        <f>IF(ISNUMBER($H$5),$H$5,"")</f>
        <v>2018</v>
      </c>
      <c r="I392" s="17"/>
      <c r="J392" s="17"/>
      <c r="K392" s="15">
        <f>IF(ISNUMBER($K$5),$K$5,"")</f>
        <v>2019</v>
      </c>
      <c r="L392" s="17"/>
      <c r="M392" s="18"/>
      <c r="N392" s="100"/>
    </row>
    <row r="393" spans="1:14" ht="6.75" hidden="1" customHeight="1" x14ac:dyDescent="0.25">
      <c r="A393" s="119"/>
      <c r="B393" s="33"/>
      <c r="C393" s="32"/>
      <c r="D393" s="32"/>
      <c r="E393" s="32"/>
      <c r="F393" s="32"/>
      <c r="G393" s="32"/>
      <c r="H393" s="32"/>
      <c r="I393" s="32"/>
      <c r="J393" s="32"/>
      <c r="K393" s="32"/>
      <c r="L393" s="32"/>
      <c r="M393" s="34"/>
      <c r="N393" s="100"/>
    </row>
    <row r="394" spans="1:14" ht="20.45" hidden="1" customHeight="1" x14ac:dyDescent="0.25">
      <c r="A394" s="119"/>
      <c r="B394" s="22"/>
      <c r="C394" s="115" t="s">
        <v>44</v>
      </c>
      <c r="D394" s="112"/>
      <c r="E394" s="112"/>
      <c r="F394" s="112"/>
      <c r="G394" s="112"/>
      <c r="H394" s="23"/>
      <c r="I394" s="23"/>
      <c r="J394" s="23"/>
      <c r="K394" s="23"/>
      <c r="L394" s="23"/>
      <c r="M394" s="24"/>
      <c r="N394" s="100"/>
    </row>
    <row r="395" spans="1:14" ht="6.75" hidden="1" customHeight="1" x14ac:dyDescent="0.25">
      <c r="A395" s="119"/>
      <c r="B395" s="22"/>
      <c r="C395" s="112"/>
      <c r="D395" s="112"/>
      <c r="E395" s="112"/>
      <c r="F395" s="112"/>
      <c r="G395" s="112"/>
      <c r="H395" s="23"/>
      <c r="I395" s="23"/>
      <c r="J395" s="23"/>
      <c r="K395" s="23"/>
      <c r="L395" s="23"/>
      <c r="M395" s="24"/>
      <c r="N395" s="100"/>
    </row>
    <row r="396" spans="1:14" ht="21" hidden="1" customHeight="1" x14ac:dyDescent="0.25">
      <c r="A396" s="119"/>
      <c r="B396" s="19">
        <v>35</v>
      </c>
      <c r="C396" s="189" t="s">
        <v>45</v>
      </c>
      <c r="D396" s="190"/>
      <c r="E396" s="190"/>
      <c r="F396" s="190"/>
      <c r="G396" s="190"/>
      <c r="H396" s="77"/>
      <c r="I396" s="20"/>
      <c r="J396" s="20"/>
      <c r="K396" s="73"/>
      <c r="L396" s="23"/>
      <c r="M396" s="24"/>
      <c r="N396" s="100"/>
    </row>
    <row r="397" spans="1:14" ht="21" hidden="1" customHeight="1" x14ac:dyDescent="0.25">
      <c r="A397" s="119"/>
      <c r="B397" s="19">
        <v>36</v>
      </c>
      <c r="C397" s="189" t="s">
        <v>46</v>
      </c>
      <c r="D397" s="190"/>
      <c r="E397" s="190"/>
      <c r="F397" s="190"/>
      <c r="G397" s="190"/>
      <c r="H397" s="79"/>
      <c r="I397" s="20"/>
      <c r="J397" s="20"/>
      <c r="K397" s="75"/>
      <c r="L397" s="23"/>
      <c r="M397" s="24"/>
      <c r="N397" s="100"/>
    </row>
    <row r="398" spans="1:14" ht="6.75" hidden="1" customHeight="1" x14ac:dyDescent="0.25">
      <c r="A398" s="119"/>
      <c r="B398" s="22"/>
      <c r="C398" s="112"/>
      <c r="D398" s="112"/>
      <c r="E398" s="112"/>
      <c r="F398" s="112"/>
      <c r="G398" s="112"/>
      <c r="H398" s="23"/>
      <c r="I398" s="23"/>
      <c r="J398" s="23"/>
      <c r="K398" s="23"/>
      <c r="L398" s="23"/>
      <c r="M398" s="24"/>
      <c r="N398" s="100"/>
    </row>
    <row r="399" spans="1:14" hidden="1" x14ac:dyDescent="0.25">
      <c r="A399" s="119"/>
      <c r="B399" s="25"/>
      <c r="C399" s="26" t="s">
        <v>10</v>
      </c>
      <c r="D399" s="27"/>
      <c r="E399" s="27"/>
      <c r="F399" s="27"/>
      <c r="G399" s="27"/>
      <c r="H399" s="28">
        <f>IFERROR(SUM(H396:H397),0)</f>
        <v>0</v>
      </c>
      <c r="I399" s="27"/>
      <c r="J399" s="27"/>
      <c r="K399" s="28">
        <f>IFERROR(SUM(K396:K397),0)</f>
        <v>0</v>
      </c>
      <c r="L399" s="23"/>
      <c r="M399" s="24"/>
      <c r="N399" s="100"/>
    </row>
    <row r="400" spans="1:14" ht="12.6" hidden="1" customHeight="1" x14ac:dyDescent="0.25">
      <c r="A400" s="126"/>
      <c r="B400" s="22"/>
      <c r="C400" s="112"/>
      <c r="D400" s="112"/>
      <c r="E400" s="112"/>
      <c r="F400" s="112"/>
      <c r="G400" s="112"/>
      <c r="H400" s="23"/>
      <c r="I400" s="23"/>
      <c r="J400" s="23"/>
      <c r="K400" s="23"/>
      <c r="L400" s="23"/>
      <c r="M400" s="24"/>
      <c r="N400" s="105"/>
    </row>
    <row r="401" spans="1:14" ht="19.899999999999999" hidden="1" customHeight="1" x14ac:dyDescent="0.25">
      <c r="A401" s="126"/>
      <c r="B401" s="22"/>
      <c r="C401" s="115" t="s">
        <v>48</v>
      </c>
      <c r="D401" s="112"/>
      <c r="E401" s="112"/>
      <c r="F401" s="112"/>
      <c r="G401" s="112"/>
      <c r="H401" s="23"/>
      <c r="I401" s="23"/>
      <c r="J401" s="23"/>
      <c r="K401" s="23"/>
      <c r="L401" s="23"/>
      <c r="M401" s="24"/>
      <c r="N401" s="105"/>
    </row>
    <row r="402" spans="1:14" ht="6.75" hidden="1" customHeight="1" x14ac:dyDescent="0.25">
      <c r="A402" s="126"/>
      <c r="B402" s="22"/>
      <c r="C402" s="112"/>
      <c r="D402" s="112"/>
      <c r="E402" s="112"/>
      <c r="F402" s="112"/>
      <c r="G402" s="112"/>
      <c r="H402" s="23"/>
      <c r="I402" s="23"/>
      <c r="J402" s="23"/>
      <c r="K402" s="23"/>
      <c r="L402" s="23"/>
      <c r="M402" s="24"/>
      <c r="N402" s="105"/>
    </row>
    <row r="403" spans="1:14" s="2" customFormat="1" ht="21" hidden="1" customHeight="1" x14ac:dyDescent="0.25">
      <c r="A403" s="54"/>
      <c r="B403" s="19">
        <v>37</v>
      </c>
      <c r="C403" s="189" t="s">
        <v>49</v>
      </c>
      <c r="D403" s="190"/>
      <c r="E403" s="120"/>
      <c r="F403" s="120"/>
      <c r="G403" s="120"/>
      <c r="H403" s="81"/>
      <c r="I403" s="20"/>
      <c r="J403" s="20"/>
      <c r="K403" s="82"/>
      <c r="L403" s="20"/>
      <c r="M403" s="21"/>
      <c r="N403" s="121"/>
    </row>
    <row r="404" spans="1:14" ht="12.6" hidden="1" customHeight="1" x14ac:dyDescent="0.25">
      <c r="A404" s="126"/>
      <c r="B404" s="22"/>
      <c r="C404" s="112"/>
      <c r="D404" s="112"/>
      <c r="E404" s="112"/>
      <c r="F404" s="112"/>
      <c r="G404" s="112"/>
      <c r="H404" s="23"/>
      <c r="I404" s="23"/>
      <c r="J404" s="23"/>
      <c r="K404" s="23"/>
      <c r="L404" s="23"/>
      <c r="M404" s="24"/>
      <c r="N404" s="105"/>
    </row>
    <row r="405" spans="1:14" ht="19.899999999999999" hidden="1" customHeight="1" x14ac:dyDescent="0.25">
      <c r="A405" s="126"/>
      <c r="B405" s="22"/>
      <c r="C405" s="115" t="s">
        <v>63</v>
      </c>
      <c r="D405" s="112"/>
      <c r="E405" s="112"/>
      <c r="F405" s="112"/>
      <c r="G405" s="112"/>
      <c r="H405" s="23"/>
      <c r="I405" s="23"/>
      <c r="J405" s="23"/>
      <c r="K405" s="23"/>
      <c r="L405" s="23"/>
      <c r="M405" s="24"/>
      <c r="N405" s="105"/>
    </row>
    <row r="406" spans="1:14" ht="8.25" hidden="1" customHeight="1" x14ac:dyDescent="0.25">
      <c r="A406" s="126"/>
      <c r="B406" s="22"/>
      <c r="C406" s="112"/>
      <c r="D406" s="112"/>
      <c r="E406" s="112"/>
      <c r="F406" s="112"/>
      <c r="G406" s="112"/>
      <c r="H406" s="23"/>
      <c r="I406" s="23"/>
      <c r="J406" s="23"/>
      <c r="K406" s="23"/>
      <c r="L406" s="23"/>
      <c r="M406" s="24"/>
      <c r="N406" s="105"/>
    </row>
    <row r="407" spans="1:14" ht="21" hidden="1" customHeight="1" x14ac:dyDescent="0.25">
      <c r="A407" s="119"/>
      <c r="B407" s="19">
        <v>38</v>
      </c>
      <c r="C407" s="189" t="s">
        <v>64</v>
      </c>
      <c r="D407" s="190"/>
      <c r="E407" s="190"/>
      <c r="F407" s="190"/>
      <c r="G407" s="190"/>
      <c r="H407" s="77"/>
      <c r="I407" s="20"/>
      <c r="J407" s="20"/>
      <c r="K407" s="73"/>
      <c r="L407" s="23"/>
      <c r="M407" s="24"/>
      <c r="N407" s="100"/>
    </row>
    <row r="408" spans="1:14" ht="21" hidden="1" customHeight="1" x14ac:dyDescent="0.25">
      <c r="A408" s="119"/>
      <c r="B408" s="19">
        <v>39</v>
      </c>
      <c r="C408" s="189" t="s">
        <v>65</v>
      </c>
      <c r="D408" s="190"/>
      <c r="E408" s="190"/>
      <c r="F408" s="190"/>
      <c r="G408" s="190"/>
      <c r="H408" s="79"/>
      <c r="I408" s="20"/>
      <c r="J408" s="20"/>
      <c r="K408" s="75"/>
      <c r="L408" s="23"/>
      <c r="M408" s="24"/>
      <c r="N408" s="100"/>
    </row>
    <row r="409" spans="1:14" ht="21" hidden="1" customHeight="1" x14ac:dyDescent="0.25">
      <c r="A409" s="119"/>
      <c r="B409" s="19">
        <v>40</v>
      </c>
      <c r="C409" s="189" t="s">
        <v>54</v>
      </c>
      <c r="D409" s="190"/>
      <c r="E409" s="190"/>
      <c r="F409" s="190"/>
      <c r="G409" s="190"/>
      <c r="H409" s="78"/>
      <c r="I409" s="20"/>
      <c r="J409" s="20"/>
      <c r="K409" s="74"/>
      <c r="L409" s="23"/>
      <c r="M409" s="24"/>
      <c r="N409" s="100"/>
    </row>
    <row r="410" spans="1:14" ht="21" hidden="1" customHeight="1" x14ac:dyDescent="0.25">
      <c r="A410" s="119"/>
      <c r="B410" s="19">
        <v>41</v>
      </c>
      <c r="C410" s="189" t="s">
        <v>66</v>
      </c>
      <c r="D410" s="190"/>
      <c r="E410" s="190"/>
      <c r="F410" s="190"/>
      <c r="G410" s="190"/>
      <c r="H410" s="78"/>
      <c r="I410" s="20"/>
      <c r="J410" s="20"/>
      <c r="K410" s="74"/>
      <c r="L410" s="23"/>
      <c r="M410" s="24"/>
      <c r="N410" s="100"/>
    </row>
    <row r="411" spans="1:14" ht="21" hidden="1" customHeight="1" x14ac:dyDescent="0.25">
      <c r="A411" s="119"/>
      <c r="B411" s="19">
        <v>42</v>
      </c>
      <c r="C411" s="189" t="s">
        <v>67</v>
      </c>
      <c r="D411" s="190"/>
      <c r="E411" s="190"/>
      <c r="F411" s="190"/>
      <c r="G411" s="190"/>
      <c r="H411" s="78"/>
      <c r="I411" s="20"/>
      <c r="J411" s="20"/>
      <c r="K411" s="74"/>
      <c r="L411" s="23"/>
      <c r="M411" s="24"/>
      <c r="N411" s="100"/>
    </row>
    <row r="412" spans="1:14" ht="21" hidden="1" customHeight="1" x14ac:dyDescent="0.25">
      <c r="A412" s="119"/>
      <c r="B412" s="19">
        <v>43</v>
      </c>
      <c r="C412" s="189" t="s">
        <v>68</v>
      </c>
      <c r="D412" s="190"/>
      <c r="E412" s="190"/>
      <c r="F412" s="190"/>
      <c r="G412" s="35" t="s">
        <v>18</v>
      </c>
      <c r="H412" s="77"/>
      <c r="I412" s="36" t="s">
        <v>19</v>
      </c>
      <c r="J412" s="35" t="s">
        <v>18</v>
      </c>
      <c r="K412" s="73"/>
      <c r="L412" s="36" t="s">
        <v>19</v>
      </c>
      <c r="M412" s="24"/>
      <c r="N412" s="100"/>
    </row>
    <row r="413" spans="1:14" ht="21" hidden="1" customHeight="1" x14ac:dyDescent="0.25">
      <c r="A413" s="119"/>
      <c r="B413" s="19">
        <v>44</v>
      </c>
      <c r="C413" s="189" t="s">
        <v>69</v>
      </c>
      <c r="D413" s="190"/>
      <c r="E413" s="190"/>
      <c r="F413" s="190"/>
      <c r="G413" s="35" t="s">
        <v>18</v>
      </c>
      <c r="H413" s="81"/>
      <c r="I413" s="36" t="s">
        <v>19</v>
      </c>
      <c r="J413" s="35" t="s">
        <v>18</v>
      </c>
      <c r="K413" s="82"/>
      <c r="L413" s="36" t="s">
        <v>19</v>
      </c>
      <c r="M413" s="24"/>
      <c r="N413" s="100"/>
    </row>
    <row r="414" spans="1:14" ht="6.75" hidden="1" customHeight="1" x14ac:dyDescent="0.25">
      <c r="A414" s="119"/>
      <c r="B414" s="22"/>
      <c r="C414" s="112"/>
      <c r="D414" s="112"/>
      <c r="E414" s="112"/>
      <c r="F414" s="112"/>
      <c r="G414" s="112"/>
      <c r="H414" s="23"/>
      <c r="I414" s="23"/>
      <c r="J414" s="23"/>
      <c r="K414" s="23"/>
      <c r="L414" s="23"/>
      <c r="M414" s="24"/>
      <c r="N414" s="100"/>
    </row>
    <row r="415" spans="1:14" hidden="1" x14ac:dyDescent="0.25">
      <c r="A415" s="119"/>
      <c r="B415" s="19"/>
      <c r="C415" s="48" t="s">
        <v>10</v>
      </c>
      <c r="D415" s="27"/>
      <c r="E415" s="27"/>
      <c r="F415" s="27"/>
      <c r="G415" s="27"/>
      <c r="H415" s="28">
        <f>IFERROR(SUM(H407:H411)-H412-H413,0)</f>
        <v>0</v>
      </c>
      <c r="I415" s="27"/>
      <c r="J415" s="27"/>
      <c r="K415" s="28">
        <f>IFERROR(SUM(K407:K411)-K412-K413,0)</f>
        <v>0</v>
      </c>
      <c r="L415" s="23"/>
      <c r="M415" s="24"/>
      <c r="N415" s="100"/>
    </row>
    <row r="416" spans="1:14" ht="6.75" hidden="1" customHeight="1" x14ac:dyDescent="0.25">
      <c r="A416" s="119"/>
      <c r="B416" s="22"/>
      <c r="C416" s="112"/>
      <c r="D416" s="112"/>
      <c r="E416" s="112"/>
      <c r="F416" s="112"/>
      <c r="G416" s="112"/>
      <c r="H416" s="23"/>
      <c r="I416" s="23"/>
      <c r="J416" s="23"/>
      <c r="K416" s="23"/>
      <c r="L416" s="23"/>
      <c r="M416" s="24"/>
      <c r="N416" s="100"/>
    </row>
    <row r="417" spans="1:14" ht="21" hidden="1" customHeight="1" x14ac:dyDescent="0.25">
      <c r="A417" s="119"/>
      <c r="B417" s="19">
        <v>45</v>
      </c>
      <c r="C417" s="190" t="s">
        <v>59</v>
      </c>
      <c r="D417" s="190"/>
      <c r="E417" s="190"/>
      <c r="F417" s="190"/>
      <c r="G417" s="190"/>
      <c r="H417" s="83"/>
      <c r="I417" s="20"/>
      <c r="J417" s="20"/>
      <c r="K417" s="83"/>
      <c r="L417" s="23"/>
      <c r="M417" s="24"/>
      <c r="N417" s="100"/>
    </row>
    <row r="418" spans="1:14" ht="6.75" hidden="1" customHeight="1" x14ac:dyDescent="0.25">
      <c r="A418" s="119"/>
      <c r="B418" s="22"/>
      <c r="C418" s="112"/>
      <c r="D418" s="112"/>
      <c r="E418" s="112"/>
      <c r="F418" s="112"/>
      <c r="G418" s="112"/>
      <c r="H418" s="23"/>
      <c r="I418" s="23"/>
      <c r="J418" s="23"/>
      <c r="K418" s="23"/>
      <c r="L418" s="23"/>
      <c r="M418" s="24"/>
      <c r="N418" s="100"/>
    </row>
    <row r="419" spans="1:14" hidden="1" x14ac:dyDescent="0.25">
      <c r="A419" s="119"/>
      <c r="B419" s="25"/>
      <c r="C419" s="26" t="s">
        <v>70</v>
      </c>
      <c r="D419" s="27"/>
      <c r="E419" s="27"/>
      <c r="F419" s="27"/>
      <c r="G419" s="27"/>
      <c r="H419" s="28">
        <f>IFERROR(H415*H417,0)</f>
        <v>0</v>
      </c>
      <c r="I419" s="27"/>
      <c r="J419" s="27"/>
      <c r="K419" s="28">
        <f>IFERROR(K415*K417,0)</f>
        <v>0</v>
      </c>
      <c r="L419" s="23"/>
      <c r="M419" s="24"/>
      <c r="N419" s="100"/>
    </row>
    <row r="420" spans="1:14" ht="12" hidden="1" customHeight="1" thickBot="1" x14ac:dyDescent="0.3">
      <c r="A420" s="119"/>
      <c r="B420" s="29"/>
      <c r="C420" s="113"/>
      <c r="D420" s="113"/>
      <c r="E420" s="113"/>
      <c r="F420" s="113"/>
      <c r="G420" s="113"/>
      <c r="H420" s="30"/>
      <c r="I420" s="30"/>
      <c r="J420" s="30"/>
      <c r="K420" s="30"/>
      <c r="L420" s="30"/>
      <c r="M420" s="31"/>
      <c r="N420" s="100"/>
    </row>
    <row r="421" spans="1:14" ht="13.9" customHeight="1" thickBot="1" x14ac:dyDescent="0.3">
      <c r="A421" s="119"/>
      <c r="B421" s="8"/>
      <c r="C421" s="8"/>
      <c r="D421" s="8"/>
      <c r="E421" s="8"/>
      <c r="F421" s="8"/>
      <c r="G421" s="8"/>
      <c r="H421" s="8"/>
      <c r="I421" s="23"/>
      <c r="J421" s="23"/>
      <c r="K421" s="8"/>
      <c r="L421" s="8"/>
      <c r="M421" s="8"/>
      <c r="N421" s="100"/>
    </row>
    <row r="422" spans="1:14" ht="21" customHeight="1" thickBot="1" x14ac:dyDescent="0.3">
      <c r="A422" s="54"/>
      <c r="B422" s="14" t="s">
        <v>6</v>
      </c>
      <c r="C422" s="196" t="s">
        <v>62</v>
      </c>
      <c r="D422" s="197"/>
      <c r="E422" s="198"/>
      <c r="F422" s="198"/>
      <c r="G422" s="198"/>
      <c r="H422" s="15">
        <f>IF(ISNUMBER($H$5),$H$5,"")</f>
        <v>2018</v>
      </c>
      <c r="I422" s="17"/>
      <c r="J422" s="17"/>
      <c r="K422" s="15">
        <f>IF(ISNUMBER($K$5),$K$5,"")</f>
        <v>2019</v>
      </c>
      <c r="L422" s="17"/>
      <c r="M422" s="18"/>
      <c r="N422" s="100"/>
    </row>
    <row r="423" spans="1:14" ht="6.75" hidden="1" customHeight="1" x14ac:dyDescent="0.25">
      <c r="A423" s="119"/>
      <c r="B423" s="33"/>
      <c r="C423" s="32"/>
      <c r="D423" s="32"/>
      <c r="E423" s="32"/>
      <c r="F423" s="32"/>
      <c r="G423" s="32"/>
      <c r="H423" s="32"/>
      <c r="I423" s="32"/>
      <c r="J423" s="32"/>
      <c r="K423" s="32"/>
      <c r="L423" s="32"/>
      <c r="M423" s="34"/>
      <c r="N423" s="100"/>
    </row>
    <row r="424" spans="1:14" ht="20.45" hidden="1" customHeight="1" x14ac:dyDescent="0.25">
      <c r="A424" s="119"/>
      <c r="B424" s="22"/>
      <c r="C424" s="115" t="s">
        <v>44</v>
      </c>
      <c r="D424" s="112"/>
      <c r="E424" s="112"/>
      <c r="F424" s="112"/>
      <c r="G424" s="112"/>
      <c r="H424" s="23"/>
      <c r="I424" s="23"/>
      <c r="J424" s="23"/>
      <c r="K424" s="23"/>
      <c r="L424" s="23"/>
      <c r="M424" s="24"/>
      <c r="N424" s="100"/>
    </row>
    <row r="425" spans="1:14" ht="6.75" hidden="1" customHeight="1" x14ac:dyDescent="0.25">
      <c r="A425" s="119"/>
      <c r="B425" s="22"/>
      <c r="C425" s="112"/>
      <c r="D425" s="112"/>
      <c r="E425" s="112"/>
      <c r="F425" s="112"/>
      <c r="G425" s="112"/>
      <c r="H425" s="23"/>
      <c r="I425" s="23"/>
      <c r="J425" s="23"/>
      <c r="K425" s="23"/>
      <c r="L425" s="23"/>
      <c r="M425" s="24"/>
      <c r="N425" s="100"/>
    </row>
    <row r="426" spans="1:14" ht="21" hidden="1" customHeight="1" x14ac:dyDescent="0.25">
      <c r="A426" s="119"/>
      <c r="B426" s="19">
        <v>35</v>
      </c>
      <c r="C426" s="189" t="s">
        <v>45</v>
      </c>
      <c r="D426" s="190"/>
      <c r="E426" s="190"/>
      <c r="F426" s="190"/>
      <c r="G426" s="190"/>
      <c r="H426" s="77"/>
      <c r="I426" s="20"/>
      <c r="J426" s="20"/>
      <c r="K426" s="73"/>
      <c r="L426" s="23"/>
      <c r="M426" s="24"/>
      <c r="N426" s="100"/>
    </row>
    <row r="427" spans="1:14" ht="21" hidden="1" customHeight="1" x14ac:dyDescent="0.25">
      <c r="A427" s="119"/>
      <c r="B427" s="19">
        <v>36</v>
      </c>
      <c r="C427" s="189" t="s">
        <v>46</v>
      </c>
      <c r="D427" s="190"/>
      <c r="E427" s="190"/>
      <c r="F427" s="190"/>
      <c r="G427" s="190"/>
      <c r="H427" s="79"/>
      <c r="I427" s="20"/>
      <c r="J427" s="20"/>
      <c r="K427" s="75"/>
      <c r="L427" s="23"/>
      <c r="M427" s="24"/>
      <c r="N427" s="100"/>
    </row>
    <row r="428" spans="1:14" ht="6.75" hidden="1" customHeight="1" x14ac:dyDescent="0.25">
      <c r="A428" s="119"/>
      <c r="B428" s="22"/>
      <c r="C428" s="112"/>
      <c r="D428" s="112"/>
      <c r="E428" s="112"/>
      <c r="F428" s="112"/>
      <c r="G428" s="112"/>
      <c r="H428" s="23"/>
      <c r="I428" s="23"/>
      <c r="J428" s="23"/>
      <c r="K428" s="23"/>
      <c r="L428" s="23"/>
      <c r="M428" s="24"/>
      <c r="N428" s="100"/>
    </row>
    <row r="429" spans="1:14" hidden="1" x14ac:dyDescent="0.25">
      <c r="A429" s="119"/>
      <c r="B429" s="25"/>
      <c r="C429" s="26" t="s">
        <v>10</v>
      </c>
      <c r="D429" s="27"/>
      <c r="E429" s="27"/>
      <c r="F429" s="27"/>
      <c r="G429" s="27"/>
      <c r="H429" s="28">
        <f>IFERROR(SUM(H426:H427),0)</f>
        <v>0</v>
      </c>
      <c r="I429" s="27"/>
      <c r="J429" s="27"/>
      <c r="K429" s="28">
        <f>IFERROR(SUM(K426:K427),0)</f>
        <v>0</v>
      </c>
      <c r="L429" s="23"/>
      <c r="M429" s="24"/>
      <c r="N429" s="100"/>
    </row>
    <row r="430" spans="1:14" ht="12.6" hidden="1" customHeight="1" x14ac:dyDescent="0.25">
      <c r="A430" s="126"/>
      <c r="B430" s="22"/>
      <c r="C430" s="112"/>
      <c r="D430" s="112"/>
      <c r="E430" s="112"/>
      <c r="F430" s="112"/>
      <c r="G430" s="112"/>
      <c r="H430" s="23"/>
      <c r="I430" s="23"/>
      <c r="J430" s="23"/>
      <c r="K430" s="23"/>
      <c r="L430" s="23"/>
      <c r="M430" s="24"/>
      <c r="N430" s="105"/>
    </row>
    <row r="431" spans="1:14" ht="19.899999999999999" hidden="1" customHeight="1" x14ac:dyDescent="0.25">
      <c r="A431" s="126"/>
      <c r="B431" s="22"/>
      <c r="C431" s="115" t="s">
        <v>48</v>
      </c>
      <c r="D431" s="112"/>
      <c r="E431" s="112"/>
      <c r="F431" s="112"/>
      <c r="G431" s="112"/>
      <c r="H431" s="23"/>
      <c r="I431" s="23"/>
      <c r="J431" s="23"/>
      <c r="K431" s="23"/>
      <c r="L431" s="23"/>
      <c r="M431" s="24"/>
      <c r="N431" s="105"/>
    </row>
    <row r="432" spans="1:14" ht="6.75" hidden="1" customHeight="1" x14ac:dyDescent="0.25">
      <c r="A432" s="126"/>
      <c r="B432" s="22"/>
      <c r="C432" s="112"/>
      <c r="D432" s="112"/>
      <c r="E432" s="112"/>
      <c r="F432" s="112"/>
      <c r="G432" s="112"/>
      <c r="H432" s="23"/>
      <c r="I432" s="23"/>
      <c r="J432" s="23"/>
      <c r="K432" s="23"/>
      <c r="L432" s="23"/>
      <c r="M432" s="24"/>
      <c r="N432" s="105"/>
    </row>
    <row r="433" spans="1:14" s="2" customFormat="1" ht="21" hidden="1" customHeight="1" x14ac:dyDescent="0.25">
      <c r="A433" s="54"/>
      <c r="B433" s="19">
        <v>37</v>
      </c>
      <c r="C433" s="189" t="s">
        <v>49</v>
      </c>
      <c r="D433" s="190"/>
      <c r="E433" s="120"/>
      <c r="F433" s="120"/>
      <c r="G433" s="120"/>
      <c r="H433" s="81"/>
      <c r="I433" s="20"/>
      <c r="J433" s="20"/>
      <c r="K433" s="82"/>
      <c r="L433" s="20"/>
      <c r="M433" s="21"/>
      <c r="N433" s="121"/>
    </row>
    <row r="434" spans="1:14" ht="12.6" hidden="1" customHeight="1" x14ac:dyDescent="0.25">
      <c r="A434" s="126"/>
      <c r="B434" s="22"/>
      <c r="C434" s="112"/>
      <c r="D434" s="112"/>
      <c r="E434" s="112"/>
      <c r="F434" s="112"/>
      <c r="G434" s="112"/>
      <c r="H434" s="23"/>
      <c r="I434" s="23"/>
      <c r="J434" s="23"/>
      <c r="K434" s="23"/>
      <c r="L434" s="23"/>
      <c r="M434" s="24"/>
      <c r="N434" s="105"/>
    </row>
    <row r="435" spans="1:14" ht="19.899999999999999" hidden="1" customHeight="1" x14ac:dyDescent="0.25">
      <c r="A435" s="126"/>
      <c r="B435" s="22"/>
      <c r="C435" s="115" t="s">
        <v>63</v>
      </c>
      <c r="D435" s="112"/>
      <c r="E435" s="112"/>
      <c r="F435" s="112"/>
      <c r="G435" s="112"/>
      <c r="H435" s="23"/>
      <c r="I435" s="23"/>
      <c r="J435" s="23"/>
      <c r="K435" s="23"/>
      <c r="L435" s="23"/>
      <c r="M435" s="24"/>
      <c r="N435" s="105"/>
    </row>
    <row r="436" spans="1:14" ht="8.25" hidden="1" customHeight="1" x14ac:dyDescent="0.25">
      <c r="A436" s="126"/>
      <c r="B436" s="22"/>
      <c r="C436" s="112"/>
      <c r="D436" s="112"/>
      <c r="E436" s="112"/>
      <c r="F436" s="112"/>
      <c r="G436" s="112"/>
      <c r="H436" s="23"/>
      <c r="I436" s="23"/>
      <c r="J436" s="23"/>
      <c r="K436" s="23"/>
      <c r="L436" s="23"/>
      <c r="M436" s="24"/>
      <c r="N436" s="105"/>
    </row>
    <row r="437" spans="1:14" ht="21" hidden="1" customHeight="1" x14ac:dyDescent="0.25">
      <c r="A437" s="119"/>
      <c r="B437" s="19">
        <v>38</v>
      </c>
      <c r="C437" s="189" t="s">
        <v>64</v>
      </c>
      <c r="D437" s="190"/>
      <c r="E437" s="190"/>
      <c r="F437" s="190"/>
      <c r="G437" s="190"/>
      <c r="H437" s="77"/>
      <c r="I437" s="20"/>
      <c r="J437" s="20"/>
      <c r="K437" s="73"/>
      <c r="L437" s="23"/>
      <c r="M437" s="24"/>
      <c r="N437" s="100"/>
    </row>
    <row r="438" spans="1:14" ht="21" hidden="1" customHeight="1" x14ac:dyDescent="0.25">
      <c r="A438" s="119"/>
      <c r="B438" s="19">
        <v>39</v>
      </c>
      <c r="C438" s="189" t="s">
        <v>65</v>
      </c>
      <c r="D438" s="190"/>
      <c r="E438" s="190"/>
      <c r="F438" s="190"/>
      <c r="G438" s="190"/>
      <c r="H438" s="79"/>
      <c r="I438" s="20"/>
      <c r="J438" s="20"/>
      <c r="K438" s="75"/>
      <c r="L438" s="23"/>
      <c r="M438" s="24"/>
      <c r="N438" s="100"/>
    </row>
    <row r="439" spans="1:14" ht="21" hidden="1" customHeight="1" x14ac:dyDescent="0.25">
      <c r="A439" s="119"/>
      <c r="B439" s="19">
        <v>40</v>
      </c>
      <c r="C439" s="189" t="s">
        <v>54</v>
      </c>
      <c r="D439" s="190"/>
      <c r="E439" s="190"/>
      <c r="F439" s="190"/>
      <c r="G439" s="190"/>
      <c r="H439" s="78"/>
      <c r="I439" s="20"/>
      <c r="J439" s="20"/>
      <c r="K439" s="74"/>
      <c r="L439" s="23"/>
      <c r="M439" s="24"/>
      <c r="N439" s="100"/>
    </row>
    <row r="440" spans="1:14" ht="21" hidden="1" customHeight="1" x14ac:dyDescent="0.25">
      <c r="A440" s="119"/>
      <c r="B440" s="19">
        <v>41</v>
      </c>
      <c r="C440" s="189" t="s">
        <v>66</v>
      </c>
      <c r="D440" s="190"/>
      <c r="E440" s="190"/>
      <c r="F440" s="190"/>
      <c r="G440" s="190"/>
      <c r="H440" s="78"/>
      <c r="I440" s="20"/>
      <c r="J440" s="20"/>
      <c r="K440" s="74"/>
      <c r="L440" s="23"/>
      <c r="M440" s="24"/>
      <c r="N440" s="100"/>
    </row>
    <row r="441" spans="1:14" ht="21" hidden="1" customHeight="1" x14ac:dyDescent="0.25">
      <c r="A441" s="119"/>
      <c r="B441" s="19">
        <v>42</v>
      </c>
      <c r="C441" s="189" t="s">
        <v>67</v>
      </c>
      <c r="D441" s="190"/>
      <c r="E441" s="190"/>
      <c r="F441" s="190"/>
      <c r="G441" s="190"/>
      <c r="H441" s="78"/>
      <c r="I441" s="20"/>
      <c r="J441" s="20"/>
      <c r="K441" s="74"/>
      <c r="L441" s="23"/>
      <c r="M441" s="24"/>
      <c r="N441" s="100"/>
    </row>
    <row r="442" spans="1:14" ht="21" hidden="1" customHeight="1" x14ac:dyDescent="0.25">
      <c r="A442" s="119"/>
      <c r="B442" s="19">
        <v>43</v>
      </c>
      <c r="C442" s="189" t="s">
        <v>68</v>
      </c>
      <c r="D442" s="190"/>
      <c r="E442" s="190"/>
      <c r="F442" s="190"/>
      <c r="G442" s="35" t="s">
        <v>18</v>
      </c>
      <c r="H442" s="77"/>
      <c r="I442" s="36" t="s">
        <v>19</v>
      </c>
      <c r="J442" s="35" t="s">
        <v>18</v>
      </c>
      <c r="K442" s="73"/>
      <c r="L442" s="36" t="s">
        <v>19</v>
      </c>
      <c r="M442" s="24"/>
      <c r="N442" s="100"/>
    </row>
    <row r="443" spans="1:14" ht="21" hidden="1" customHeight="1" x14ac:dyDescent="0.25">
      <c r="A443" s="119"/>
      <c r="B443" s="19">
        <v>44</v>
      </c>
      <c r="C443" s="189" t="s">
        <v>69</v>
      </c>
      <c r="D443" s="190"/>
      <c r="E443" s="190"/>
      <c r="F443" s="190"/>
      <c r="G443" s="35" t="s">
        <v>18</v>
      </c>
      <c r="H443" s="81"/>
      <c r="I443" s="36" t="s">
        <v>19</v>
      </c>
      <c r="J443" s="35" t="s">
        <v>18</v>
      </c>
      <c r="K443" s="82"/>
      <c r="L443" s="36" t="s">
        <v>19</v>
      </c>
      <c r="M443" s="24"/>
      <c r="N443" s="100"/>
    </row>
    <row r="444" spans="1:14" ht="6.75" hidden="1" customHeight="1" x14ac:dyDescent="0.25">
      <c r="A444" s="119"/>
      <c r="B444" s="22"/>
      <c r="C444" s="112"/>
      <c r="D444" s="112"/>
      <c r="E444" s="112"/>
      <c r="F444" s="112"/>
      <c r="G444" s="112"/>
      <c r="H444" s="23"/>
      <c r="I444" s="23"/>
      <c r="J444" s="23"/>
      <c r="K444" s="23"/>
      <c r="L444" s="23"/>
      <c r="M444" s="24"/>
      <c r="N444" s="100"/>
    </row>
    <row r="445" spans="1:14" hidden="1" x14ac:dyDescent="0.25">
      <c r="A445" s="119"/>
      <c r="B445" s="19"/>
      <c r="C445" s="48" t="s">
        <v>10</v>
      </c>
      <c r="D445" s="27"/>
      <c r="E445" s="27"/>
      <c r="F445" s="27"/>
      <c r="G445" s="27"/>
      <c r="H445" s="28">
        <f>IFERROR(SUM(H437:H441)-H442-H443,0)</f>
        <v>0</v>
      </c>
      <c r="I445" s="27"/>
      <c r="J445" s="27"/>
      <c r="K445" s="28">
        <f>IFERROR(SUM(K437:K441)-K442-K443,0)</f>
        <v>0</v>
      </c>
      <c r="L445" s="23"/>
      <c r="M445" s="24"/>
      <c r="N445" s="100"/>
    </row>
    <row r="446" spans="1:14" ht="6.75" hidden="1" customHeight="1" x14ac:dyDescent="0.25">
      <c r="A446" s="119"/>
      <c r="B446" s="22"/>
      <c r="C446" s="112"/>
      <c r="D446" s="112"/>
      <c r="E446" s="112"/>
      <c r="F446" s="112"/>
      <c r="G446" s="112"/>
      <c r="H446" s="23"/>
      <c r="I446" s="23"/>
      <c r="J446" s="23"/>
      <c r="K446" s="23"/>
      <c r="L446" s="23"/>
      <c r="M446" s="24"/>
      <c r="N446" s="100"/>
    </row>
    <row r="447" spans="1:14" ht="21" hidden="1" customHeight="1" x14ac:dyDescent="0.25">
      <c r="A447" s="119"/>
      <c r="B447" s="19">
        <v>45</v>
      </c>
      <c r="C447" s="190" t="s">
        <v>59</v>
      </c>
      <c r="D447" s="190"/>
      <c r="E447" s="190"/>
      <c r="F447" s="190"/>
      <c r="G447" s="190"/>
      <c r="H447" s="83"/>
      <c r="I447" s="20"/>
      <c r="J447" s="20"/>
      <c r="K447" s="83"/>
      <c r="L447" s="23"/>
      <c r="M447" s="24"/>
      <c r="N447" s="100"/>
    </row>
    <row r="448" spans="1:14" ht="6.75" hidden="1" customHeight="1" x14ac:dyDescent="0.25">
      <c r="A448" s="119"/>
      <c r="B448" s="22"/>
      <c r="C448" s="112"/>
      <c r="D448" s="112"/>
      <c r="E448" s="112"/>
      <c r="F448" s="112"/>
      <c r="G448" s="112"/>
      <c r="H448" s="23"/>
      <c r="I448" s="23"/>
      <c r="J448" s="23"/>
      <c r="K448" s="23"/>
      <c r="L448" s="23"/>
      <c r="M448" s="24"/>
      <c r="N448" s="100"/>
    </row>
    <row r="449" spans="1:14" hidden="1" x14ac:dyDescent="0.25">
      <c r="A449" s="119"/>
      <c r="B449" s="25"/>
      <c r="C449" s="26" t="s">
        <v>70</v>
      </c>
      <c r="D449" s="27"/>
      <c r="E449" s="27"/>
      <c r="F449" s="27"/>
      <c r="G449" s="27"/>
      <c r="H449" s="28">
        <f>IFERROR(H445*H447,0)</f>
        <v>0</v>
      </c>
      <c r="I449" s="27"/>
      <c r="J449" s="27"/>
      <c r="K449" s="28">
        <f>IFERROR(K445*K447,0)</f>
        <v>0</v>
      </c>
      <c r="L449" s="23"/>
      <c r="M449" s="24"/>
      <c r="N449" s="100"/>
    </row>
    <row r="450" spans="1:14" ht="12" hidden="1" customHeight="1" thickBot="1" x14ac:dyDescent="0.3">
      <c r="A450" s="119"/>
      <c r="B450" s="29"/>
      <c r="C450" s="113"/>
      <c r="D450" s="113"/>
      <c r="E450" s="113"/>
      <c r="F450" s="113"/>
      <c r="G450" s="113"/>
      <c r="H450" s="30"/>
      <c r="I450" s="30"/>
      <c r="J450" s="30"/>
      <c r="K450" s="30"/>
      <c r="L450" s="30"/>
      <c r="M450" s="31"/>
      <c r="N450" s="100"/>
    </row>
    <row r="451" spans="1:14" ht="13.9" customHeight="1" thickBot="1" x14ac:dyDescent="0.3">
      <c r="A451" s="119"/>
      <c r="B451" s="8"/>
      <c r="C451" s="8"/>
      <c r="D451" s="8"/>
      <c r="E451" s="8"/>
      <c r="F451" s="8"/>
      <c r="G451" s="8"/>
      <c r="H451" s="8"/>
      <c r="I451" s="23"/>
      <c r="J451" s="23"/>
      <c r="K451" s="8"/>
      <c r="L451" s="8"/>
      <c r="M451" s="8"/>
      <c r="N451" s="100"/>
    </row>
    <row r="452" spans="1:14" ht="21" customHeight="1" thickBot="1" x14ac:dyDescent="0.3">
      <c r="A452" s="54"/>
      <c r="B452" s="14" t="s">
        <v>6</v>
      </c>
      <c r="C452" s="196" t="s">
        <v>62</v>
      </c>
      <c r="D452" s="197"/>
      <c r="E452" s="198"/>
      <c r="F452" s="198"/>
      <c r="G452" s="198"/>
      <c r="H452" s="15">
        <f>IF(ISNUMBER($H$5),$H$5,"")</f>
        <v>2018</v>
      </c>
      <c r="I452" s="17"/>
      <c r="J452" s="17"/>
      <c r="K452" s="15">
        <f>IF(ISNUMBER($K$5),$K$5,"")</f>
        <v>2019</v>
      </c>
      <c r="L452" s="17"/>
      <c r="M452" s="18"/>
      <c r="N452" s="100"/>
    </row>
    <row r="453" spans="1:14" ht="6.75" hidden="1" customHeight="1" x14ac:dyDescent="0.25">
      <c r="A453" s="119"/>
      <c r="B453" s="33"/>
      <c r="C453" s="32"/>
      <c r="D453" s="32"/>
      <c r="E453" s="32"/>
      <c r="F453" s="32"/>
      <c r="G453" s="32"/>
      <c r="H453" s="32"/>
      <c r="I453" s="32"/>
      <c r="J453" s="32"/>
      <c r="K453" s="32"/>
      <c r="L453" s="32"/>
      <c r="M453" s="34"/>
    </row>
    <row r="454" spans="1:14" ht="20.45" hidden="1" customHeight="1" x14ac:dyDescent="0.25">
      <c r="A454" s="119"/>
      <c r="B454" s="22"/>
      <c r="C454" s="115" t="s">
        <v>44</v>
      </c>
      <c r="D454" s="112"/>
      <c r="E454" s="112"/>
      <c r="F454" s="112"/>
      <c r="G454" s="112"/>
      <c r="H454" s="23"/>
      <c r="I454" s="23"/>
      <c r="J454" s="23"/>
      <c r="K454" s="23"/>
      <c r="L454" s="23"/>
      <c r="M454" s="24"/>
    </row>
    <row r="455" spans="1:14" ht="6.75" hidden="1" customHeight="1" x14ac:dyDescent="0.25">
      <c r="A455" s="119"/>
      <c r="B455" s="22"/>
      <c r="C455" s="112"/>
      <c r="D455" s="112"/>
      <c r="E455" s="112"/>
      <c r="F455" s="112"/>
      <c r="G455" s="112"/>
      <c r="H455" s="23"/>
      <c r="I455" s="23"/>
      <c r="J455" s="23"/>
      <c r="K455" s="23"/>
      <c r="L455" s="23"/>
      <c r="M455" s="24"/>
    </row>
    <row r="456" spans="1:14" ht="21" hidden="1" customHeight="1" x14ac:dyDescent="0.25">
      <c r="A456" s="119"/>
      <c r="B456" s="19">
        <v>35</v>
      </c>
      <c r="C456" s="189" t="s">
        <v>45</v>
      </c>
      <c r="D456" s="190"/>
      <c r="E456" s="190"/>
      <c r="F456" s="190"/>
      <c r="G456" s="190"/>
      <c r="H456" s="77"/>
      <c r="I456" s="20"/>
      <c r="J456" s="20"/>
      <c r="K456" s="73"/>
      <c r="L456" s="23"/>
      <c r="M456" s="24"/>
    </row>
    <row r="457" spans="1:14" ht="21" hidden="1" customHeight="1" x14ac:dyDescent="0.25">
      <c r="A457" s="119"/>
      <c r="B457" s="19">
        <v>36</v>
      </c>
      <c r="C457" s="189" t="s">
        <v>46</v>
      </c>
      <c r="D457" s="190"/>
      <c r="E457" s="190"/>
      <c r="F457" s="190"/>
      <c r="G457" s="190"/>
      <c r="H457" s="79"/>
      <c r="I457" s="20"/>
      <c r="J457" s="20"/>
      <c r="K457" s="75"/>
      <c r="L457" s="23"/>
      <c r="M457" s="24"/>
    </row>
    <row r="458" spans="1:14" ht="6.75" hidden="1" customHeight="1" x14ac:dyDescent="0.25">
      <c r="A458" s="119"/>
      <c r="B458" s="22"/>
      <c r="C458" s="112"/>
      <c r="D458" s="112"/>
      <c r="E458" s="112"/>
      <c r="F458" s="112"/>
      <c r="G458" s="112"/>
      <c r="H458" s="23"/>
      <c r="I458" s="23"/>
      <c r="J458" s="23"/>
      <c r="K458" s="23"/>
      <c r="L458" s="23"/>
      <c r="M458" s="24"/>
    </row>
    <row r="459" spans="1:14" hidden="1" x14ac:dyDescent="0.25">
      <c r="A459" s="119"/>
      <c r="B459" s="25"/>
      <c r="C459" s="26" t="s">
        <v>10</v>
      </c>
      <c r="D459" s="27"/>
      <c r="E459" s="27"/>
      <c r="F459" s="27"/>
      <c r="G459" s="27"/>
      <c r="H459" s="28">
        <f>IFERROR(SUM(H456:H457),0)</f>
        <v>0</v>
      </c>
      <c r="I459" s="27"/>
      <c r="J459" s="27"/>
      <c r="K459" s="28">
        <f>IFERROR(SUM(K456:K457),0)</f>
        <v>0</v>
      </c>
      <c r="L459" s="23"/>
      <c r="M459" s="24"/>
    </row>
    <row r="460" spans="1:14" ht="12.6" hidden="1" customHeight="1" x14ac:dyDescent="0.25">
      <c r="A460" s="126"/>
      <c r="B460" s="22"/>
      <c r="C460" s="112"/>
      <c r="D460" s="112"/>
      <c r="E460" s="112"/>
      <c r="F460" s="112"/>
      <c r="G460" s="112"/>
      <c r="H460" s="23"/>
      <c r="I460" s="23"/>
      <c r="J460" s="23"/>
      <c r="K460" s="23"/>
      <c r="L460" s="23"/>
      <c r="M460" s="24"/>
    </row>
    <row r="461" spans="1:14" ht="19.899999999999999" hidden="1" customHeight="1" x14ac:dyDescent="0.25">
      <c r="A461" s="126"/>
      <c r="B461" s="22"/>
      <c r="C461" s="115" t="s">
        <v>48</v>
      </c>
      <c r="D461" s="112"/>
      <c r="E461" s="112"/>
      <c r="F461" s="112"/>
      <c r="G461" s="112"/>
      <c r="H461" s="23"/>
      <c r="I461" s="23"/>
      <c r="J461" s="23"/>
      <c r="K461" s="23"/>
      <c r="L461" s="23"/>
      <c r="M461" s="24"/>
    </row>
    <row r="462" spans="1:14" ht="6.75" hidden="1" customHeight="1" x14ac:dyDescent="0.25">
      <c r="A462" s="126"/>
      <c r="B462" s="22"/>
      <c r="C462" s="112"/>
      <c r="D462" s="112"/>
      <c r="E462" s="112"/>
      <c r="F462" s="112"/>
      <c r="G462" s="112"/>
      <c r="H462" s="23"/>
      <c r="I462" s="23"/>
      <c r="J462" s="23"/>
      <c r="K462" s="23"/>
      <c r="L462" s="23"/>
      <c r="M462" s="24"/>
    </row>
    <row r="463" spans="1:14" s="2" customFormat="1" ht="21" hidden="1" customHeight="1" x14ac:dyDescent="0.25">
      <c r="A463" s="54"/>
      <c r="B463" s="19">
        <v>37</v>
      </c>
      <c r="C463" s="189" t="s">
        <v>49</v>
      </c>
      <c r="D463" s="190"/>
      <c r="E463" s="120"/>
      <c r="F463" s="120"/>
      <c r="G463" s="120"/>
      <c r="H463" s="81"/>
      <c r="I463" s="20"/>
      <c r="J463" s="20"/>
      <c r="K463" s="82"/>
      <c r="L463" s="20"/>
      <c r="M463" s="21"/>
      <c r="N463"/>
    </row>
    <row r="464" spans="1:14" ht="12.6" hidden="1" customHeight="1" x14ac:dyDescent="0.25">
      <c r="A464" s="126"/>
      <c r="B464" s="22"/>
      <c r="C464" s="112"/>
      <c r="D464" s="112"/>
      <c r="E464" s="112"/>
      <c r="F464" s="112"/>
      <c r="G464" s="112"/>
      <c r="H464" s="23"/>
      <c r="I464" s="23"/>
      <c r="J464" s="23"/>
      <c r="K464" s="23"/>
      <c r="L464" s="23"/>
      <c r="M464" s="24"/>
    </row>
    <row r="465" spans="1:13" ht="19.899999999999999" hidden="1" customHeight="1" x14ac:dyDescent="0.25">
      <c r="A465" s="126"/>
      <c r="B465" s="22"/>
      <c r="C465" s="115" t="s">
        <v>63</v>
      </c>
      <c r="D465" s="112"/>
      <c r="E465" s="112"/>
      <c r="F465" s="112"/>
      <c r="G465" s="112"/>
      <c r="H465" s="23"/>
      <c r="I465" s="23"/>
      <c r="J465" s="23"/>
      <c r="K465" s="23"/>
      <c r="L465" s="23"/>
      <c r="M465" s="24"/>
    </row>
    <row r="466" spans="1:13" ht="8.25" hidden="1" customHeight="1" x14ac:dyDescent="0.25">
      <c r="A466" s="126"/>
      <c r="B466" s="22"/>
      <c r="C466" s="112"/>
      <c r="D466" s="112"/>
      <c r="E466" s="112"/>
      <c r="F466" s="112"/>
      <c r="G466" s="112"/>
      <c r="H466" s="23"/>
      <c r="I466" s="23"/>
      <c r="J466" s="23"/>
      <c r="K466" s="23"/>
      <c r="L466" s="23"/>
      <c r="M466" s="24"/>
    </row>
    <row r="467" spans="1:13" ht="21" hidden="1" customHeight="1" x14ac:dyDescent="0.25">
      <c r="A467" s="119"/>
      <c r="B467" s="19">
        <v>38</v>
      </c>
      <c r="C467" s="189" t="s">
        <v>64</v>
      </c>
      <c r="D467" s="190"/>
      <c r="E467" s="190"/>
      <c r="F467" s="190"/>
      <c r="G467" s="190"/>
      <c r="H467" s="77"/>
      <c r="I467" s="20"/>
      <c r="J467" s="20"/>
      <c r="K467" s="73"/>
      <c r="L467" s="23"/>
      <c r="M467" s="24"/>
    </row>
    <row r="468" spans="1:13" ht="21" hidden="1" customHeight="1" x14ac:dyDescent="0.25">
      <c r="A468" s="119"/>
      <c r="B468" s="19">
        <v>39</v>
      </c>
      <c r="C468" s="189" t="s">
        <v>65</v>
      </c>
      <c r="D468" s="190"/>
      <c r="E468" s="190"/>
      <c r="F468" s="190"/>
      <c r="G468" s="190"/>
      <c r="H468" s="79"/>
      <c r="I468" s="20"/>
      <c r="J468" s="20"/>
      <c r="K468" s="75"/>
      <c r="L468" s="23"/>
      <c r="M468" s="24"/>
    </row>
    <row r="469" spans="1:13" ht="21" hidden="1" customHeight="1" x14ac:dyDescent="0.25">
      <c r="A469" s="119"/>
      <c r="B469" s="19">
        <v>40</v>
      </c>
      <c r="C469" s="189" t="s">
        <v>54</v>
      </c>
      <c r="D469" s="190"/>
      <c r="E469" s="190"/>
      <c r="F469" s="190"/>
      <c r="G469" s="190"/>
      <c r="H469" s="78"/>
      <c r="I469" s="20"/>
      <c r="J469" s="20"/>
      <c r="K469" s="74"/>
      <c r="L469" s="23"/>
      <c r="M469" s="24"/>
    </row>
    <row r="470" spans="1:13" ht="21" hidden="1" customHeight="1" x14ac:dyDescent="0.25">
      <c r="A470" s="119"/>
      <c r="B470" s="19">
        <v>41</v>
      </c>
      <c r="C470" s="189" t="s">
        <v>66</v>
      </c>
      <c r="D470" s="190"/>
      <c r="E470" s="190"/>
      <c r="F470" s="190"/>
      <c r="G470" s="190"/>
      <c r="H470" s="78"/>
      <c r="I470" s="20"/>
      <c r="J470" s="20"/>
      <c r="K470" s="74"/>
      <c r="L470" s="23"/>
      <c r="M470" s="24"/>
    </row>
    <row r="471" spans="1:13" ht="21" hidden="1" customHeight="1" x14ac:dyDescent="0.25">
      <c r="A471" s="119"/>
      <c r="B471" s="19">
        <v>42</v>
      </c>
      <c r="C471" s="189" t="s">
        <v>67</v>
      </c>
      <c r="D471" s="190"/>
      <c r="E471" s="190"/>
      <c r="F471" s="190"/>
      <c r="G471" s="190"/>
      <c r="H471" s="78"/>
      <c r="I471" s="20"/>
      <c r="J471" s="20"/>
      <c r="K471" s="74"/>
      <c r="L471" s="23"/>
      <c r="M471" s="24"/>
    </row>
    <row r="472" spans="1:13" ht="21" hidden="1" customHeight="1" x14ac:dyDescent="0.25">
      <c r="A472" s="119"/>
      <c r="B472" s="19">
        <v>43</v>
      </c>
      <c r="C472" s="189" t="s">
        <v>68</v>
      </c>
      <c r="D472" s="190"/>
      <c r="E472" s="190"/>
      <c r="F472" s="190"/>
      <c r="G472" s="35" t="s">
        <v>18</v>
      </c>
      <c r="H472" s="77"/>
      <c r="I472" s="36" t="s">
        <v>19</v>
      </c>
      <c r="J472" s="35" t="s">
        <v>18</v>
      </c>
      <c r="K472" s="73"/>
      <c r="L472" s="36" t="s">
        <v>19</v>
      </c>
      <c r="M472" s="24"/>
    </row>
    <row r="473" spans="1:13" ht="21" hidden="1" customHeight="1" x14ac:dyDescent="0.25">
      <c r="A473" s="119"/>
      <c r="B473" s="19">
        <v>44</v>
      </c>
      <c r="C473" s="189" t="s">
        <v>69</v>
      </c>
      <c r="D473" s="190"/>
      <c r="E473" s="190"/>
      <c r="F473" s="190"/>
      <c r="G473" s="35" t="s">
        <v>18</v>
      </c>
      <c r="H473" s="81"/>
      <c r="I473" s="36" t="s">
        <v>19</v>
      </c>
      <c r="J473" s="35" t="s">
        <v>18</v>
      </c>
      <c r="K473" s="82"/>
      <c r="L473" s="36" t="s">
        <v>19</v>
      </c>
      <c r="M473" s="24"/>
    </row>
    <row r="474" spans="1:13" ht="6.75" hidden="1" customHeight="1" x14ac:dyDescent="0.25">
      <c r="A474" s="119"/>
      <c r="B474" s="22"/>
      <c r="C474" s="112"/>
      <c r="D474" s="112"/>
      <c r="E474" s="112"/>
      <c r="F474" s="112"/>
      <c r="G474" s="112"/>
      <c r="H474" s="23"/>
      <c r="I474" s="23"/>
      <c r="J474" s="23"/>
      <c r="K474" s="23"/>
      <c r="L474" s="23"/>
      <c r="M474" s="24"/>
    </row>
    <row r="475" spans="1:13" hidden="1" x14ac:dyDescent="0.25">
      <c r="A475" s="119"/>
      <c r="B475" s="19"/>
      <c r="C475" s="48" t="s">
        <v>10</v>
      </c>
      <c r="D475" s="27"/>
      <c r="E475" s="27"/>
      <c r="F475" s="27"/>
      <c r="G475" s="27"/>
      <c r="H475" s="28">
        <f>IFERROR(SUM(H467:H471)-H472-H473,0)</f>
        <v>0</v>
      </c>
      <c r="I475" s="27"/>
      <c r="J475" s="27"/>
      <c r="K475" s="28">
        <f>IFERROR(SUM(K467:K471)-K472-K473,0)</f>
        <v>0</v>
      </c>
      <c r="L475" s="23"/>
      <c r="M475" s="24"/>
    </row>
    <row r="476" spans="1:13" ht="6.75" hidden="1" customHeight="1" x14ac:dyDescent="0.25">
      <c r="A476" s="119"/>
      <c r="B476" s="22"/>
      <c r="C476" s="112"/>
      <c r="D476" s="112"/>
      <c r="E476" s="112"/>
      <c r="F476" s="112"/>
      <c r="G476" s="112"/>
      <c r="H476" s="23"/>
      <c r="I476" s="23"/>
      <c r="J476" s="23"/>
      <c r="K476" s="23"/>
      <c r="L476" s="23"/>
      <c r="M476" s="24"/>
    </row>
    <row r="477" spans="1:13" ht="21" hidden="1" customHeight="1" x14ac:dyDescent="0.25">
      <c r="A477" s="119"/>
      <c r="B477" s="19">
        <v>45</v>
      </c>
      <c r="C477" s="190" t="s">
        <v>59</v>
      </c>
      <c r="D477" s="190"/>
      <c r="E477" s="190"/>
      <c r="F477" s="190"/>
      <c r="G477" s="190"/>
      <c r="H477" s="83"/>
      <c r="I477" s="20"/>
      <c r="J477" s="20"/>
      <c r="K477" s="83"/>
      <c r="L477" s="23"/>
      <c r="M477" s="24"/>
    </row>
    <row r="478" spans="1:13" ht="6.75" hidden="1" customHeight="1" x14ac:dyDescent="0.25">
      <c r="A478" s="119"/>
      <c r="B478" s="22"/>
      <c r="C478" s="112"/>
      <c r="D478" s="112"/>
      <c r="E478" s="112"/>
      <c r="F478" s="112"/>
      <c r="G478" s="112"/>
      <c r="H478" s="23"/>
      <c r="I478" s="23"/>
      <c r="J478" s="23"/>
      <c r="K478" s="23"/>
      <c r="L478" s="23"/>
      <c r="M478" s="24"/>
    </row>
    <row r="479" spans="1:13" hidden="1" x14ac:dyDescent="0.25">
      <c r="A479" s="119"/>
      <c r="B479" s="25"/>
      <c r="C479" s="26" t="s">
        <v>70</v>
      </c>
      <c r="D479" s="27"/>
      <c r="E479" s="27"/>
      <c r="F479" s="27"/>
      <c r="G479" s="27"/>
      <c r="H479" s="28">
        <f>IFERROR(H475*H477,0)</f>
        <v>0</v>
      </c>
      <c r="I479" s="27"/>
      <c r="J479" s="27"/>
      <c r="K479" s="28">
        <f>IFERROR(K475*K477,0)</f>
        <v>0</v>
      </c>
      <c r="L479" s="23"/>
      <c r="M479" s="24"/>
    </row>
    <row r="480" spans="1:13" ht="12" hidden="1" customHeight="1" thickBot="1" x14ac:dyDescent="0.3">
      <c r="A480" s="119"/>
      <c r="B480" s="29"/>
      <c r="C480" s="113"/>
      <c r="D480" s="113"/>
      <c r="E480" s="113"/>
      <c r="F480" s="113"/>
      <c r="G480" s="113"/>
      <c r="H480" s="30"/>
      <c r="I480" s="30"/>
      <c r="J480" s="30"/>
      <c r="K480" s="30"/>
      <c r="L480" s="30"/>
      <c r="M480" s="31"/>
    </row>
    <row r="481" spans="1:14" ht="23.45" customHeight="1" x14ac:dyDescent="0.25">
      <c r="A481" s="119"/>
      <c r="B481" s="8"/>
      <c r="C481" s="8"/>
      <c r="D481" s="8"/>
      <c r="E481" s="8"/>
      <c r="F481" s="8"/>
      <c r="G481" s="8"/>
      <c r="H481" s="8"/>
      <c r="I481" s="32"/>
      <c r="J481" s="32"/>
      <c r="K481" s="8"/>
      <c r="L481" s="8"/>
      <c r="M481" s="8"/>
    </row>
    <row r="482" spans="1:14" s="2" customFormat="1" ht="28.15" customHeight="1" x14ac:dyDescent="0.25">
      <c r="A482" s="54"/>
      <c r="B482" s="46"/>
      <c r="C482" s="111" t="s">
        <v>71</v>
      </c>
      <c r="D482" s="46"/>
      <c r="E482" s="46"/>
      <c r="F482" s="46"/>
      <c r="G482" s="46"/>
      <c r="H482" s="46"/>
      <c r="I482" s="46"/>
      <c r="J482" s="46"/>
      <c r="K482" s="46"/>
      <c r="L482" s="46"/>
      <c r="M482" s="46"/>
    </row>
    <row r="483" spans="1:14" ht="25.15" customHeight="1" thickBot="1" x14ac:dyDescent="0.3">
      <c r="A483" s="119"/>
      <c r="B483" s="8"/>
      <c r="C483" s="68" t="s">
        <v>42</v>
      </c>
      <c r="D483" s="8"/>
      <c r="E483" s="8"/>
      <c r="F483" s="8"/>
      <c r="G483" s="8"/>
      <c r="H483" s="8"/>
      <c r="I483" s="8"/>
      <c r="J483" s="8"/>
      <c r="K483" s="8"/>
      <c r="L483" s="8"/>
      <c r="M483" s="8"/>
    </row>
    <row r="484" spans="1:14" ht="21" customHeight="1" thickBot="1" x14ac:dyDescent="0.3">
      <c r="A484" s="54"/>
      <c r="B484" s="14" t="s">
        <v>6</v>
      </c>
      <c r="C484" s="196" t="s">
        <v>72</v>
      </c>
      <c r="D484" s="197"/>
      <c r="E484" s="198"/>
      <c r="F484" s="198"/>
      <c r="G484" s="198"/>
      <c r="H484" s="15">
        <f>IF(ISNUMBER($H$5),$H$5,"")</f>
        <v>2018</v>
      </c>
      <c r="I484" s="17"/>
      <c r="J484" s="17"/>
      <c r="K484" s="15">
        <f>IF(ISNUMBER($K$5),$K$5,"")</f>
        <v>2019</v>
      </c>
      <c r="L484" s="17"/>
      <c r="M484" s="18"/>
      <c r="N484" s="100"/>
    </row>
    <row r="485" spans="1:14" ht="6.75" hidden="1" customHeight="1" x14ac:dyDescent="0.25">
      <c r="A485" s="119"/>
      <c r="B485" s="33"/>
      <c r="C485" s="32"/>
      <c r="D485" s="32"/>
      <c r="E485" s="32"/>
      <c r="F485" s="32"/>
      <c r="G485" s="32"/>
      <c r="H485" s="32"/>
      <c r="I485" s="32"/>
      <c r="J485" s="32"/>
      <c r="K485" s="32"/>
      <c r="L485" s="32"/>
      <c r="M485" s="34"/>
      <c r="N485" s="100"/>
    </row>
    <row r="486" spans="1:14" ht="19.899999999999999" hidden="1" customHeight="1" x14ac:dyDescent="0.25">
      <c r="A486" s="126"/>
      <c r="B486" s="22"/>
      <c r="C486" s="115" t="s">
        <v>48</v>
      </c>
      <c r="D486" s="112"/>
      <c r="E486" s="112"/>
      <c r="F486" s="112"/>
      <c r="G486" s="112"/>
      <c r="H486" s="23"/>
      <c r="I486" s="23"/>
      <c r="J486" s="23"/>
      <c r="K486" s="23"/>
      <c r="L486" s="23"/>
      <c r="M486" s="24"/>
      <c r="N486" s="100"/>
    </row>
    <row r="487" spans="1:14" ht="6.75" hidden="1" customHeight="1" x14ac:dyDescent="0.25">
      <c r="A487" s="126"/>
      <c r="B487" s="22"/>
      <c r="C487" s="112"/>
      <c r="D487" s="112"/>
      <c r="E487" s="112"/>
      <c r="F487" s="112"/>
      <c r="G487" s="112"/>
      <c r="H487" s="23"/>
      <c r="I487" s="23"/>
      <c r="J487" s="23"/>
      <c r="K487" s="23"/>
      <c r="L487" s="23"/>
      <c r="M487" s="24"/>
      <c r="N487" s="100"/>
    </row>
    <row r="488" spans="1:14" s="2" customFormat="1" ht="21" hidden="1" customHeight="1" x14ac:dyDescent="0.25">
      <c r="A488" s="54"/>
      <c r="B488" s="19">
        <v>46</v>
      </c>
      <c r="C488" s="189" t="s">
        <v>49</v>
      </c>
      <c r="D488" s="190"/>
      <c r="E488" s="120"/>
      <c r="F488" s="120"/>
      <c r="G488" s="120"/>
      <c r="H488" s="81"/>
      <c r="I488" s="20"/>
      <c r="J488" s="20"/>
      <c r="K488" s="82"/>
      <c r="L488" s="20"/>
      <c r="M488" s="21"/>
      <c r="N488" s="100"/>
    </row>
    <row r="489" spans="1:14" ht="12.6" hidden="1" customHeight="1" x14ac:dyDescent="0.25">
      <c r="A489" s="126"/>
      <c r="B489" s="22"/>
      <c r="C489" s="112"/>
      <c r="D489" s="112"/>
      <c r="E489" s="112"/>
      <c r="F489" s="112"/>
      <c r="G489" s="112"/>
      <c r="H489" s="23"/>
      <c r="I489" s="23"/>
      <c r="J489" s="23"/>
      <c r="K489" s="23"/>
      <c r="L489" s="23"/>
      <c r="M489" s="24"/>
      <c r="N489" s="100"/>
    </row>
    <row r="490" spans="1:14" ht="19.899999999999999" hidden="1" customHeight="1" x14ac:dyDescent="0.25">
      <c r="A490" s="126"/>
      <c r="B490" s="22"/>
      <c r="C490" s="115" t="s">
        <v>73</v>
      </c>
      <c r="D490" s="112"/>
      <c r="E490" s="112"/>
      <c r="F490" s="112"/>
      <c r="G490" s="112"/>
      <c r="H490" s="23"/>
      <c r="I490" s="23"/>
      <c r="J490" s="23"/>
      <c r="K490" s="23"/>
      <c r="L490" s="23"/>
      <c r="M490" s="24"/>
      <c r="N490" s="100"/>
    </row>
    <row r="491" spans="1:14" ht="6.75" hidden="1" customHeight="1" x14ac:dyDescent="0.25">
      <c r="A491" s="119"/>
      <c r="B491" s="22"/>
      <c r="C491" s="23"/>
      <c r="D491" s="23"/>
      <c r="E491" s="23"/>
      <c r="F491" s="23"/>
      <c r="G491" s="23"/>
      <c r="H491" s="23"/>
      <c r="I491" s="23"/>
      <c r="J491" s="23"/>
      <c r="K491" s="23"/>
      <c r="L491" s="23"/>
      <c r="M491" s="24"/>
      <c r="N491" s="100"/>
    </row>
    <row r="492" spans="1:14" ht="21" hidden="1" customHeight="1" x14ac:dyDescent="0.25">
      <c r="A492" s="119"/>
      <c r="B492" s="19">
        <v>47</v>
      </c>
      <c r="C492" s="189" t="s">
        <v>74</v>
      </c>
      <c r="D492" s="190"/>
      <c r="E492" s="190"/>
      <c r="F492" s="190"/>
      <c r="G492" s="190"/>
      <c r="H492" s="77"/>
      <c r="I492" s="20"/>
      <c r="J492" s="20"/>
      <c r="K492" s="73"/>
      <c r="L492" s="23"/>
      <c r="M492" s="24"/>
      <c r="N492" s="100"/>
    </row>
    <row r="493" spans="1:14" ht="21" hidden="1" customHeight="1" x14ac:dyDescent="0.25">
      <c r="A493" s="119"/>
      <c r="B493" s="19">
        <v>48</v>
      </c>
      <c r="C493" s="189" t="s">
        <v>75</v>
      </c>
      <c r="D493" s="190"/>
      <c r="E493" s="190"/>
      <c r="F493" s="190"/>
      <c r="G493" s="35" t="s">
        <v>18</v>
      </c>
      <c r="H493" s="77"/>
      <c r="I493" s="36" t="s">
        <v>19</v>
      </c>
      <c r="J493" s="35" t="s">
        <v>18</v>
      </c>
      <c r="K493" s="73"/>
      <c r="L493" s="36" t="s">
        <v>19</v>
      </c>
      <c r="M493" s="24"/>
      <c r="N493" s="100"/>
    </row>
    <row r="494" spans="1:14" ht="21" hidden="1" customHeight="1" x14ac:dyDescent="0.25">
      <c r="A494" s="119"/>
      <c r="B494" s="19">
        <v>49</v>
      </c>
      <c r="C494" s="189" t="s">
        <v>76</v>
      </c>
      <c r="D494" s="190"/>
      <c r="E494" s="190"/>
      <c r="F494" s="190"/>
      <c r="G494" s="190"/>
      <c r="H494" s="78"/>
      <c r="I494" s="20"/>
      <c r="J494" s="20"/>
      <c r="K494" s="74"/>
      <c r="L494" s="23"/>
      <c r="M494" s="24"/>
      <c r="N494" s="100"/>
    </row>
    <row r="495" spans="1:14" ht="21" hidden="1" customHeight="1" x14ac:dyDescent="0.25">
      <c r="A495" s="119"/>
      <c r="B495" s="19">
        <v>50</v>
      </c>
      <c r="C495" s="189" t="s">
        <v>77</v>
      </c>
      <c r="D495" s="190"/>
      <c r="E495" s="190"/>
      <c r="F495" s="190"/>
      <c r="G495" s="190"/>
      <c r="H495" s="78"/>
      <c r="I495" s="20"/>
      <c r="J495" s="20"/>
      <c r="K495" s="74"/>
      <c r="L495" s="23"/>
      <c r="M495" s="24"/>
      <c r="N495" s="100"/>
    </row>
    <row r="496" spans="1:14" ht="21" hidden="1" customHeight="1" x14ac:dyDescent="0.25">
      <c r="A496" s="119"/>
      <c r="B496" s="19">
        <v>51</v>
      </c>
      <c r="C496" s="189" t="s">
        <v>78</v>
      </c>
      <c r="D496" s="190"/>
      <c r="E496" s="190"/>
      <c r="F496" s="190"/>
      <c r="G496" s="190"/>
      <c r="H496" s="77"/>
      <c r="I496" s="20"/>
      <c r="J496" s="20"/>
      <c r="K496" s="73"/>
      <c r="L496" s="23"/>
      <c r="M496" s="24"/>
      <c r="N496" s="100"/>
    </row>
    <row r="497" spans="1:14" ht="21" hidden="1" customHeight="1" x14ac:dyDescent="0.25">
      <c r="A497" s="119"/>
      <c r="B497" s="19">
        <v>52</v>
      </c>
      <c r="C497" s="189" t="s">
        <v>79</v>
      </c>
      <c r="D497" s="190"/>
      <c r="E497" s="190"/>
      <c r="F497" s="190"/>
      <c r="G497" s="190"/>
      <c r="H497" s="79"/>
      <c r="I497" s="20"/>
      <c r="J497" s="20"/>
      <c r="K497" s="75"/>
      <c r="L497" s="23"/>
      <c r="M497" s="24"/>
      <c r="N497" s="100"/>
    </row>
    <row r="498" spans="1:14" ht="21" hidden="1" customHeight="1" x14ac:dyDescent="0.25">
      <c r="A498" s="119"/>
      <c r="B498" s="19">
        <v>53</v>
      </c>
      <c r="C498" s="189" t="s">
        <v>80</v>
      </c>
      <c r="D498" s="190"/>
      <c r="E498" s="190"/>
      <c r="F498" s="190"/>
      <c r="G498" s="190"/>
      <c r="H498" s="78"/>
      <c r="I498" s="20"/>
      <c r="J498" s="20"/>
      <c r="K498" s="74"/>
      <c r="L498" s="23"/>
      <c r="M498" s="24"/>
      <c r="N498" s="100"/>
    </row>
    <row r="499" spans="1:14" ht="21" hidden="1" customHeight="1" x14ac:dyDescent="0.25">
      <c r="A499" s="119"/>
      <c r="B499" s="19">
        <v>54</v>
      </c>
      <c r="C499" s="189" t="s">
        <v>81</v>
      </c>
      <c r="D499" s="190"/>
      <c r="E499" s="190"/>
      <c r="F499" s="190"/>
      <c r="G499" s="190"/>
      <c r="H499" s="78"/>
      <c r="I499" s="20"/>
      <c r="J499" s="20"/>
      <c r="K499" s="74"/>
      <c r="L499" s="23"/>
      <c r="M499" s="24"/>
      <c r="N499" s="100"/>
    </row>
    <row r="500" spans="1:14" ht="21" hidden="1" customHeight="1" x14ac:dyDescent="0.25">
      <c r="A500" s="119"/>
      <c r="B500" s="19">
        <v>55</v>
      </c>
      <c r="C500" s="189" t="s">
        <v>82</v>
      </c>
      <c r="D500" s="190"/>
      <c r="E500" s="190"/>
      <c r="F500" s="190"/>
      <c r="G500" s="190"/>
      <c r="H500" s="78"/>
      <c r="I500" s="20"/>
      <c r="J500" s="20"/>
      <c r="K500" s="74"/>
      <c r="L500" s="23"/>
      <c r="M500" s="24"/>
      <c r="N500" s="100"/>
    </row>
    <row r="501" spans="1:14" ht="21" hidden="1" customHeight="1" x14ac:dyDescent="0.25">
      <c r="A501" s="119"/>
      <c r="B501" s="19">
        <v>56</v>
      </c>
      <c r="C501" s="189" t="s">
        <v>68</v>
      </c>
      <c r="D501" s="190"/>
      <c r="E501" s="190"/>
      <c r="F501" s="190"/>
      <c r="G501" s="35" t="s">
        <v>18</v>
      </c>
      <c r="H501" s="77"/>
      <c r="I501" s="36" t="s">
        <v>19</v>
      </c>
      <c r="J501" s="35" t="s">
        <v>18</v>
      </c>
      <c r="K501" s="73"/>
      <c r="L501" s="36" t="s">
        <v>19</v>
      </c>
      <c r="M501" s="24"/>
      <c r="N501" s="100"/>
    </row>
    <row r="502" spans="1:14" ht="21" hidden="1" customHeight="1" x14ac:dyDescent="0.25">
      <c r="A502" s="119"/>
      <c r="B502" s="19">
        <v>57</v>
      </c>
      <c r="C502" s="189" t="s">
        <v>83</v>
      </c>
      <c r="D502" s="190"/>
      <c r="E502" s="190"/>
      <c r="F502" s="190"/>
      <c r="G502" s="35" t="s">
        <v>18</v>
      </c>
      <c r="H502" s="81"/>
      <c r="I502" s="36" t="s">
        <v>19</v>
      </c>
      <c r="J502" s="35" t="s">
        <v>18</v>
      </c>
      <c r="K502" s="82"/>
      <c r="L502" s="36" t="s">
        <v>19</v>
      </c>
      <c r="M502" s="24"/>
      <c r="N502" s="100"/>
    </row>
    <row r="503" spans="1:14" ht="6.75" hidden="1" customHeight="1" x14ac:dyDescent="0.25">
      <c r="A503" s="119"/>
      <c r="B503" s="22"/>
      <c r="C503" s="23"/>
      <c r="D503" s="23"/>
      <c r="E503" s="23"/>
      <c r="F503" s="23"/>
      <c r="G503" s="23"/>
      <c r="H503" s="23"/>
      <c r="I503" s="23"/>
      <c r="J503" s="23"/>
      <c r="K503" s="23"/>
      <c r="L503" s="23"/>
      <c r="M503" s="24"/>
      <c r="N503" s="100"/>
    </row>
    <row r="504" spans="1:14" hidden="1" x14ac:dyDescent="0.25">
      <c r="A504" s="119"/>
      <c r="B504" s="19"/>
      <c r="C504" s="48" t="s">
        <v>10</v>
      </c>
      <c r="D504" s="27"/>
      <c r="E504" s="27"/>
      <c r="F504" s="27"/>
      <c r="G504" s="27"/>
      <c r="H504" s="28">
        <f>IFERROR(SUM(H494:H500)+H492-H493-H501-H502,0)</f>
        <v>0</v>
      </c>
      <c r="I504" s="27"/>
      <c r="J504" s="27"/>
      <c r="K504" s="28">
        <f>IFERROR(SUM(K494:K500)+K492-K493-K501-K502,0)</f>
        <v>0</v>
      </c>
      <c r="L504" s="23"/>
      <c r="M504" s="24"/>
      <c r="N504" s="100"/>
    </row>
    <row r="505" spans="1:14" ht="6.75" hidden="1" customHeight="1" x14ac:dyDescent="0.25">
      <c r="A505" s="119"/>
      <c r="B505" s="22"/>
      <c r="C505" s="23"/>
      <c r="D505" s="23"/>
      <c r="E505" s="23"/>
      <c r="F505" s="23"/>
      <c r="G505" s="23"/>
      <c r="H505" s="23"/>
      <c r="I505" s="23"/>
      <c r="J505" s="23"/>
      <c r="K505" s="23"/>
      <c r="L505" s="23"/>
      <c r="M505" s="24"/>
      <c r="N505" s="100"/>
    </row>
    <row r="506" spans="1:14" ht="21" hidden="1" customHeight="1" x14ac:dyDescent="0.25">
      <c r="A506" s="119"/>
      <c r="B506" s="19">
        <v>58</v>
      </c>
      <c r="C506" s="190" t="s">
        <v>59</v>
      </c>
      <c r="D506" s="190"/>
      <c r="E506" s="190"/>
      <c r="F506" s="190"/>
      <c r="G506" s="190"/>
      <c r="H506" s="84"/>
      <c r="I506" s="20"/>
      <c r="J506" s="20"/>
      <c r="K506" s="84"/>
      <c r="L506" s="23"/>
      <c r="M506" s="24"/>
      <c r="N506" s="100"/>
    </row>
    <row r="507" spans="1:14" ht="21" hidden="1" customHeight="1" x14ac:dyDescent="0.25">
      <c r="A507" s="119"/>
      <c r="B507" s="19">
        <v>59</v>
      </c>
      <c r="C507" s="189" t="s">
        <v>84</v>
      </c>
      <c r="D507" s="190"/>
      <c r="E507" s="190"/>
      <c r="F507" s="190"/>
      <c r="G507" s="35" t="s">
        <v>18</v>
      </c>
      <c r="H507" s="79"/>
      <c r="I507" s="36" t="s">
        <v>19</v>
      </c>
      <c r="J507" s="35" t="s">
        <v>18</v>
      </c>
      <c r="K507" s="75"/>
      <c r="L507" s="36" t="s">
        <v>19</v>
      </c>
      <c r="M507" s="24"/>
      <c r="N507" s="100"/>
    </row>
    <row r="508" spans="1:14" ht="6.75" hidden="1" customHeight="1" thickBot="1" x14ac:dyDescent="0.3">
      <c r="A508" s="119"/>
      <c r="B508" s="22"/>
      <c r="C508" s="23"/>
      <c r="D508" s="23"/>
      <c r="E508" s="23"/>
      <c r="F508" s="23"/>
      <c r="G508" s="23"/>
      <c r="H508" s="23"/>
      <c r="I508" s="23"/>
      <c r="J508" s="23"/>
      <c r="K508" s="23"/>
      <c r="L508" s="23"/>
      <c r="M508" s="24"/>
      <c r="N508" s="100"/>
    </row>
    <row r="509" spans="1:14" hidden="1" x14ac:dyDescent="0.25">
      <c r="A509" s="119"/>
      <c r="B509" s="25"/>
      <c r="C509" s="26" t="s">
        <v>85</v>
      </c>
      <c r="D509" s="27"/>
      <c r="E509" s="27"/>
      <c r="F509" s="27"/>
      <c r="G509" s="27"/>
      <c r="H509" s="50">
        <f>IFERROR((H504*H506)-H507,0)</f>
        <v>0</v>
      </c>
      <c r="I509" s="51"/>
      <c r="J509" s="51"/>
      <c r="K509" s="50">
        <f>IFERROR((K504*K506)-K507,0)</f>
        <v>0</v>
      </c>
      <c r="L509" s="23"/>
      <c r="M509" s="24"/>
      <c r="N509" s="100"/>
    </row>
    <row r="510" spans="1:14" ht="18.600000000000001" hidden="1" customHeight="1" thickBot="1" x14ac:dyDescent="0.3">
      <c r="A510" s="119"/>
      <c r="B510" s="29"/>
      <c r="C510" s="30"/>
      <c r="D510" s="30"/>
      <c r="E510" s="30"/>
      <c r="F510" s="30"/>
      <c r="G510" s="30"/>
      <c r="H510" s="52"/>
      <c r="I510" s="30"/>
      <c r="J510" s="30"/>
      <c r="K510" s="52"/>
      <c r="L510" s="30"/>
      <c r="M510" s="31"/>
      <c r="N510" s="100"/>
    </row>
    <row r="511" spans="1:14" ht="13.9" customHeight="1" thickBot="1" x14ac:dyDescent="0.3">
      <c r="A511" s="119"/>
      <c r="B511" s="23"/>
      <c r="C511" s="23"/>
      <c r="D511" s="23"/>
      <c r="E511" s="23"/>
      <c r="F511" s="23"/>
      <c r="G511" s="23"/>
      <c r="H511" s="23"/>
      <c r="I511" s="23"/>
      <c r="J511" s="23"/>
      <c r="K511" s="23"/>
      <c r="L511" s="23"/>
      <c r="M511" s="23"/>
      <c r="N511" s="100"/>
    </row>
    <row r="512" spans="1:14" ht="21" customHeight="1" thickBot="1" x14ac:dyDescent="0.3">
      <c r="A512" s="54"/>
      <c r="B512" s="14" t="s">
        <v>6</v>
      </c>
      <c r="C512" s="196" t="s">
        <v>72</v>
      </c>
      <c r="D512" s="197"/>
      <c r="E512" s="198"/>
      <c r="F512" s="198"/>
      <c r="G512" s="198"/>
      <c r="H512" s="15">
        <f>IF(ISNUMBER($H$5),$H$5,"")</f>
        <v>2018</v>
      </c>
      <c r="I512" s="17"/>
      <c r="J512" s="17"/>
      <c r="K512" s="15">
        <f>IF(ISNUMBER($K$5),$K$5,"")</f>
        <v>2019</v>
      </c>
      <c r="L512" s="17"/>
      <c r="M512" s="18"/>
      <c r="N512" s="100"/>
    </row>
    <row r="513" spans="1:14" ht="6.75" hidden="1" customHeight="1" x14ac:dyDescent="0.25">
      <c r="A513" s="119"/>
      <c r="B513" s="33"/>
      <c r="C513" s="32"/>
      <c r="D513" s="32"/>
      <c r="E513" s="32"/>
      <c r="F513" s="32"/>
      <c r="G513" s="32"/>
      <c r="H513" s="32"/>
      <c r="I513" s="32"/>
      <c r="J513" s="32"/>
      <c r="K513" s="32"/>
      <c r="L513" s="32"/>
      <c r="M513" s="34"/>
      <c r="N513" s="100"/>
    </row>
    <row r="514" spans="1:14" ht="19.899999999999999" hidden="1" customHeight="1" x14ac:dyDescent="0.25">
      <c r="A514" s="126"/>
      <c r="B514" s="22"/>
      <c r="C514" s="115" t="s">
        <v>48</v>
      </c>
      <c r="D514" s="112"/>
      <c r="E514" s="112"/>
      <c r="F514" s="112"/>
      <c r="G514" s="112"/>
      <c r="H514" s="23"/>
      <c r="I514" s="23"/>
      <c r="J514" s="23"/>
      <c r="K514" s="23"/>
      <c r="L514" s="23"/>
      <c r="M514" s="24"/>
      <c r="N514" s="100"/>
    </row>
    <row r="515" spans="1:14" ht="6.75" hidden="1" customHeight="1" x14ac:dyDescent="0.25">
      <c r="A515" s="126"/>
      <c r="B515" s="22"/>
      <c r="C515" s="112"/>
      <c r="D515" s="112"/>
      <c r="E515" s="112"/>
      <c r="F515" s="112"/>
      <c r="G515" s="112"/>
      <c r="H515" s="23"/>
      <c r="I515" s="23"/>
      <c r="J515" s="23"/>
      <c r="K515" s="23"/>
      <c r="L515" s="23"/>
      <c r="M515" s="24"/>
      <c r="N515" s="100"/>
    </row>
    <row r="516" spans="1:14" s="2" customFormat="1" ht="21" hidden="1" customHeight="1" x14ac:dyDescent="0.25">
      <c r="A516" s="54"/>
      <c r="B516" s="19">
        <v>46</v>
      </c>
      <c r="C516" s="189" t="s">
        <v>49</v>
      </c>
      <c r="D516" s="190"/>
      <c r="E516" s="120"/>
      <c r="F516" s="120"/>
      <c r="G516" s="120"/>
      <c r="H516" s="81"/>
      <c r="I516" s="20"/>
      <c r="J516" s="20"/>
      <c r="K516" s="82"/>
      <c r="L516" s="20"/>
      <c r="M516" s="21"/>
      <c r="N516" s="100"/>
    </row>
    <row r="517" spans="1:14" ht="12.6" hidden="1" customHeight="1" x14ac:dyDescent="0.25">
      <c r="A517" s="126"/>
      <c r="B517" s="22"/>
      <c r="C517" s="112"/>
      <c r="D517" s="112"/>
      <c r="E517" s="112"/>
      <c r="F517" s="112"/>
      <c r="G517" s="112"/>
      <c r="H517" s="23"/>
      <c r="I517" s="23"/>
      <c r="J517" s="23"/>
      <c r="K517" s="23"/>
      <c r="L517" s="23"/>
      <c r="M517" s="24"/>
      <c r="N517" s="100"/>
    </row>
    <row r="518" spans="1:14" ht="19.899999999999999" hidden="1" customHeight="1" x14ac:dyDescent="0.25">
      <c r="A518" s="126"/>
      <c r="B518" s="22"/>
      <c r="C518" s="115" t="s">
        <v>73</v>
      </c>
      <c r="D518" s="112"/>
      <c r="E518" s="112"/>
      <c r="F518" s="112"/>
      <c r="G518" s="112"/>
      <c r="H518" s="23"/>
      <c r="I518" s="23"/>
      <c r="J518" s="23"/>
      <c r="K518" s="23"/>
      <c r="L518" s="23"/>
      <c r="M518" s="24"/>
      <c r="N518" s="100"/>
    </row>
    <row r="519" spans="1:14" ht="6.75" hidden="1" customHeight="1" x14ac:dyDescent="0.25">
      <c r="A519" s="119"/>
      <c r="B519" s="22"/>
      <c r="C519" s="23"/>
      <c r="D519" s="23"/>
      <c r="E519" s="23"/>
      <c r="F519" s="23"/>
      <c r="G519" s="23"/>
      <c r="H519" s="23"/>
      <c r="I519" s="23"/>
      <c r="J519" s="23"/>
      <c r="K519" s="23"/>
      <c r="L519" s="23"/>
      <c r="M519" s="24"/>
      <c r="N519" s="100"/>
    </row>
    <row r="520" spans="1:14" ht="21" hidden="1" customHeight="1" x14ac:dyDescent="0.25">
      <c r="A520" s="119"/>
      <c r="B520" s="19">
        <v>47</v>
      </c>
      <c r="C520" s="189" t="s">
        <v>74</v>
      </c>
      <c r="D520" s="190"/>
      <c r="E520" s="190"/>
      <c r="F520" s="190"/>
      <c r="G520" s="190"/>
      <c r="H520" s="77"/>
      <c r="I520" s="20"/>
      <c r="J520" s="20"/>
      <c r="K520" s="73"/>
      <c r="L520" s="23"/>
      <c r="M520" s="24"/>
      <c r="N520" s="100"/>
    </row>
    <row r="521" spans="1:14" ht="21" hidden="1" customHeight="1" x14ac:dyDescent="0.25">
      <c r="A521" s="119"/>
      <c r="B521" s="19">
        <v>48</v>
      </c>
      <c r="C521" s="189" t="s">
        <v>75</v>
      </c>
      <c r="D521" s="190"/>
      <c r="E521" s="190"/>
      <c r="F521" s="190"/>
      <c r="G521" s="35" t="s">
        <v>18</v>
      </c>
      <c r="H521" s="77"/>
      <c r="I521" s="36" t="s">
        <v>19</v>
      </c>
      <c r="J521" s="35" t="s">
        <v>18</v>
      </c>
      <c r="K521" s="73"/>
      <c r="L521" s="36" t="s">
        <v>19</v>
      </c>
      <c r="M521" s="24"/>
      <c r="N521" s="100"/>
    </row>
    <row r="522" spans="1:14" ht="21" hidden="1" customHeight="1" x14ac:dyDescent="0.25">
      <c r="A522" s="119"/>
      <c r="B522" s="19">
        <v>49</v>
      </c>
      <c r="C522" s="189" t="s">
        <v>76</v>
      </c>
      <c r="D522" s="190"/>
      <c r="E522" s="190"/>
      <c r="F522" s="190"/>
      <c r="G522" s="190"/>
      <c r="H522" s="78"/>
      <c r="I522" s="20"/>
      <c r="J522" s="20"/>
      <c r="K522" s="74"/>
      <c r="L522" s="23"/>
      <c r="M522" s="24"/>
      <c r="N522" s="100"/>
    </row>
    <row r="523" spans="1:14" ht="21" hidden="1" customHeight="1" x14ac:dyDescent="0.25">
      <c r="A523" s="119"/>
      <c r="B523" s="19">
        <v>50</v>
      </c>
      <c r="C523" s="189" t="s">
        <v>77</v>
      </c>
      <c r="D523" s="190"/>
      <c r="E523" s="190"/>
      <c r="F523" s="190"/>
      <c r="G523" s="190"/>
      <c r="H523" s="78"/>
      <c r="I523" s="20"/>
      <c r="J523" s="20"/>
      <c r="K523" s="74"/>
      <c r="L523" s="23"/>
      <c r="M523" s="24"/>
      <c r="N523" s="100"/>
    </row>
    <row r="524" spans="1:14" ht="21" hidden="1" customHeight="1" x14ac:dyDescent="0.25">
      <c r="A524" s="119"/>
      <c r="B524" s="19">
        <v>51</v>
      </c>
      <c r="C524" s="189" t="s">
        <v>78</v>
      </c>
      <c r="D524" s="190"/>
      <c r="E524" s="190"/>
      <c r="F524" s="190"/>
      <c r="G524" s="190"/>
      <c r="H524" s="77"/>
      <c r="I524" s="20"/>
      <c r="J524" s="20"/>
      <c r="K524" s="73"/>
      <c r="L524" s="23"/>
      <c r="M524" s="24"/>
      <c r="N524" s="100"/>
    </row>
    <row r="525" spans="1:14" ht="21" hidden="1" customHeight="1" x14ac:dyDescent="0.25">
      <c r="A525" s="119"/>
      <c r="B525" s="19">
        <v>52</v>
      </c>
      <c r="C525" s="189" t="s">
        <v>79</v>
      </c>
      <c r="D525" s="190"/>
      <c r="E525" s="190"/>
      <c r="F525" s="190"/>
      <c r="G525" s="190"/>
      <c r="H525" s="79"/>
      <c r="I525" s="20"/>
      <c r="J525" s="20"/>
      <c r="K525" s="75"/>
      <c r="L525" s="23"/>
      <c r="M525" s="24"/>
      <c r="N525" s="100"/>
    </row>
    <row r="526" spans="1:14" ht="21" hidden="1" customHeight="1" x14ac:dyDescent="0.25">
      <c r="A526" s="119"/>
      <c r="B526" s="19">
        <v>53</v>
      </c>
      <c r="C526" s="189" t="s">
        <v>80</v>
      </c>
      <c r="D526" s="190"/>
      <c r="E526" s="190"/>
      <c r="F526" s="190"/>
      <c r="G526" s="190"/>
      <c r="H526" s="78"/>
      <c r="I526" s="20"/>
      <c r="J526" s="20"/>
      <c r="K526" s="74"/>
      <c r="L526" s="23"/>
      <c r="M526" s="24"/>
      <c r="N526" s="100"/>
    </row>
    <row r="527" spans="1:14" ht="21" hidden="1" customHeight="1" x14ac:dyDescent="0.25">
      <c r="A527" s="119"/>
      <c r="B527" s="19">
        <v>54</v>
      </c>
      <c r="C527" s="189" t="s">
        <v>81</v>
      </c>
      <c r="D527" s="190"/>
      <c r="E527" s="190"/>
      <c r="F527" s="190"/>
      <c r="G527" s="190"/>
      <c r="H527" s="78"/>
      <c r="I527" s="20"/>
      <c r="J527" s="20"/>
      <c r="K527" s="74"/>
      <c r="L527" s="23"/>
      <c r="M527" s="24"/>
      <c r="N527" s="100"/>
    </row>
    <row r="528" spans="1:14" ht="21" hidden="1" customHeight="1" x14ac:dyDescent="0.25">
      <c r="A528" s="119"/>
      <c r="B528" s="19">
        <v>55</v>
      </c>
      <c r="C528" s="189" t="s">
        <v>82</v>
      </c>
      <c r="D528" s="190"/>
      <c r="E528" s="190"/>
      <c r="F528" s="190"/>
      <c r="G528" s="190"/>
      <c r="H528" s="78"/>
      <c r="I528" s="20"/>
      <c r="J528" s="20"/>
      <c r="K528" s="74"/>
      <c r="L528" s="23"/>
      <c r="M528" s="24"/>
      <c r="N528" s="100"/>
    </row>
    <row r="529" spans="1:14" ht="21" hidden="1" customHeight="1" x14ac:dyDescent="0.25">
      <c r="A529" s="119"/>
      <c r="B529" s="19">
        <v>56</v>
      </c>
      <c r="C529" s="189" t="s">
        <v>68</v>
      </c>
      <c r="D529" s="190"/>
      <c r="E529" s="190"/>
      <c r="F529" s="190"/>
      <c r="G529" s="35" t="s">
        <v>18</v>
      </c>
      <c r="H529" s="77"/>
      <c r="I529" s="36" t="s">
        <v>19</v>
      </c>
      <c r="J529" s="35" t="s">
        <v>18</v>
      </c>
      <c r="K529" s="73"/>
      <c r="L529" s="36" t="s">
        <v>19</v>
      </c>
      <c r="M529" s="24"/>
      <c r="N529" s="100"/>
    </row>
    <row r="530" spans="1:14" ht="21" hidden="1" customHeight="1" x14ac:dyDescent="0.25">
      <c r="A530" s="119"/>
      <c r="B530" s="19">
        <v>57</v>
      </c>
      <c r="C530" s="189" t="s">
        <v>83</v>
      </c>
      <c r="D530" s="190"/>
      <c r="E530" s="190"/>
      <c r="F530" s="190"/>
      <c r="G530" s="35" t="s">
        <v>18</v>
      </c>
      <c r="H530" s="81"/>
      <c r="I530" s="36" t="s">
        <v>19</v>
      </c>
      <c r="J530" s="35" t="s">
        <v>18</v>
      </c>
      <c r="K530" s="82"/>
      <c r="L530" s="36" t="s">
        <v>19</v>
      </c>
      <c r="M530" s="24"/>
      <c r="N530" s="100"/>
    </row>
    <row r="531" spans="1:14" ht="6.75" hidden="1" customHeight="1" x14ac:dyDescent="0.25">
      <c r="A531" s="119"/>
      <c r="B531" s="22"/>
      <c r="C531" s="23"/>
      <c r="D531" s="23"/>
      <c r="E531" s="23"/>
      <c r="F531" s="23"/>
      <c r="G531" s="23"/>
      <c r="H531" s="23"/>
      <c r="I531" s="23"/>
      <c r="J531" s="23"/>
      <c r="K531" s="23"/>
      <c r="L531" s="23"/>
      <c r="M531" s="24"/>
      <c r="N531" s="100"/>
    </row>
    <row r="532" spans="1:14" hidden="1" x14ac:dyDescent="0.25">
      <c r="A532" s="119"/>
      <c r="B532" s="19"/>
      <c r="C532" s="48" t="s">
        <v>10</v>
      </c>
      <c r="D532" s="27"/>
      <c r="E532" s="27"/>
      <c r="F532" s="27"/>
      <c r="G532" s="27"/>
      <c r="H532" s="28">
        <f>IFERROR(SUM(H522:H528)+H520-H521-H529-H530,0)</f>
        <v>0</v>
      </c>
      <c r="I532" s="27"/>
      <c r="J532" s="27"/>
      <c r="K532" s="28">
        <f>IFERROR(SUM(K522:K528)+K520-K521-K529-K530,0)</f>
        <v>0</v>
      </c>
      <c r="L532" s="23"/>
      <c r="M532" s="24"/>
      <c r="N532" s="100"/>
    </row>
    <row r="533" spans="1:14" ht="6.75" hidden="1" customHeight="1" x14ac:dyDescent="0.25">
      <c r="A533" s="119"/>
      <c r="B533" s="22"/>
      <c r="C533" s="23"/>
      <c r="D533" s="23"/>
      <c r="E533" s="23"/>
      <c r="F533" s="23"/>
      <c r="G533" s="23"/>
      <c r="H533" s="23"/>
      <c r="I533" s="23"/>
      <c r="J533" s="23"/>
      <c r="K533" s="23"/>
      <c r="L533" s="23"/>
      <c r="M533" s="24"/>
      <c r="N533" s="100"/>
    </row>
    <row r="534" spans="1:14" ht="21" hidden="1" customHeight="1" x14ac:dyDescent="0.25">
      <c r="A534" s="119"/>
      <c r="B534" s="19">
        <v>58</v>
      </c>
      <c r="C534" s="190" t="s">
        <v>59</v>
      </c>
      <c r="D534" s="190"/>
      <c r="E534" s="190"/>
      <c r="F534" s="190"/>
      <c r="G534" s="190"/>
      <c r="H534" s="84"/>
      <c r="I534" s="20"/>
      <c r="J534" s="20"/>
      <c r="K534" s="84"/>
      <c r="L534" s="23"/>
      <c r="M534" s="24"/>
      <c r="N534" s="100"/>
    </row>
    <row r="535" spans="1:14" ht="21" hidden="1" customHeight="1" x14ac:dyDescent="0.25">
      <c r="A535" s="119"/>
      <c r="B535" s="19">
        <v>59</v>
      </c>
      <c r="C535" s="189" t="s">
        <v>84</v>
      </c>
      <c r="D535" s="190"/>
      <c r="E535" s="190"/>
      <c r="F535" s="190"/>
      <c r="G535" s="35" t="s">
        <v>18</v>
      </c>
      <c r="H535" s="79"/>
      <c r="I535" s="36" t="s">
        <v>19</v>
      </c>
      <c r="J535" s="35" t="s">
        <v>18</v>
      </c>
      <c r="K535" s="75"/>
      <c r="L535" s="36" t="s">
        <v>19</v>
      </c>
      <c r="M535" s="24"/>
      <c r="N535" s="100"/>
    </row>
    <row r="536" spans="1:14" ht="6.75" hidden="1" customHeight="1" thickBot="1" x14ac:dyDescent="0.3">
      <c r="A536" s="119"/>
      <c r="B536" s="22"/>
      <c r="C536" s="23"/>
      <c r="D536" s="23"/>
      <c r="E536" s="23"/>
      <c r="F536" s="23"/>
      <c r="G536" s="23"/>
      <c r="H536" s="23"/>
      <c r="I536" s="23"/>
      <c r="J536" s="23"/>
      <c r="K536" s="23"/>
      <c r="L536" s="23"/>
      <c r="M536" s="24"/>
      <c r="N536" s="100"/>
    </row>
    <row r="537" spans="1:14" hidden="1" x14ac:dyDescent="0.25">
      <c r="A537" s="119"/>
      <c r="B537" s="25"/>
      <c r="C537" s="26" t="s">
        <v>85</v>
      </c>
      <c r="D537" s="27"/>
      <c r="E537" s="27"/>
      <c r="F537" s="27"/>
      <c r="G537" s="27"/>
      <c r="H537" s="50">
        <f>IFERROR((H532*H534)-H535,0)</f>
        <v>0</v>
      </c>
      <c r="I537" s="51"/>
      <c r="J537" s="51"/>
      <c r="K537" s="50">
        <f>IFERROR((K532*K534)-K535,0)</f>
        <v>0</v>
      </c>
      <c r="L537" s="23"/>
      <c r="M537" s="24"/>
      <c r="N537" s="100"/>
    </row>
    <row r="538" spans="1:14" ht="18.600000000000001" hidden="1" customHeight="1" thickBot="1" x14ac:dyDescent="0.3">
      <c r="A538" s="119"/>
      <c r="B538" s="29"/>
      <c r="C538" s="30"/>
      <c r="D538" s="30"/>
      <c r="E538" s="30"/>
      <c r="F538" s="30"/>
      <c r="G538" s="30"/>
      <c r="H538" s="52"/>
      <c r="I538" s="30"/>
      <c r="J538" s="30"/>
      <c r="K538" s="52"/>
      <c r="L538" s="30"/>
      <c r="M538" s="31"/>
      <c r="N538" s="100"/>
    </row>
    <row r="539" spans="1:14" ht="13.9" customHeight="1" thickBot="1" x14ac:dyDescent="0.3">
      <c r="A539" s="119"/>
      <c r="B539" s="23"/>
      <c r="C539" s="23"/>
      <c r="D539" s="23"/>
      <c r="E539" s="23"/>
      <c r="F539" s="23"/>
      <c r="G539" s="23"/>
      <c r="H539" s="23"/>
      <c r="I539" s="23"/>
      <c r="J539" s="23"/>
      <c r="K539" s="23"/>
      <c r="L539" s="23"/>
      <c r="M539" s="23"/>
      <c r="N539" s="100"/>
    </row>
    <row r="540" spans="1:14" ht="21" customHeight="1" thickBot="1" x14ac:dyDescent="0.3">
      <c r="A540" s="54"/>
      <c r="B540" s="14" t="s">
        <v>6</v>
      </c>
      <c r="C540" s="196" t="s">
        <v>72</v>
      </c>
      <c r="D540" s="197"/>
      <c r="E540" s="198"/>
      <c r="F540" s="198"/>
      <c r="G540" s="198"/>
      <c r="H540" s="15">
        <f>IF(ISNUMBER($H$5),$H$5,"")</f>
        <v>2018</v>
      </c>
      <c r="I540" s="17"/>
      <c r="J540" s="17"/>
      <c r="K540" s="15">
        <f>IF(ISNUMBER($K$5),$K$5,"")</f>
        <v>2019</v>
      </c>
      <c r="L540" s="17"/>
      <c r="M540" s="18"/>
      <c r="N540" s="100"/>
    </row>
    <row r="541" spans="1:14" ht="6.75" hidden="1" customHeight="1" x14ac:dyDescent="0.25">
      <c r="A541" s="119"/>
      <c r="B541" s="33"/>
      <c r="C541" s="32"/>
      <c r="D541" s="32"/>
      <c r="E541" s="32"/>
      <c r="F541" s="32"/>
      <c r="G541" s="32"/>
      <c r="H541" s="32"/>
      <c r="I541" s="32"/>
      <c r="J541" s="32"/>
      <c r="K541" s="32"/>
      <c r="L541" s="32"/>
      <c r="M541" s="34"/>
    </row>
    <row r="542" spans="1:14" ht="19.899999999999999" hidden="1" customHeight="1" x14ac:dyDescent="0.25">
      <c r="A542" s="126"/>
      <c r="B542" s="22"/>
      <c r="C542" s="115" t="s">
        <v>48</v>
      </c>
      <c r="D542" s="112"/>
      <c r="E542" s="112"/>
      <c r="F542" s="112"/>
      <c r="G542" s="112"/>
      <c r="H542" s="23"/>
      <c r="I542" s="23"/>
      <c r="J542" s="23"/>
      <c r="K542" s="23"/>
      <c r="L542" s="23"/>
      <c r="M542" s="24"/>
    </row>
    <row r="543" spans="1:14" ht="6.75" hidden="1" customHeight="1" x14ac:dyDescent="0.25">
      <c r="A543" s="126"/>
      <c r="B543" s="22"/>
      <c r="C543" s="112"/>
      <c r="D543" s="112"/>
      <c r="E543" s="112"/>
      <c r="F543" s="112"/>
      <c r="G543" s="112"/>
      <c r="H543" s="23"/>
      <c r="I543" s="23"/>
      <c r="J543" s="23"/>
      <c r="K543" s="23"/>
      <c r="L543" s="23"/>
      <c r="M543" s="24"/>
    </row>
    <row r="544" spans="1:14" s="2" customFormat="1" ht="21" hidden="1" customHeight="1" x14ac:dyDescent="0.25">
      <c r="A544" s="54"/>
      <c r="B544" s="19">
        <v>46</v>
      </c>
      <c r="C544" s="189" t="s">
        <v>49</v>
      </c>
      <c r="D544" s="190"/>
      <c r="E544" s="120"/>
      <c r="F544" s="120"/>
      <c r="G544" s="120"/>
      <c r="H544" s="81"/>
      <c r="I544" s="20"/>
      <c r="J544" s="20"/>
      <c r="K544" s="82"/>
      <c r="L544" s="20"/>
      <c r="M544" s="21"/>
      <c r="N544"/>
    </row>
    <row r="545" spans="1:13" ht="12.6" hidden="1" customHeight="1" x14ac:dyDescent="0.25">
      <c r="A545" s="126"/>
      <c r="B545" s="22"/>
      <c r="C545" s="112"/>
      <c r="D545" s="112"/>
      <c r="E545" s="112"/>
      <c r="F545" s="112"/>
      <c r="G545" s="112"/>
      <c r="H545" s="23"/>
      <c r="I545" s="23"/>
      <c r="J545" s="23"/>
      <c r="K545" s="23"/>
      <c r="L545" s="23"/>
      <c r="M545" s="24"/>
    </row>
    <row r="546" spans="1:13" ht="19.899999999999999" hidden="1" customHeight="1" x14ac:dyDescent="0.25">
      <c r="A546" s="126"/>
      <c r="B546" s="22"/>
      <c r="C546" s="115" t="s">
        <v>73</v>
      </c>
      <c r="D546" s="112"/>
      <c r="E546" s="112"/>
      <c r="F546" s="112"/>
      <c r="G546" s="112"/>
      <c r="H546" s="23"/>
      <c r="I546" s="23"/>
      <c r="J546" s="23"/>
      <c r="K546" s="23"/>
      <c r="L546" s="23"/>
      <c r="M546" s="24"/>
    </row>
    <row r="547" spans="1:13" ht="6.75" hidden="1" customHeight="1" x14ac:dyDescent="0.25">
      <c r="A547" s="119"/>
      <c r="B547" s="22"/>
      <c r="C547" s="23"/>
      <c r="D547" s="23"/>
      <c r="E547" s="23"/>
      <c r="F547" s="23"/>
      <c r="G547" s="23"/>
      <c r="H547" s="23"/>
      <c r="I547" s="23"/>
      <c r="J547" s="23"/>
      <c r="K547" s="23"/>
      <c r="L547" s="23"/>
      <c r="M547" s="24"/>
    </row>
    <row r="548" spans="1:13" ht="21" hidden="1" customHeight="1" x14ac:dyDescent="0.25">
      <c r="A548" s="119"/>
      <c r="B548" s="19">
        <v>47</v>
      </c>
      <c r="C548" s="189" t="s">
        <v>74</v>
      </c>
      <c r="D548" s="190"/>
      <c r="E548" s="190"/>
      <c r="F548" s="190"/>
      <c r="G548" s="190"/>
      <c r="H548" s="77"/>
      <c r="I548" s="20"/>
      <c r="J548" s="20"/>
      <c r="K548" s="73"/>
      <c r="L548" s="23"/>
      <c r="M548" s="24"/>
    </row>
    <row r="549" spans="1:13" ht="21" hidden="1" customHeight="1" x14ac:dyDescent="0.25">
      <c r="A549" s="119"/>
      <c r="B549" s="19">
        <v>48</v>
      </c>
      <c r="C549" s="189" t="s">
        <v>75</v>
      </c>
      <c r="D549" s="190"/>
      <c r="E549" s="190"/>
      <c r="F549" s="190"/>
      <c r="G549" s="35" t="s">
        <v>18</v>
      </c>
      <c r="H549" s="77"/>
      <c r="I549" s="36" t="s">
        <v>19</v>
      </c>
      <c r="J549" s="35" t="s">
        <v>18</v>
      </c>
      <c r="K549" s="73"/>
      <c r="L549" s="36" t="s">
        <v>19</v>
      </c>
      <c r="M549" s="24"/>
    </row>
    <row r="550" spans="1:13" ht="21" hidden="1" customHeight="1" x14ac:dyDescent="0.25">
      <c r="A550" s="119"/>
      <c r="B550" s="19">
        <v>49</v>
      </c>
      <c r="C550" s="189" t="s">
        <v>76</v>
      </c>
      <c r="D550" s="190"/>
      <c r="E550" s="190"/>
      <c r="F550" s="190"/>
      <c r="G550" s="190"/>
      <c r="H550" s="78"/>
      <c r="I550" s="20"/>
      <c r="J550" s="20"/>
      <c r="K550" s="74"/>
      <c r="L550" s="23"/>
      <c r="M550" s="24"/>
    </row>
    <row r="551" spans="1:13" ht="21" hidden="1" customHeight="1" x14ac:dyDescent="0.25">
      <c r="A551" s="119"/>
      <c r="B551" s="19">
        <v>50</v>
      </c>
      <c r="C551" s="189" t="s">
        <v>77</v>
      </c>
      <c r="D551" s="190"/>
      <c r="E551" s="190"/>
      <c r="F551" s="190"/>
      <c r="G551" s="190"/>
      <c r="H551" s="78"/>
      <c r="I551" s="20"/>
      <c r="J551" s="20"/>
      <c r="K551" s="74"/>
      <c r="L551" s="23"/>
      <c r="M551" s="24"/>
    </row>
    <row r="552" spans="1:13" ht="21" hidden="1" customHeight="1" x14ac:dyDescent="0.25">
      <c r="A552" s="119"/>
      <c r="B552" s="19">
        <v>51</v>
      </c>
      <c r="C552" s="189" t="s">
        <v>78</v>
      </c>
      <c r="D552" s="190"/>
      <c r="E552" s="190"/>
      <c r="F552" s="190"/>
      <c r="G552" s="190"/>
      <c r="H552" s="77"/>
      <c r="I552" s="20"/>
      <c r="J552" s="20"/>
      <c r="K552" s="73"/>
      <c r="L552" s="23"/>
      <c r="M552" s="24"/>
    </row>
    <row r="553" spans="1:13" ht="21" hidden="1" customHeight="1" x14ac:dyDescent="0.25">
      <c r="A553" s="119"/>
      <c r="B553" s="19">
        <v>52</v>
      </c>
      <c r="C553" s="189" t="s">
        <v>79</v>
      </c>
      <c r="D553" s="190"/>
      <c r="E553" s="190"/>
      <c r="F553" s="190"/>
      <c r="G553" s="190"/>
      <c r="H553" s="79"/>
      <c r="I553" s="20"/>
      <c r="J553" s="20"/>
      <c r="K553" s="75"/>
      <c r="L553" s="23"/>
      <c r="M553" s="24"/>
    </row>
    <row r="554" spans="1:13" ht="21" hidden="1" customHeight="1" x14ac:dyDescent="0.25">
      <c r="A554" s="119"/>
      <c r="B554" s="19">
        <v>53</v>
      </c>
      <c r="C554" s="189" t="s">
        <v>80</v>
      </c>
      <c r="D554" s="190"/>
      <c r="E554" s="190"/>
      <c r="F554" s="190"/>
      <c r="G554" s="190"/>
      <c r="H554" s="78"/>
      <c r="I554" s="20"/>
      <c r="J554" s="20"/>
      <c r="K554" s="74"/>
      <c r="L554" s="23"/>
      <c r="M554" s="24"/>
    </row>
    <row r="555" spans="1:13" ht="21" hidden="1" customHeight="1" x14ac:dyDescent="0.25">
      <c r="A555" s="119"/>
      <c r="B555" s="19">
        <v>54</v>
      </c>
      <c r="C555" s="189" t="s">
        <v>81</v>
      </c>
      <c r="D555" s="190"/>
      <c r="E555" s="190"/>
      <c r="F555" s="190"/>
      <c r="G555" s="190"/>
      <c r="H555" s="78"/>
      <c r="I555" s="20"/>
      <c r="J555" s="20"/>
      <c r="K555" s="74"/>
      <c r="L555" s="23"/>
      <c r="M555" s="24"/>
    </row>
    <row r="556" spans="1:13" ht="21" hidden="1" customHeight="1" x14ac:dyDescent="0.25">
      <c r="A556" s="119"/>
      <c r="B556" s="19">
        <v>55</v>
      </c>
      <c r="C556" s="189" t="s">
        <v>82</v>
      </c>
      <c r="D556" s="190"/>
      <c r="E556" s="190"/>
      <c r="F556" s="190"/>
      <c r="G556" s="190"/>
      <c r="H556" s="78"/>
      <c r="I556" s="20"/>
      <c r="J556" s="20"/>
      <c r="K556" s="74"/>
      <c r="L556" s="23"/>
      <c r="M556" s="24"/>
    </row>
    <row r="557" spans="1:13" ht="21" hidden="1" customHeight="1" x14ac:dyDescent="0.25">
      <c r="A557" s="119"/>
      <c r="B557" s="19">
        <v>56</v>
      </c>
      <c r="C557" s="189" t="s">
        <v>68</v>
      </c>
      <c r="D557" s="190"/>
      <c r="E557" s="190"/>
      <c r="F557" s="190"/>
      <c r="G557" s="35" t="s">
        <v>18</v>
      </c>
      <c r="H557" s="77"/>
      <c r="I557" s="36" t="s">
        <v>19</v>
      </c>
      <c r="J557" s="35" t="s">
        <v>18</v>
      </c>
      <c r="K557" s="73"/>
      <c r="L557" s="36" t="s">
        <v>19</v>
      </c>
      <c r="M557" s="24"/>
    </row>
    <row r="558" spans="1:13" ht="21" hidden="1" customHeight="1" x14ac:dyDescent="0.25">
      <c r="A558" s="119"/>
      <c r="B558" s="19">
        <v>57</v>
      </c>
      <c r="C558" s="189" t="s">
        <v>83</v>
      </c>
      <c r="D558" s="190"/>
      <c r="E558" s="190"/>
      <c r="F558" s="190"/>
      <c r="G558" s="35" t="s">
        <v>18</v>
      </c>
      <c r="H558" s="81"/>
      <c r="I558" s="36" t="s">
        <v>19</v>
      </c>
      <c r="J558" s="35" t="s">
        <v>18</v>
      </c>
      <c r="K558" s="82"/>
      <c r="L558" s="36" t="s">
        <v>19</v>
      </c>
      <c r="M558" s="24"/>
    </row>
    <row r="559" spans="1:13" ht="6.75" hidden="1" customHeight="1" x14ac:dyDescent="0.25">
      <c r="A559" s="119"/>
      <c r="B559" s="22"/>
      <c r="C559" s="23"/>
      <c r="D559" s="23"/>
      <c r="E559" s="23"/>
      <c r="F559" s="23"/>
      <c r="G559" s="23"/>
      <c r="H559" s="23"/>
      <c r="I559" s="23"/>
      <c r="J559" s="23"/>
      <c r="K559" s="23"/>
      <c r="L559" s="23"/>
      <c r="M559" s="24"/>
    </row>
    <row r="560" spans="1:13" hidden="1" x14ac:dyDescent="0.25">
      <c r="A560" s="119"/>
      <c r="B560" s="19"/>
      <c r="C560" s="48" t="s">
        <v>10</v>
      </c>
      <c r="D560" s="27"/>
      <c r="E560" s="27"/>
      <c r="F560" s="27"/>
      <c r="G560" s="27"/>
      <c r="H560" s="28">
        <f>IFERROR(SUM(H550:H556)+H548-H549-H557-H558,0)</f>
        <v>0</v>
      </c>
      <c r="I560" s="27"/>
      <c r="J560" s="27"/>
      <c r="K560" s="28">
        <f>IFERROR(SUM(K550:K556)+K548-K549-K557-K558,0)</f>
        <v>0</v>
      </c>
      <c r="L560" s="23"/>
      <c r="M560" s="24"/>
    </row>
    <row r="561" spans="1:13" ht="6.75" hidden="1" customHeight="1" x14ac:dyDescent="0.25">
      <c r="A561" s="119"/>
      <c r="B561" s="22"/>
      <c r="C561" s="23"/>
      <c r="D561" s="23"/>
      <c r="E561" s="23"/>
      <c r="F561" s="23"/>
      <c r="G561" s="23"/>
      <c r="H561" s="23"/>
      <c r="I561" s="23"/>
      <c r="J561" s="23"/>
      <c r="K561" s="23"/>
      <c r="L561" s="23"/>
      <c r="M561" s="24"/>
    </row>
    <row r="562" spans="1:13" ht="21" hidden="1" customHeight="1" x14ac:dyDescent="0.25">
      <c r="A562" s="119"/>
      <c r="B562" s="19">
        <v>58</v>
      </c>
      <c r="C562" s="190" t="s">
        <v>59</v>
      </c>
      <c r="D562" s="190"/>
      <c r="E562" s="190"/>
      <c r="F562" s="190"/>
      <c r="G562" s="190"/>
      <c r="H562" s="84"/>
      <c r="I562" s="20"/>
      <c r="J562" s="20"/>
      <c r="K562" s="84"/>
      <c r="L562" s="23"/>
      <c r="M562" s="24"/>
    </row>
    <row r="563" spans="1:13" ht="21" hidden="1" customHeight="1" x14ac:dyDescent="0.25">
      <c r="A563" s="119"/>
      <c r="B563" s="19">
        <v>59</v>
      </c>
      <c r="C563" s="189" t="s">
        <v>84</v>
      </c>
      <c r="D563" s="190"/>
      <c r="E563" s="190"/>
      <c r="F563" s="190"/>
      <c r="G563" s="35" t="s">
        <v>18</v>
      </c>
      <c r="H563" s="79"/>
      <c r="I563" s="36" t="s">
        <v>19</v>
      </c>
      <c r="J563" s="35" t="s">
        <v>18</v>
      </c>
      <c r="K563" s="75"/>
      <c r="L563" s="36" t="s">
        <v>19</v>
      </c>
      <c r="M563" s="24"/>
    </row>
    <row r="564" spans="1:13" ht="6.75" hidden="1" customHeight="1" thickBot="1" x14ac:dyDescent="0.3">
      <c r="A564" s="119"/>
      <c r="B564" s="22"/>
      <c r="C564" s="23"/>
      <c r="D564" s="23"/>
      <c r="E564" s="23"/>
      <c r="F564" s="23"/>
      <c r="G564" s="23"/>
      <c r="H564" s="23"/>
      <c r="I564" s="23"/>
      <c r="J564" s="23"/>
      <c r="K564" s="23"/>
      <c r="L564" s="23"/>
      <c r="M564" s="24"/>
    </row>
    <row r="565" spans="1:13" hidden="1" x14ac:dyDescent="0.25">
      <c r="A565" s="119"/>
      <c r="B565" s="25"/>
      <c r="C565" s="26" t="s">
        <v>85</v>
      </c>
      <c r="D565" s="27"/>
      <c r="E565" s="27"/>
      <c r="F565" s="27"/>
      <c r="G565" s="27"/>
      <c r="H565" s="50">
        <f>IFERROR((H560*H562)-H563,0)</f>
        <v>0</v>
      </c>
      <c r="I565" s="51"/>
      <c r="J565" s="51"/>
      <c r="K565" s="50">
        <f>IFERROR((K560*K562)-K563,0)</f>
        <v>0</v>
      </c>
      <c r="L565" s="23"/>
      <c r="M565" s="24"/>
    </row>
    <row r="566" spans="1:13" ht="18.600000000000001" hidden="1" customHeight="1" thickBot="1" x14ac:dyDescent="0.3">
      <c r="A566" s="119"/>
      <c r="B566" s="29"/>
      <c r="C566" s="30"/>
      <c r="D566" s="30"/>
      <c r="E566" s="30"/>
      <c r="F566" s="30"/>
      <c r="G566" s="30"/>
      <c r="H566" s="52"/>
      <c r="I566" s="30"/>
      <c r="J566" s="30"/>
      <c r="K566" s="52"/>
      <c r="L566" s="30"/>
      <c r="M566" s="31"/>
    </row>
    <row r="567" spans="1:13" ht="23.45" customHeight="1" x14ac:dyDescent="0.25">
      <c r="A567" s="119"/>
      <c r="B567" s="8"/>
      <c r="C567" s="8"/>
      <c r="D567" s="8"/>
      <c r="E567" s="8"/>
      <c r="F567" s="8"/>
      <c r="G567" s="8"/>
      <c r="H567" s="8"/>
      <c r="I567" s="23"/>
      <c r="J567" s="23"/>
      <c r="K567" s="8"/>
      <c r="L567" s="8"/>
      <c r="M567" s="8"/>
    </row>
    <row r="568" spans="1:13" s="134" customFormat="1" ht="40.5" customHeight="1" x14ac:dyDescent="0.25">
      <c r="A568" s="130"/>
      <c r="B568" s="131" t="s">
        <v>0</v>
      </c>
      <c r="C568" s="131"/>
      <c r="D568" s="132"/>
      <c r="E568" s="133"/>
      <c r="F568" s="133"/>
      <c r="G568" s="133" t="s">
        <v>1</v>
      </c>
      <c r="H568" s="132"/>
      <c r="I568" s="132"/>
      <c r="J568" s="132"/>
      <c r="K568" s="132"/>
      <c r="L568" s="132"/>
      <c r="M568" s="132"/>
    </row>
    <row r="569" spans="1:13" ht="9" customHeight="1" x14ac:dyDescent="0.25">
      <c r="A569" s="119"/>
      <c r="B569" s="8"/>
      <c r="C569" s="8"/>
      <c r="D569" s="8"/>
      <c r="E569" s="8"/>
      <c r="F569" s="8"/>
      <c r="G569" s="8"/>
      <c r="H569" s="8"/>
      <c r="I569" s="8"/>
      <c r="J569" s="8"/>
      <c r="K569" s="8"/>
      <c r="L569" s="8"/>
      <c r="M569" s="8"/>
    </row>
    <row r="570" spans="1:13" s="2" customFormat="1" ht="25.5" customHeight="1" x14ac:dyDescent="0.25">
      <c r="A570" s="54"/>
      <c r="B570" s="13"/>
      <c r="C570" s="45" t="s">
        <v>86</v>
      </c>
      <c r="D570" s="13"/>
      <c r="E570" s="13"/>
      <c r="F570" s="13"/>
      <c r="G570" s="13"/>
      <c r="H570" s="13"/>
      <c r="I570" s="13"/>
      <c r="J570" s="13"/>
      <c r="K570" s="13"/>
      <c r="L570" s="13"/>
      <c r="M570" s="13"/>
    </row>
    <row r="571" spans="1:13" s="2" customFormat="1" ht="6.75" customHeight="1" x14ac:dyDescent="0.25">
      <c r="A571" s="54"/>
      <c r="B571" s="13"/>
      <c r="C571" s="45"/>
      <c r="D571" s="13"/>
      <c r="E571" s="13"/>
      <c r="F571" s="13"/>
      <c r="G571" s="13"/>
      <c r="H571" s="13"/>
      <c r="I571" s="13"/>
      <c r="J571" s="13"/>
      <c r="K571" s="13"/>
      <c r="L571" s="13"/>
      <c r="M571" s="13"/>
    </row>
    <row r="572" spans="1:13" s="2" customFormat="1" ht="6.75" customHeight="1" x14ac:dyDescent="0.25">
      <c r="A572" s="54"/>
      <c r="B572" s="49"/>
      <c r="C572" s="53"/>
      <c r="D572" s="49"/>
      <c r="E572" s="49"/>
      <c r="F572" s="49"/>
      <c r="G572" s="49"/>
      <c r="H572" s="49"/>
      <c r="I572" s="49"/>
      <c r="J572" s="49"/>
      <c r="K572" s="49"/>
      <c r="L572" s="49"/>
      <c r="M572" s="49"/>
    </row>
    <row r="573" spans="1:13" s="2" customFormat="1" ht="111" customHeight="1" x14ac:dyDescent="0.25">
      <c r="A573" s="54"/>
      <c r="B573" s="49"/>
      <c r="C573" s="192" t="s">
        <v>87</v>
      </c>
      <c r="D573" s="192"/>
      <c r="E573" s="192"/>
      <c r="F573" s="192"/>
      <c r="G573" s="192"/>
      <c r="H573" s="192"/>
      <c r="I573" s="192"/>
      <c r="J573" s="192"/>
      <c r="K573" s="192"/>
      <c r="L573" s="192"/>
      <c r="M573" s="49"/>
    </row>
    <row r="574" spans="1:13" s="2" customFormat="1" ht="9.6" customHeight="1" x14ac:dyDescent="0.25">
      <c r="A574" s="54"/>
      <c r="B574" s="54"/>
      <c r="C574" s="55"/>
      <c r="D574" s="55"/>
      <c r="E574" s="55"/>
      <c r="F574" s="55"/>
      <c r="G574" s="55"/>
      <c r="H574" s="55"/>
      <c r="I574" s="55"/>
      <c r="J574" s="55"/>
      <c r="K574" s="55"/>
      <c r="L574" s="55"/>
      <c r="M574" s="54"/>
    </row>
    <row r="575" spans="1:13" ht="21.6" customHeight="1" x14ac:dyDescent="0.25">
      <c r="A575" s="119"/>
      <c r="B575" s="191" t="s">
        <v>88</v>
      </c>
      <c r="C575" s="191"/>
      <c r="D575" s="191"/>
      <c r="E575" s="194">
        <f>IF(ISNUMBER($H$5),$H$5,"")</f>
        <v>2018</v>
      </c>
      <c r="F575" s="194"/>
      <c r="G575" s="56"/>
      <c r="H575" s="194">
        <f>IF(ISNUMBER($K$5),$K$5,"")</f>
        <v>2019</v>
      </c>
      <c r="I575" s="194"/>
      <c r="J575" s="195" t="s">
        <v>89</v>
      </c>
      <c r="K575" s="195"/>
      <c r="L575" s="193" t="s">
        <v>90</v>
      </c>
      <c r="M575" s="193"/>
    </row>
    <row r="576" spans="1:13" ht="21.6" customHeight="1" x14ac:dyDescent="0.25">
      <c r="A576" s="119"/>
      <c r="B576" s="128"/>
      <c r="C576" s="10"/>
      <c r="D576" s="10"/>
      <c r="E576" s="57" t="s">
        <v>91</v>
      </c>
      <c r="F576" s="57" t="s">
        <v>92</v>
      </c>
      <c r="G576" s="10"/>
      <c r="H576" s="57" t="s">
        <v>91</v>
      </c>
      <c r="I576" s="57" t="s">
        <v>92</v>
      </c>
      <c r="J576" s="195"/>
      <c r="K576" s="195"/>
      <c r="L576" s="193"/>
      <c r="M576" s="193"/>
    </row>
    <row r="577" spans="1:13" s="2" customFormat="1" ht="27.6" hidden="1" customHeight="1" x14ac:dyDescent="0.25">
      <c r="A577" s="54"/>
      <c r="B577" s="58"/>
      <c r="C577" s="171" t="s">
        <v>93</v>
      </c>
      <c r="D577" s="171"/>
      <c r="E577" s="59">
        <f>H12</f>
        <v>0</v>
      </c>
      <c r="F577" s="85">
        <v>12</v>
      </c>
      <c r="G577" s="60"/>
      <c r="H577" s="59">
        <f>K12</f>
        <v>0</v>
      </c>
      <c r="I577" s="85">
        <v>12</v>
      </c>
      <c r="J577" s="169">
        <f t="shared" ref="J577:J584" si="0">IFERROR((IF(F577=0,0,E577)+IF(I577=0,0,H577))/L577,0)</f>
        <v>0</v>
      </c>
      <c r="K577" s="169"/>
      <c r="L577" s="170">
        <f t="shared" ref="L577:L584" si="1">IF(ISNUMBER(F577),F577,0)+IF(ISNUMBER(I577),I577,0)</f>
        <v>24</v>
      </c>
      <c r="M577" s="170"/>
    </row>
    <row r="578" spans="1:13" s="2" customFormat="1" ht="27.6" customHeight="1" x14ac:dyDescent="0.25">
      <c r="A578" s="54"/>
      <c r="B578" s="58"/>
      <c r="C578" s="171" t="str">
        <f>"Schedule C   "&amp;D17</f>
        <v xml:space="preserve">Schedule C   </v>
      </c>
      <c r="D578" s="171"/>
      <c r="E578" s="59">
        <f ca="1">H30</f>
        <v>26933.25</v>
      </c>
      <c r="F578" s="85">
        <v>12</v>
      </c>
      <c r="G578" s="60"/>
      <c r="H578" s="59">
        <f>K30</f>
        <v>0</v>
      </c>
      <c r="I578" s="85">
        <v>12</v>
      </c>
      <c r="J578" s="169">
        <f t="shared" ca="1" si="0"/>
        <v>1122.21875</v>
      </c>
      <c r="K578" s="169"/>
      <c r="L578" s="170">
        <f t="shared" si="1"/>
        <v>24</v>
      </c>
      <c r="M578" s="170"/>
    </row>
    <row r="579" spans="1:13" s="2" customFormat="1" ht="27.6" hidden="1" customHeight="1" x14ac:dyDescent="0.25">
      <c r="A579" s="54"/>
      <c r="B579" s="58"/>
      <c r="C579" s="171" t="str">
        <f>"Schedule C   "&amp;D32</f>
        <v xml:space="preserve">Schedule C   </v>
      </c>
      <c r="D579" s="171"/>
      <c r="E579" s="59">
        <f>H45</f>
        <v>0</v>
      </c>
      <c r="F579" s="85">
        <v>12</v>
      </c>
      <c r="G579" s="60"/>
      <c r="H579" s="59">
        <f>K45</f>
        <v>0</v>
      </c>
      <c r="I579" s="85">
        <v>12</v>
      </c>
      <c r="J579" s="169">
        <f t="shared" si="0"/>
        <v>0</v>
      </c>
      <c r="K579" s="169"/>
      <c r="L579" s="170">
        <f t="shared" si="1"/>
        <v>24</v>
      </c>
      <c r="M579" s="170"/>
    </row>
    <row r="580" spans="1:13" s="2" customFormat="1" ht="27.6" hidden="1" customHeight="1" x14ac:dyDescent="0.25">
      <c r="A580" s="54"/>
      <c r="B580" s="58"/>
      <c r="C580" s="171" t="str">
        <f>"Schedule C   "&amp;D47</f>
        <v xml:space="preserve">Schedule C   </v>
      </c>
      <c r="D580" s="171"/>
      <c r="E580" s="59">
        <f>H60</f>
        <v>0</v>
      </c>
      <c r="F580" s="85">
        <v>12</v>
      </c>
      <c r="G580" s="60"/>
      <c r="H580" s="59">
        <f>K60</f>
        <v>0</v>
      </c>
      <c r="I580" s="85">
        <v>12</v>
      </c>
      <c r="J580" s="169">
        <f t="shared" si="0"/>
        <v>0</v>
      </c>
      <c r="K580" s="169"/>
      <c r="L580" s="170">
        <f t="shared" si="1"/>
        <v>24</v>
      </c>
      <c r="M580" s="170"/>
    </row>
    <row r="581" spans="1:13" s="2" customFormat="1" ht="27.6" hidden="1" customHeight="1" x14ac:dyDescent="0.25">
      <c r="A581" s="54"/>
      <c r="B581" s="58"/>
      <c r="C581" s="171" t="str">
        <f>"Schedule C   "&amp;D62</f>
        <v xml:space="preserve">Schedule C   </v>
      </c>
      <c r="D581" s="171"/>
      <c r="E581" s="59">
        <f>H75</f>
        <v>0</v>
      </c>
      <c r="F581" s="85">
        <v>12</v>
      </c>
      <c r="G581" s="60"/>
      <c r="H581" s="59">
        <f>K75</f>
        <v>0</v>
      </c>
      <c r="I581" s="85">
        <v>12</v>
      </c>
      <c r="J581" s="169">
        <f t="shared" si="0"/>
        <v>0</v>
      </c>
      <c r="K581" s="169"/>
      <c r="L581" s="170">
        <f t="shared" si="1"/>
        <v>24</v>
      </c>
      <c r="M581" s="170"/>
    </row>
    <row r="582" spans="1:13" s="2" customFormat="1" ht="27.6" hidden="1" customHeight="1" x14ac:dyDescent="0.25">
      <c r="A582" s="54"/>
      <c r="B582" s="58"/>
      <c r="C582" s="171" t="s">
        <v>94</v>
      </c>
      <c r="D582" s="171"/>
      <c r="E582" s="59">
        <f>H82</f>
        <v>0</v>
      </c>
      <c r="F582" s="85">
        <v>12</v>
      </c>
      <c r="G582" s="60"/>
      <c r="H582" s="59">
        <f>K82</f>
        <v>0</v>
      </c>
      <c r="I582" s="85">
        <v>12</v>
      </c>
      <c r="J582" s="169">
        <f t="shared" si="0"/>
        <v>0</v>
      </c>
      <c r="K582" s="169"/>
      <c r="L582" s="170">
        <f t="shared" si="1"/>
        <v>24</v>
      </c>
      <c r="M582" s="170"/>
    </row>
    <row r="583" spans="1:13" s="2" customFormat="1" ht="27.6" hidden="1" customHeight="1" x14ac:dyDescent="0.25">
      <c r="A583" s="54"/>
      <c r="B583" s="58"/>
      <c r="C583" s="171" t="s">
        <v>95</v>
      </c>
      <c r="D583" s="171"/>
      <c r="E583" s="59">
        <f>H91</f>
        <v>0</v>
      </c>
      <c r="F583" s="85">
        <v>12</v>
      </c>
      <c r="G583" s="60"/>
      <c r="H583" s="59">
        <f>K91</f>
        <v>0</v>
      </c>
      <c r="I583" s="85">
        <v>12</v>
      </c>
      <c r="J583" s="169">
        <f t="shared" si="0"/>
        <v>0</v>
      </c>
      <c r="K583" s="169"/>
      <c r="L583" s="170">
        <f t="shared" si="1"/>
        <v>24</v>
      </c>
      <c r="M583" s="170"/>
    </row>
    <row r="584" spans="1:13" s="2" customFormat="1" ht="27.6" hidden="1" customHeight="1" x14ac:dyDescent="0.25">
      <c r="A584" s="54"/>
      <c r="B584" s="58"/>
      <c r="C584" s="171" t="s">
        <v>96</v>
      </c>
      <c r="D584" s="171"/>
      <c r="E584" s="59">
        <f>H103</f>
        <v>0</v>
      </c>
      <c r="F584" s="85">
        <v>12</v>
      </c>
      <c r="G584" s="60"/>
      <c r="H584" s="59">
        <f>K103</f>
        <v>0</v>
      </c>
      <c r="I584" s="85">
        <v>12</v>
      </c>
      <c r="J584" s="169">
        <f t="shared" si="0"/>
        <v>0</v>
      </c>
      <c r="K584" s="169"/>
      <c r="L584" s="170">
        <f t="shared" si="1"/>
        <v>24</v>
      </c>
      <c r="M584" s="170"/>
    </row>
    <row r="585" spans="1:13" ht="30" customHeight="1" x14ac:dyDescent="0.25">
      <c r="A585" s="119"/>
      <c r="B585" s="172" t="s">
        <v>97</v>
      </c>
      <c r="C585" s="172"/>
      <c r="D585" s="172"/>
      <c r="E585" s="172"/>
      <c r="F585" s="172"/>
      <c r="G585" s="9"/>
      <c r="H585" s="9"/>
      <c r="I585" s="9"/>
      <c r="J585" s="9"/>
      <c r="K585" s="9"/>
      <c r="L585" s="9"/>
      <c r="M585" s="9"/>
    </row>
    <row r="586" spans="1:13" s="2" customFormat="1" ht="27.6" hidden="1" customHeight="1" x14ac:dyDescent="0.25">
      <c r="A586" s="54"/>
      <c r="B586" s="58"/>
      <c r="C586" s="171" t="str">
        <f>"Schedule K-1   "&amp;$E$108</f>
        <v xml:space="preserve">Schedule K-1   </v>
      </c>
      <c r="D586" s="171"/>
      <c r="E586" s="59">
        <f>$H$116</f>
        <v>0</v>
      </c>
      <c r="F586" s="85">
        <v>12</v>
      </c>
      <c r="G586" s="60"/>
      <c r="H586" s="59">
        <f>$K$116</f>
        <v>0</v>
      </c>
      <c r="I586" s="85">
        <v>12</v>
      </c>
      <c r="J586" s="169">
        <f t="shared" ref="J586:J600" si="2">IFERROR((IF(F586=0,0,E586)+IF(I586=0,0,H586))/L586,0)</f>
        <v>0</v>
      </c>
      <c r="K586" s="169"/>
      <c r="L586" s="170">
        <f t="shared" ref="L586:L600" si="3">IF(ISNUMBER(F586),F586,0)+IF(ISNUMBER(I586),I586,0)</f>
        <v>24</v>
      </c>
      <c r="M586" s="170"/>
    </row>
    <row r="587" spans="1:13" s="2" customFormat="1" ht="27.6" hidden="1" customHeight="1" x14ac:dyDescent="0.25">
      <c r="A587" s="54"/>
      <c r="B587" s="58"/>
      <c r="C587" s="171" t="str">
        <f>"W-2 Wages   "&amp;$E$108</f>
        <v xml:space="preserve">W-2 Wages   </v>
      </c>
      <c r="D587" s="171"/>
      <c r="E587" s="59">
        <f>$H$120</f>
        <v>0</v>
      </c>
      <c r="F587" s="85">
        <v>12</v>
      </c>
      <c r="G587" s="60"/>
      <c r="H587" s="59">
        <f>$K$120</f>
        <v>0</v>
      </c>
      <c r="I587" s="85">
        <v>12</v>
      </c>
      <c r="J587" s="169">
        <f t="shared" ref="J587" si="4">IFERROR((IF(F587=0,0,E587)+IF(I587=0,0,H587))/L587,0)</f>
        <v>0</v>
      </c>
      <c r="K587" s="169"/>
      <c r="L587" s="170">
        <f t="shared" ref="L587" si="5">IF(ISNUMBER(F587),F587,0)+IF(ISNUMBER(I587),I587,0)</f>
        <v>24</v>
      </c>
      <c r="M587" s="170"/>
    </row>
    <row r="588" spans="1:13" s="2" customFormat="1" ht="27.6" hidden="1" customHeight="1" x14ac:dyDescent="0.25">
      <c r="A588" s="54"/>
      <c r="B588" s="58"/>
      <c r="C588" s="171" t="str">
        <f>"Form 1065   "&amp;$E$108</f>
        <v xml:space="preserve">Form 1065   </v>
      </c>
      <c r="D588" s="171"/>
      <c r="E588" s="59">
        <f>$H$137</f>
        <v>0</v>
      </c>
      <c r="F588" s="85">
        <v>12</v>
      </c>
      <c r="G588" s="60"/>
      <c r="H588" s="59">
        <f>$K$137</f>
        <v>0</v>
      </c>
      <c r="I588" s="85">
        <v>12</v>
      </c>
      <c r="J588" s="169">
        <f t="shared" si="2"/>
        <v>0</v>
      </c>
      <c r="K588" s="169"/>
      <c r="L588" s="170">
        <f t="shared" si="3"/>
        <v>24</v>
      </c>
      <c r="M588" s="170"/>
    </row>
    <row r="589" spans="1:13" s="2" customFormat="1" ht="27.6" hidden="1" customHeight="1" x14ac:dyDescent="0.25">
      <c r="A589" s="54"/>
      <c r="B589" s="58"/>
      <c r="C589" s="182" t="str">
        <f>"Partnership  "&amp;$E$108&amp;"  Subtotal"</f>
        <v>Partnership    Subtotal</v>
      </c>
      <c r="D589" s="183"/>
      <c r="E589" s="102">
        <f>IF(F586&gt;0,E586,0)+IF(F587&gt;0,E587,0)+IF(F588&gt;0,E588,0)</f>
        <v>0</v>
      </c>
      <c r="F589" s="166"/>
      <c r="G589" s="103"/>
      <c r="H589" s="102">
        <f>IF(I586&gt;0,H586,0)+IF(I587&gt;0,H587,0)+IF(I588&gt;0,H588,0)</f>
        <v>0</v>
      </c>
      <c r="I589" s="166"/>
      <c r="J589" s="168">
        <f>J586+J587+J588</f>
        <v>0</v>
      </c>
      <c r="K589" s="168"/>
      <c r="L589" s="184"/>
      <c r="M589" s="185"/>
    </row>
    <row r="590" spans="1:13" s="2" customFormat="1" ht="27.6" hidden="1" customHeight="1" x14ac:dyDescent="0.25">
      <c r="A590" s="54"/>
      <c r="B590" s="58"/>
      <c r="C590" s="171" t="str">
        <f>"Schedule K-1   "&amp;$E$140</f>
        <v xml:space="preserve">Schedule K-1   </v>
      </c>
      <c r="D590" s="171"/>
      <c r="E590" s="59">
        <f>$H$148</f>
        <v>0</v>
      </c>
      <c r="F590" s="85">
        <v>12</v>
      </c>
      <c r="G590" s="60"/>
      <c r="H590" s="59">
        <f>$K$148</f>
        <v>0</v>
      </c>
      <c r="I590" s="85">
        <v>12</v>
      </c>
      <c r="J590" s="169">
        <f t="shared" si="2"/>
        <v>0</v>
      </c>
      <c r="K590" s="169"/>
      <c r="L590" s="170">
        <f t="shared" si="3"/>
        <v>24</v>
      </c>
      <c r="M590" s="170"/>
    </row>
    <row r="591" spans="1:13" s="2" customFormat="1" ht="27.6" hidden="1" customHeight="1" x14ac:dyDescent="0.25">
      <c r="A591" s="54"/>
      <c r="B591" s="58"/>
      <c r="C591" s="171" t="str">
        <f>"W-2 Wages   "&amp;$E$140</f>
        <v xml:space="preserve">W-2 Wages   </v>
      </c>
      <c r="D591" s="171"/>
      <c r="E591" s="59">
        <f>$H$152</f>
        <v>0</v>
      </c>
      <c r="F591" s="85">
        <v>12</v>
      </c>
      <c r="G591" s="60"/>
      <c r="H591" s="59">
        <f>$K$152</f>
        <v>0</v>
      </c>
      <c r="I591" s="85">
        <v>12</v>
      </c>
      <c r="J591" s="169">
        <f t="shared" ref="J591" si="6">IFERROR((IF(F591=0,0,E591)+IF(I591=0,0,H591))/L591,0)</f>
        <v>0</v>
      </c>
      <c r="K591" s="169"/>
      <c r="L591" s="170">
        <f t="shared" ref="L591" si="7">IF(ISNUMBER(F591),F591,0)+IF(ISNUMBER(I591),I591,0)</f>
        <v>24</v>
      </c>
      <c r="M591" s="170"/>
    </row>
    <row r="592" spans="1:13" s="2" customFormat="1" ht="27.6" hidden="1" customHeight="1" x14ac:dyDescent="0.25">
      <c r="A592" s="54"/>
      <c r="B592" s="58"/>
      <c r="C592" s="171" t="str">
        <f>"Form 1065   "&amp;$E$140</f>
        <v xml:space="preserve">Form 1065   </v>
      </c>
      <c r="D592" s="171"/>
      <c r="E592" s="59">
        <f>$H$169</f>
        <v>0</v>
      </c>
      <c r="F592" s="85">
        <v>12</v>
      </c>
      <c r="G592" s="60"/>
      <c r="H592" s="59">
        <f>$K$169</f>
        <v>0</v>
      </c>
      <c r="I592" s="85">
        <v>12</v>
      </c>
      <c r="J592" s="169">
        <f t="shared" si="2"/>
        <v>0</v>
      </c>
      <c r="K592" s="169"/>
      <c r="L592" s="170">
        <f t="shared" si="3"/>
        <v>24</v>
      </c>
      <c r="M592" s="170"/>
    </row>
    <row r="593" spans="1:13" s="2" customFormat="1" ht="27.6" hidden="1" customHeight="1" x14ac:dyDescent="0.25">
      <c r="A593" s="54"/>
      <c r="B593" s="58"/>
      <c r="C593" s="182" t="str">
        <f>"Partnership  "&amp;$E$140&amp;"  Subtotal"</f>
        <v>Partnership    Subtotal</v>
      </c>
      <c r="D593" s="183"/>
      <c r="E593" s="102">
        <f>IF(F590&gt;0,E590,0)+IF(F591&gt;0,E591,0)+IF(F592&gt;0,E592,0)</f>
        <v>0</v>
      </c>
      <c r="F593" s="166"/>
      <c r="G593" s="103"/>
      <c r="H593" s="102">
        <f>IF(I590&gt;0,H590,0)+IF(I591&gt;0,H591,0)+IF(I592&gt;0,H592,0)</f>
        <v>0</v>
      </c>
      <c r="I593" s="166"/>
      <c r="J593" s="168">
        <f>J590+J591+J592</f>
        <v>0</v>
      </c>
      <c r="K593" s="168"/>
      <c r="L593" s="184"/>
      <c r="M593" s="185"/>
    </row>
    <row r="594" spans="1:13" s="2" customFormat="1" ht="27.6" hidden="1" customHeight="1" x14ac:dyDescent="0.25">
      <c r="A594" s="54"/>
      <c r="B594" s="58"/>
      <c r="C594" s="171" t="str">
        <f>"Schedule K-1   "&amp;$E$172</f>
        <v xml:space="preserve">Schedule K-1   </v>
      </c>
      <c r="D594" s="171"/>
      <c r="E594" s="59">
        <f>$H$180</f>
        <v>0</v>
      </c>
      <c r="F594" s="85">
        <v>12</v>
      </c>
      <c r="G594" s="60"/>
      <c r="H594" s="59">
        <f>$K$180</f>
        <v>0</v>
      </c>
      <c r="I594" s="85">
        <v>12</v>
      </c>
      <c r="J594" s="169">
        <f t="shared" si="2"/>
        <v>0</v>
      </c>
      <c r="K594" s="169"/>
      <c r="L594" s="170">
        <f t="shared" si="3"/>
        <v>24</v>
      </c>
      <c r="M594" s="170"/>
    </row>
    <row r="595" spans="1:13" s="2" customFormat="1" ht="27.6" hidden="1" customHeight="1" x14ac:dyDescent="0.25">
      <c r="A595" s="54"/>
      <c r="B595" s="58"/>
      <c r="C595" s="171" t="str">
        <f>"W-2 Wages   "&amp;$E$172</f>
        <v xml:space="preserve">W-2 Wages   </v>
      </c>
      <c r="D595" s="171"/>
      <c r="E595" s="59">
        <f>$H$184</f>
        <v>0</v>
      </c>
      <c r="F595" s="85">
        <v>8</v>
      </c>
      <c r="G595" s="60"/>
      <c r="H595" s="59">
        <f>$K$184</f>
        <v>0</v>
      </c>
      <c r="I595" s="85">
        <v>12</v>
      </c>
      <c r="J595" s="169">
        <f t="shared" ref="J595" si="8">IFERROR((IF(F595=0,0,E595)+IF(I595=0,0,H595))/L595,0)</f>
        <v>0</v>
      </c>
      <c r="K595" s="169"/>
      <c r="L595" s="170">
        <f t="shared" ref="L595" si="9">IF(ISNUMBER(F595),F595,0)+IF(ISNUMBER(I595),I595,0)</f>
        <v>20</v>
      </c>
      <c r="M595" s="170"/>
    </row>
    <row r="596" spans="1:13" s="2" customFormat="1" ht="27.6" hidden="1" customHeight="1" x14ac:dyDescent="0.25">
      <c r="A596" s="54"/>
      <c r="B596" s="58"/>
      <c r="C596" s="171" t="str">
        <f>"Form 1065   "&amp;$E$172</f>
        <v xml:space="preserve">Form 1065   </v>
      </c>
      <c r="D596" s="171"/>
      <c r="E596" s="59">
        <f>$H$201</f>
        <v>0</v>
      </c>
      <c r="F596" s="85">
        <v>12</v>
      </c>
      <c r="G596" s="60"/>
      <c r="H596" s="59">
        <f>$K$201</f>
        <v>0</v>
      </c>
      <c r="I596" s="85">
        <v>12</v>
      </c>
      <c r="J596" s="169">
        <f t="shared" si="2"/>
        <v>0</v>
      </c>
      <c r="K596" s="169"/>
      <c r="L596" s="170">
        <f t="shared" si="3"/>
        <v>24</v>
      </c>
      <c r="M596" s="170"/>
    </row>
    <row r="597" spans="1:13" s="2" customFormat="1" ht="27.6" hidden="1" customHeight="1" x14ac:dyDescent="0.25">
      <c r="A597" s="54"/>
      <c r="B597" s="58"/>
      <c r="C597" s="182" t="str">
        <f>"Partnership  "&amp;$E$172&amp;"  Subtotal"</f>
        <v>Partnership    Subtotal</v>
      </c>
      <c r="D597" s="183"/>
      <c r="E597" s="102">
        <f>IF(F594&gt;0,E594,0)+IF(F595&gt;0,E595,0)+IF(F596&gt;0,E596,0)</f>
        <v>0</v>
      </c>
      <c r="F597" s="166"/>
      <c r="G597" s="103"/>
      <c r="H597" s="102">
        <f>IF(I594&gt;0,H594,0)+IF(I595&gt;0,H595,0)+IF(I596&gt;0,H596,0)</f>
        <v>0</v>
      </c>
      <c r="I597" s="166"/>
      <c r="J597" s="168">
        <f>J594+J595+J596</f>
        <v>0</v>
      </c>
      <c r="K597" s="168"/>
      <c r="L597" s="184"/>
      <c r="M597" s="185"/>
    </row>
    <row r="598" spans="1:13" s="2" customFormat="1" ht="27.6" hidden="1" customHeight="1" x14ac:dyDescent="0.25">
      <c r="A598" s="54"/>
      <c r="B598" s="58"/>
      <c r="C598" s="171" t="str">
        <f>"Schedule K-1   "&amp;$E$204</f>
        <v xml:space="preserve">Schedule K-1   </v>
      </c>
      <c r="D598" s="171"/>
      <c r="E598" s="59">
        <f>$H$212</f>
        <v>0</v>
      </c>
      <c r="F598" s="85">
        <v>12</v>
      </c>
      <c r="G598" s="60"/>
      <c r="H598" s="59">
        <f>$K$212</f>
        <v>0</v>
      </c>
      <c r="I598" s="85">
        <v>12</v>
      </c>
      <c r="J598" s="169">
        <f t="shared" si="2"/>
        <v>0</v>
      </c>
      <c r="K598" s="169"/>
      <c r="L598" s="170">
        <f t="shared" si="3"/>
        <v>24</v>
      </c>
      <c r="M598" s="170"/>
    </row>
    <row r="599" spans="1:13" s="2" customFormat="1" ht="27.6" hidden="1" customHeight="1" x14ac:dyDescent="0.25">
      <c r="A599" s="54"/>
      <c r="B599" s="58"/>
      <c r="C599" s="171" t="str">
        <f>"W-2 Wages   "&amp;$E$204</f>
        <v xml:space="preserve">W-2 Wages   </v>
      </c>
      <c r="D599" s="171"/>
      <c r="E599" s="59">
        <f>$H$216</f>
        <v>0</v>
      </c>
      <c r="F599" s="85">
        <v>12</v>
      </c>
      <c r="G599" s="60"/>
      <c r="H599" s="59">
        <f>$K$216</f>
        <v>0</v>
      </c>
      <c r="I599" s="85">
        <v>12</v>
      </c>
      <c r="J599" s="169">
        <f t="shared" si="2"/>
        <v>0</v>
      </c>
      <c r="K599" s="169"/>
      <c r="L599" s="170">
        <f t="shared" si="3"/>
        <v>24</v>
      </c>
      <c r="M599" s="170"/>
    </row>
    <row r="600" spans="1:13" s="2" customFormat="1" ht="27.6" hidden="1" customHeight="1" x14ac:dyDescent="0.25">
      <c r="A600" s="54"/>
      <c r="B600" s="58"/>
      <c r="C600" s="171" t="str">
        <f>"Form 1065   "&amp;$E$204</f>
        <v xml:space="preserve">Form 1065   </v>
      </c>
      <c r="D600" s="171"/>
      <c r="E600" s="59">
        <f>$H$233</f>
        <v>0</v>
      </c>
      <c r="F600" s="85">
        <v>12</v>
      </c>
      <c r="G600" s="60"/>
      <c r="H600" s="59">
        <f>$K$233</f>
        <v>0</v>
      </c>
      <c r="I600" s="85">
        <v>12</v>
      </c>
      <c r="J600" s="169">
        <f t="shared" si="2"/>
        <v>0</v>
      </c>
      <c r="K600" s="169"/>
      <c r="L600" s="170">
        <f t="shared" si="3"/>
        <v>24</v>
      </c>
      <c r="M600" s="170"/>
    </row>
    <row r="601" spans="1:13" s="2" customFormat="1" ht="27.6" hidden="1" customHeight="1" x14ac:dyDescent="0.25">
      <c r="A601" s="54"/>
      <c r="B601" s="58"/>
      <c r="C601" s="182" t="str">
        <f>"Partnership  "&amp;$E$204&amp;"  Subtotal"</f>
        <v>Partnership    Subtotal</v>
      </c>
      <c r="D601" s="183"/>
      <c r="E601" s="102">
        <f>IF(F598&gt;0,E598,0)+IF(F599&gt;0,E599,0)+IF(F600&gt;0,E600,0)</f>
        <v>0</v>
      </c>
      <c r="F601" s="166"/>
      <c r="G601" s="103"/>
      <c r="H601" s="102">
        <f>IF(I598&gt;0,H598,0)+IF(I599&gt;0,H599,0)+IF(I600&gt;0,H600,0)</f>
        <v>0</v>
      </c>
      <c r="I601" s="166"/>
      <c r="J601" s="168">
        <f>J598+J599+J600</f>
        <v>0</v>
      </c>
      <c r="K601" s="168"/>
      <c r="L601" s="184"/>
      <c r="M601" s="185"/>
    </row>
    <row r="602" spans="1:13" s="2" customFormat="1" ht="27.6" hidden="1" customHeight="1" x14ac:dyDescent="0.25">
      <c r="A602" s="54"/>
      <c r="B602" s="58"/>
      <c r="C602" s="171" t="str">
        <f>"Schedule K-1   "&amp;$E$236</f>
        <v xml:space="preserve">Schedule K-1   </v>
      </c>
      <c r="D602" s="171"/>
      <c r="E602" s="59">
        <f>$H$244</f>
        <v>0</v>
      </c>
      <c r="F602" s="85">
        <v>12</v>
      </c>
      <c r="G602" s="60"/>
      <c r="H602" s="59">
        <f>$K$244</f>
        <v>0</v>
      </c>
      <c r="I602" s="85">
        <v>12</v>
      </c>
      <c r="J602" s="169">
        <f t="shared" ref="J602:J608" si="10">IFERROR((IF(F602=0,0,E602)+IF(I602=0,0,H602))/L602,0)</f>
        <v>0</v>
      </c>
      <c r="K602" s="169"/>
      <c r="L602" s="170">
        <f t="shared" ref="L602:L608" si="11">IF(ISNUMBER(F602),F602,0)+IF(ISNUMBER(I602),I602,0)</f>
        <v>24</v>
      </c>
      <c r="M602" s="170"/>
    </row>
    <row r="603" spans="1:13" s="2" customFormat="1" ht="27.6" hidden="1" customHeight="1" x14ac:dyDescent="0.25">
      <c r="A603" s="54"/>
      <c r="B603" s="58"/>
      <c r="C603" s="171" t="str">
        <f>"W-2 Wages   "&amp;$E$236</f>
        <v xml:space="preserve">W-2 Wages   </v>
      </c>
      <c r="D603" s="171"/>
      <c r="E603" s="59">
        <f>$H$248</f>
        <v>0</v>
      </c>
      <c r="F603" s="85">
        <v>12</v>
      </c>
      <c r="G603" s="60"/>
      <c r="H603" s="59">
        <f>$K$248</f>
        <v>0</v>
      </c>
      <c r="I603" s="85">
        <v>12</v>
      </c>
      <c r="J603" s="169">
        <f t="shared" si="10"/>
        <v>0</v>
      </c>
      <c r="K603" s="169"/>
      <c r="L603" s="170">
        <f t="shared" si="11"/>
        <v>24</v>
      </c>
      <c r="M603" s="170"/>
    </row>
    <row r="604" spans="1:13" s="2" customFormat="1" ht="27.6" hidden="1" customHeight="1" x14ac:dyDescent="0.25">
      <c r="A604" s="54"/>
      <c r="B604" s="58"/>
      <c r="C604" s="171" t="str">
        <f>"Form 1065   "&amp;$E$236</f>
        <v xml:space="preserve">Form 1065   </v>
      </c>
      <c r="D604" s="171"/>
      <c r="E604" s="59">
        <f>$H$265</f>
        <v>0</v>
      </c>
      <c r="F604" s="85">
        <v>12</v>
      </c>
      <c r="G604" s="60"/>
      <c r="H604" s="59">
        <f>$K$265</f>
        <v>0</v>
      </c>
      <c r="I604" s="85">
        <v>12</v>
      </c>
      <c r="J604" s="169">
        <f t="shared" si="10"/>
        <v>0</v>
      </c>
      <c r="K604" s="169"/>
      <c r="L604" s="170">
        <f t="shared" si="11"/>
        <v>24</v>
      </c>
      <c r="M604" s="170"/>
    </row>
    <row r="605" spans="1:13" s="2" customFormat="1" ht="27.6" hidden="1" customHeight="1" x14ac:dyDescent="0.25">
      <c r="A605" s="54"/>
      <c r="B605" s="58"/>
      <c r="C605" s="182" t="str">
        <f>"Partnership  "&amp;$E$236&amp;"  Subtotal"</f>
        <v>Partnership    Subtotal</v>
      </c>
      <c r="D605" s="183"/>
      <c r="E605" s="102">
        <f>IF(F602&gt;0,E602,0)+IF(F603&gt;0,E603,0)+IF(F604&gt;0,E604,0)</f>
        <v>0</v>
      </c>
      <c r="F605" s="166"/>
      <c r="G605" s="103"/>
      <c r="H605" s="102">
        <f>IF(I602&gt;0,H602,0)+IF(I603&gt;0,H603,0)+IF(I604&gt;0,H604,0)</f>
        <v>0</v>
      </c>
      <c r="I605" s="166"/>
      <c r="J605" s="168">
        <f>J602+J603+J604</f>
        <v>0</v>
      </c>
      <c r="K605" s="168"/>
      <c r="L605" s="184"/>
      <c r="M605" s="185"/>
    </row>
    <row r="606" spans="1:13" s="2" customFormat="1" ht="27.6" hidden="1" customHeight="1" x14ac:dyDescent="0.25">
      <c r="A606" s="54"/>
      <c r="B606" s="58"/>
      <c r="C606" s="171" t="str">
        <f>"Schedule K-1   "&amp;$E$268</f>
        <v xml:space="preserve">Schedule K-1   </v>
      </c>
      <c r="D606" s="171"/>
      <c r="E606" s="59">
        <f>$H$276</f>
        <v>0</v>
      </c>
      <c r="F606" s="85">
        <v>12</v>
      </c>
      <c r="G606" s="60"/>
      <c r="H606" s="59">
        <f>$K$276</f>
        <v>0</v>
      </c>
      <c r="I606" s="85">
        <v>12</v>
      </c>
      <c r="J606" s="169">
        <f t="shared" si="10"/>
        <v>0</v>
      </c>
      <c r="K606" s="169"/>
      <c r="L606" s="170">
        <f t="shared" si="11"/>
        <v>24</v>
      </c>
      <c r="M606" s="170"/>
    </row>
    <row r="607" spans="1:13" s="2" customFormat="1" ht="27.6" hidden="1" customHeight="1" x14ac:dyDescent="0.25">
      <c r="A607" s="54"/>
      <c r="B607" s="58"/>
      <c r="C607" s="171" t="str">
        <f>"W-2 Wages   "&amp;$E$268</f>
        <v xml:space="preserve">W-2 Wages   </v>
      </c>
      <c r="D607" s="171"/>
      <c r="E607" s="59">
        <f>$H$280</f>
        <v>0</v>
      </c>
      <c r="F607" s="85">
        <v>12</v>
      </c>
      <c r="G607" s="60"/>
      <c r="H607" s="59">
        <f>$K$280</f>
        <v>0</v>
      </c>
      <c r="I607" s="85">
        <v>12</v>
      </c>
      <c r="J607" s="169">
        <f t="shared" ref="J607" si="12">IFERROR((IF(F607=0,0,E607)+IF(I607=0,0,H607))/L607,0)</f>
        <v>0</v>
      </c>
      <c r="K607" s="169"/>
      <c r="L607" s="170">
        <f t="shared" ref="L607" si="13">IF(ISNUMBER(F607),F607,0)+IF(ISNUMBER(I607),I607,0)</f>
        <v>24</v>
      </c>
      <c r="M607" s="170"/>
    </row>
    <row r="608" spans="1:13" s="2" customFormat="1" ht="27.6" hidden="1" customHeight="1" x14ac:dyDescent="0.25">
      <c r="A608" s="54"/>
      <c r="B608" s="58"/>
      <c r="C608" s="171" t="str">
        <f>"Form 1065   "&amp;$E$268</f>
        <v xml:space="preserve">Form 1065   </v>
      </c>
      <c r="D608" s="171"/>
      <c r="E608" s="59">
        <f>$H$297</f>
        <v>0</v>
      </c>
      <c r="F608" s="85">
        <v>12</v>
      </c>
      <c r="G608" s="60"/>
      <c r="H608" s="59">
        <f>$K$297</f>
        <v>0</v>
      </c>
      <c r="I608" s="85">
        <v>12</v>
      </c>
      <c r="J608" s="169">
        <f t="shared" si="10"/>
        <v>0</v>
      </c>
      <c r="K608" s="169"/>
      <c r="L608" s="170">
        <f t="shared" si="11"/>
        <v>24</v>
      </c>
      <c r="M608" s="170"/>
    </row>
    <row r="609" spans="1:13" s="2" customFormat="1" ht="27.6" hidden="1" customHeight="1" x14ac:dyDescent="0.25">
      <c r="A609" s="54"/>
      <c r="B609" s="58"/>
      <c r="C609" s="182" t="str">
        <f>"Partnership  "&amp;$E$268&amp;"  Subtotal"</f>
        <v>Partnership    Subtotal</v>
      </c>
      <c r="D609" s="183"/>
      <c r="E609" s="102">
        <f>IF(F606&gt;0,E606,0)+IF(F607&gt;0,E607,0)+IF(F608&gt;0,E608,0)</f>
        <v>0</v>
      </c>
      <c r="F609" s="166"/>
      <c r="G609" s="103"/>
      <c r="H609" s="102">
        <f>IF(I606&gt;0,H606,0)+IF(I607&gt;0,H607,0)+IF(I608&gt;0,H608,0)</f>
        <v>0</v>
      </c>
      <c r="I609" s="166"/>
      <c r="J609" s="168">
        <f>J606+J607+J608</f>
        <v>0</v>
      </c>
      <c r="K609" s="168"/>
      <c r="L609" s="184"/>
      <c r="M609" s="185"/>
    </row>
    <row r="610" spans="1:13" s="2" customFormat="1" ht="27.6" customHeight="1" x14ac:dyDescent="0.25">
      <c r="A610" s="54"/>
      <c r="B610" s="58"/>
      <c r="C610" s="171" t="str">
        <f>"Schedule K-1   "&amp;$E$302</f>
        <v xml:space="preserve">Schedule K-1   </v>
      </c>
      <c r="D610" s="171"/>
      <c r="E610" s="59">
        <f>$H$309</f>
        <v>0</v>
      </c>
      <c r="F610" s="85">
        <v>12</v>
      </c>
      <c r="G610" s="60"/>
      <c r="H610" s="59">
        <f>$K$309</f>
        <v>6584</v>
      </c>
      <c r="I610" s="85">
        <v>12</v>
      </c>
      <c r="J610" s="169">
        <f t="shared" ref="J610:J612" si="14">IFERROR((IF(F610=0,0,E610)+IF(I610=0,0,H610))/L610,0)</f>
        <v>274.33333333333331</v>
      </c>
      <c r="K610" s="169"/>
      <c r="L610" s="170">
        <f t="shared" ref="L610:L612" si="15">IF(ISNUMBER(F610),F610,0)+IF(ISNUMBER(I610),I610,0)</f>
        <v>24</v>
      </c>
      <c r="M610" s="170"/>
    </row>
    <row r="611" spans="1:13" s="2" customFormat="1" ht="27.6" customHeight="1" x14ac:dyDescent="0.25">
      <c r="A611" s="54"/>
      <c r="B611" s="58"/>
      <c r="C611" s="171" t="str">
        <f>"W-2 Wages   "&amp;$E$302</f>
        <v xml:space="preserve">W-2 Wages   </v>
      </c>
      <c r="D611" s="171"/>
      <c r="E611" s="59">
        <f>$H$313</f>
        <v>0</v>
      </c>
      <c r="F611" s="85">
        <v>12</v>
      </c>
      <c r="G611" s="60"/>
      <c r="H611" s="59">
        <f>$K$313</f>
        <v>25961.51</v>
      </c>
      <c r="I611" s="85">
        <v>12</v>
      </c>
      <c r="J611" s="169">
        <f t="shared" ref="J611" si="16">IFERROR((IF(F611=0,0,E611)+IF(I611=0,0,H611))/L611,0)</f>
        <v>1081.7295833333333</v>
      </c>
      <c r="K611" s="169"/>
      <c r="L611" s="170">
        <f t="shared" ref="L611" si="17">IF(ISNUMBER(F611),F611,0)+IF(ISNUMBER(I611),I611,0)</f>
        <v>24</v>
      </c>
      <c r="M611" s="170"/>
    </row>
    <row r="612" spans="1:13" s="2" customFormat="1" ht="27.6" customHeight="1" x14ac:dyDescent="0.25">
      <c r="A612" s="54"/>
      <c r="B612" s="58"/>
      <c r="C612" s="171" t="str">
        <f>"Form 1120S   "&amp;$E$302</f>
        <v xml:space="preserve">Form 1120S   </v>
      </c>
      <c r="D612" s="171"/>
      <c r="E612" s="59">
        <f>$H$329</f>
        <v>0</v>
      </c>
      <c r="F612" s="85">
        <v>12</v>
      </c>
      <c r="G612" s="60"/>
      <c r="H612" s="59">
        <f>$K$329</f>
        <v>38828</v>
      </c>
      <c r="I612" s="85">
        <v>12</v>
      </c>
      <c r="J612" s="169">
        <f t="shared" si="14"/>
        <v>1617.8333333333333</v>
      </c>
      <c r="K612" s="169"/>
      <c r="L612" s="170">
        <f t="shared" si="15"/>
        <v>24</v>
      </c>
      <c r="M612" s="170"/>
    </row>
    <row r="613" spans="1:13" s="2" customFormat="1" ht="27.6" customHeight="1" x14ac:dyDescent="0.25">
      <c r="A613" s="54"/>
      <c r="B613" s="58"/>
      <c r="C613" s="182" t="str">
        <f>"S Corporation  "&amp;$E$302&amp;"  Subtotal"</f>
        <v>S Corporation    Subtotal</v>
      </c>
      <c r="D613" s="183"/>
      <c r="E613" s="102">
        <f>IF(F610&gt;0,E610,0)+IF(F611&gt;0,E611,0)+IF(F612&gt;0,E612,0)</f>
        <v>0</v>
      </c>
      <c r="F613" s="166"/>
      <c r="G613" s="103"/>
      <c r="H613" s="102">
        <f>IF(I610&gt;0,H610,0)+IF(I611&gt;0,H611,0)+IF(I612&gt;0,H612,0)</f>
        <v>71373.509999999995</v>
      </c>
      <c r="I613" s="166"/>
      <c r="J613" s="168">
        <f>ROUND(J610,2)+ROUND(J611,2)+ROUND(J612,2)</f>
        <v>2973.89</v>
      </c>
      <c r="K613" s="168"/>
      <c r="L613" s="184"/>
      <c r="M613" s="185"/>
    </row>
    <row r="614" spans="1:13" s="2" customFormat="1" ht="27.6" hidden="1" customHeight="1" x14ac:dyDescent="0.25">
      <c r="A614" s="54"/>
      <c r="B614" s="58"/>
      <c r="C614" s="171" t="str">
        <f>"Schedule K-1   "&amp;$E$332</f>
        <v xml:space="preserve">Schedule K-1   </v>
      </c>
      <c r="D614" s="171"/>
      <c r="E614" s="59">
        <f>$H$339</f>
        <v>0</v>
      </c>
      <c r="F614" s="85">
        <v>12</v>
      </c>
      <c r="G614" s="60"/>
      <c r="H614" s="59">
        <f>$K$339</f>
        <v>0</v>
      </c>
      <c r="I614" s="85">
        <v>12</v>
      </c>
      <c r="J614" s="169">
        <f t="shared" ref="J614:J616" si="18">IFERROR((IF(F614=0,0,E614)+IF(I614=0,0,H614))/L614,0)</f>
        <v>0</v>
      </c>
      <c r="K614" s="169"/>
      <c r="L614" s="170">
        <f t="shared" ref="L614:L616" si="19">IF(ISNUMBER(F614),F614,0)+IF(ISNUMBER(I614),I614,0)</f>
        <v>24</v>
      </c>
      <c r="M614" s="170"/>
    </row>
    <row r="615" spans="1:13" s="2" customFormat="1" ht="27.6" hidden="1" customHeight="1" x14ac:dyDescent="0.25">
      <c r="A615" s="54"/>
      <c r="B615" s="58"/>
      <c r="C615" s="171" t="str">
        <f>"W-2 Wages   "&amp;$E$332</f>
        <v xml:space="preserve">W-2 Wages   </v>
      </c>
      <c r="D615" s="171"/>
      <c r="E615" s="59">
        <f>$H$343</f>
        <v>0</v>
      </c>
      <c r="F615" s="85">
        <v>12</v>
      </c>
      <c r="G615" s="60"/>
      <c r="H615" s="59">
        <f>$K$343</f>
        <v>0</v>
      </c>
      <c r="I615" s="85">
        <v>12</v>
      </c>
      <c r="J615" s="169">
        <f t="shared" si="18"/>
        <v>0</v>
      </c>
      <c r="K615" s="169"/>
      <c r="L615" s="170">
        <f t="shared" si="19"/>
        <v>24</v>
      </c>
      <c r="M615" s="170"/>
    </row>
    <row r="616" spans="1:13" s="2" customFormat="1" ht="27.6" hidden="1" customHeight="1" x14ac:dyDescent="0.25">
      <c r="A616" s="54"/>
      <c r="B616" s="58"/>
      <c r="C616" s="171" t="str">
        <f>"Form 1120S   "&amp;$E$332</f>
        <v xml:space="preserve">Form 1120S   </v>
      </c>
      <c r="D616" s="171"/>
      <c r="E616" s="59">
        <f>$H$359</f>
        <v>0</v>
      </c>
      <c r="F616" s="85">
        <v>12</v>
      </c>
      <c r="G616" s="60"/>
      <c r="H616" s="59">
        <f>$K$359</f>
        <v>0</v>
      </c>
      <c r="I616" s="85">
        <v>12</v>
      </c>
      <c r="J616" s="169">
        <f t="shared" si="18"/>
        <v>0</v>
      </c>
      <c r="K616" s="169"/>
      <c r="L616" s="170">
        <f t="shared" si="19"/>
        <v>24</v>
      </c>
      <c r="M616" s="170"/>
    </row>
    <row r="617" spans="1:13" s="2" customFormat="1" ht="27.6" hidden="1" customHeight="1" x14ac:dyDescent="0.25">
      <c r="A617" s="54"/>
      <c r="B617" s="58"/>
      <c r="C617" s="182" t="str">
        <f>"S Corporation  "&amp;$E$332&amp;"  Subtotal"</f>
        <v>S Corporation    Subtotal</v>
      </c>
      <c r="D617" s="183"/>
      <c r="E617" s="102">
        <f>IF(F614&gt;0,E614,0)+IF(F615&gt;0,E615,0)+IF(F616&gt;0,E616,0)</f>
        <v>0</v>
      </c>
      <c r="F617" s="166"/>
      <c r="G617" s="103"/>
      <c r="H617" s="102">
        <f>IF(I614&gt;0,H614,0)+IF(I615&gt;0,H615,0)+IF(I616&gt;0,H616,0)</f>
        <v>0</v>
      </c>
      <c r="I617" s="166"/>
      <c r="J617" s="168">
        <f>ROUND(J614,2)+ROUND(J615,2)+ROUND(J616,2)</f>
        <v>0</v>
      </c>
      <c r="K617" s="168"/>
      <c r="L617" s="184"/>
      <c r="M617" s="185"/>
    </row>
    <row r="618" spans="1:13" s="2" customFormat="1" ht="27.6" hidden="1" customHeight="1" x14ac:dyDescent="0.25">
      <c r="A618" s="54"/>
      <c r="B618" s="58"/>
      <c r="C618" s="171" t="str">
        <f>"Schedule K-1   "&amp;$E$362</f>
        <v xml:space="preserve">Schedule K-1   </v>
      </c>
      <c r="D618" s="171"/>
      <c r="E618" s="59">
        <f>$H$369</f>
        <v>0</v>
      </c>
      <c r="F618" s="85">
        <v>12</v>
      </c>
      <c r="G618" s="60"/>
      <c r="H618" s="59">
        <f>$K$369</f>
        <v>0</v>
      </c>
      <c r="I618" s="85">
        <v>12</v>
      </c>
      <c r="J618" s="169">
        <f t="shared" ref="J618:J620" si="20">IFERROR((IF(F618=0,0,E618)+IF(I618=0,0,H618))/L618,0)</f>
        <v>0</v>
      </c>
      <c r="K618" s="169"/>
      <c r="L618" s="170">
        <f t="shared" ref="L618:L620" si="21">IF(ISNUMBER(F618),F618,0)+IF(ISNUMBER(I618),I618,0)</f>
        <v>24</v>
      </c>
      <c r="M618" s="170"/>
    </row>
    <row r="619" spans="1:13" s="2" customFormat="1" ht="27.6" hidden="1" customHeight="1" x14ac:dyDescent="0.25">
      <c r="A619" s="54"/>
      <c r="B619" s="58"/>
      <c r="C619" s="171" t="str">
        <f>"W-2 Wages   "&amp;$E$362</f>
        <v xml:space="preserve">W-2 Wages   </v>
      </c>
      <c r="D619" s="171"/>
      <c r="E619" s="59">
        <f>$H$373</f>
        <v>0</v>
      </c>
      <c r="F619" s="85">
        <v>12</v>
      </c>
      <c r="G619" s="60"/>
      <c r="H619" s="59">
        <f>$K$373</f>
        <v>0</v>
      </c>
      <c r="I619" s="85">
        <v>12</v>
      </c>
      <c r="J619" s="169">
        <f t="shared" si="20"/>
        <v>0</v>
      </c>
      <c r="K619" s="169"/>
      <c r="L619" s="170">
        <f t="shared" si="21"/>
        <v>24</v>
      </c>
      <c r="M619" s="170"/>
    </row>
    <row r="620" spans="1:13" s="2" customFormat="1" ht="27.6" hidden="1" customHeight="1" x14ac:dyDescent="0.25">
      <c r="A620" s="54"/>
      <c r="B620" s="58"/>
      <c r="C620" s="171" t="str">
        <f>"Form 1120S   "&amp;$E$362</f>
        <v xml:space="preserve">Form 1120S   </v>
      </c>
      <c r="D620" s="171"/>
      <c r="E620" s="59">
        <f>$H$389</f>
        <v>0</v>
      </c>
      <c r="F620" s="85">
        <v>12</v>
      </c>
      <c r="G620" s="60"/>
      <c r="H620" s="59">
        <f>$K$389</f>
        <v>0</v>
      </c>
      <c r="I620" s="85">
        <v>12</v>
      </c>
      <c r="J620" s="169">
        <f t="shared" si="20"/>
        <v>0</v>
      </c>
      <c r="K620" s="169"/>
      <c r="L620" s="170">
        <f t="shared" si="21"/>
        <v>24</v>
      </c>
      <c r="M620" s="170"/>
    </row>
    <row r="621" spans="1:13" s="2" customFormat="1" ht="27.6" hidden="1" customHeight="1" x14ac:dyDescent="0.25">
      <c r="A621" s="54"/>
      <c r="B621" s="58"/>
      <c r="C621" s="182" t="str">
        <f>"S Corporation  "&amp;$E$362&amp;"  Subtotal"</f>
        <v>S Corporation    Subtotal</v>
      </c>
      <c r="D621" s="183"/>
      <c r="E621" s="102">
        <f>IF(F618&gt;0,E618,0)+IF(F619&gt;0,E619,0)+IF(F620&gt;0,E620,0)</f>
        <v>0</v>
      </c>
      <c r="F621" s="166"/>
      <c r="G621" s="103"/>
      <c r="H621" s="102">
        <f>IF(I618&gt;0,H618,0)+IF(I619&gt;0,H619,0)+IF(I620&gt;0,H620,0)</f>
        <v>0</v>
      </c>
      <c r="I621" s="166"/>
      <c r="J621" s="168">
        <f>ROUND(J618,2)+ROUND(J619,2)+ROUND(J620,2)</f>
        <v>0</v>
      </c>
      <c r="K621" s="168"/>
      <c r="L621" s="184"/>
      <c r="M621" s="185"/>
    </row>
    <row r="622" spans="1:13" s="2" customFormat="1" ht="27.6" hidden="1" customHeight="1" x14ac:dyDescent="0.25">
      <c r="A622" s="54"/>
      <c r="B622" s="58"/>
      <c r="C622" s="171" t="str">
        <f>"Schedule K-1   "&amp;$E$392</f>
        <v xml:space="preserve">Schedule K-1   </v>
      </c>
      <c r="D622" s="171"/>
      <c r="E622" s="59">
        <f>$H$399</f>
        <v>0</v>
      </c>
      <c r="F622" s="85">
        <v>12</v>
      </c>
      <c r="G622" s="60"/>
      <c r="H622" s="59">
        <f>$K$399</f>
        <v>0</v>
      </c>
      <c r="I622" s="85">
        <v>12</v>
      </c>
      <c r="J622" s="169">
        <f t="shared" ref="J622:J624" si="22">IFERROR((IF(F622=0,0,E622)+IF(I622=0,0,H622))/L622,0)</f>
        <v>0</v>
      </c>
      <c r="K622" s="169"/>
      <c r="L622" s="170">
        <f t="shared" ref="L622:L624" si="23">IF(ISNUMBER(F622),F622,0)+IF(ISNUMBER(I622),I622,0)</f>
        <v>24</v>
      </c>
      <c r="M622" s="170"/>
    </row>
    <row r="623" spans="1:13" s="2" customFormat="1" ht="27.6" hidden="1" customHeight="1" x14ac:dyDescent="0.25">
      <c r="A623" s="54"/>
      <c r="B623" s="58"/>
      <c r="C623" s="171" t="str">
        <f>"W-2 Wages   "&amp;$E$392</f>
        <v xml:space="preserve">W-2 Wages   </v>
      </c>
      <c r="D623" s="171"/>
      <c r="E623" s="59">
        <f>$H$403</f>
        <v>0</v>
      </c>
      <c r="F623" s="85">
        <v>12</v>
      </c>
      <c r="G623" s="60"/>
      <c r="H623" s="59">
        <f>$K$403</f>
        <v>0</v>
      </c>
      <c r="I623" s="85">
        <v>12</v>
      </c>
      <c r="J623" s="169">
        <f t="shared" si="22"/>
        <v>0</v>
      </c>
      <c r="K623" s="169"/>
      <c r="L623" s="170">
        <f t="shared" si="23"/>
        <v>24</v>
      </c>
      <c r="M623" s="170"/>
    </row>
    <row r="624" spans="1:13" s="2" customFormat="1" ht="27.6" hidden="1" customHeight="1" x14ac:dyDescent="0.25">
      <c r="A624" s="54"/>
      <c r="B624" s="58"/>
      <c r="C624" s="171" t="str">
        <f>"Form 1120S   "&amp;$E$392</f>
        <v xml:space="preserve">Form 1120S   </v>
      </c>
      <c r="D624" s="171"/>
      <c r="E624" s="59">
        <f>$H$419</f>
        <v>0</v>
      </c>
      <c r="F624" s="85">
        <v>12</v>
      </c>
      <c r="G624" s="60"/>
      <c r="H624" s="59">
        <f>$K$419</f>
        <v>0</v>
      </c>
      <c r="I624" s="85">
        <v>12</v>
      </c>
      <c r="J624" s="169">
        <f t="shared" si="22"/>
        <v>0</v>
      </c>
      <c r="K624" s="169"/>
      <c r="L624" s="170">
        <f t="shared" si="23"/>
        <v>24</v>
      </c>
      <c r="M624" s="170"/>
    </row>
    <row r="625" spans="1:13" s="2" customFormat="1" ht="27.6" hidden="1" customHeight="1" x14ac:dyDescent="0.25">
      <c r="A625" s="54"/>
      <c r="B625" s="58"/>
      <c r="C625" s="182" t="str">
        <f>"S Corporation  "&amp;$E$392&amp;"  Subtotal"</f>
        <v>S Corporation    Subtotal</v>
      </c>
      <c r="D625" s="183"/>
      <c r="E625" s="102">
        <f>IF(F622&gt;0,E622,0)+IF(F623&gt;0,E623,0)+IF(F624&gt;0,E624,0)</f>
        <v>0</v>
      </c>
      <c r="F625" s="166"/>
      <c r="G625" s="103"/>
      <c r="H625" s="102">
        <f>IF(I622&gt;0,H622,0)+IF(I623&gt;0,H623,0)+IF(I624&gt;0,H624,0)</f>
        <v>0</v>
      </c>
      <c r="I625" s="166"/>
      <c r="J625" s="168">
        <f>ROUND(J622,2)+ROUND(J623,2)+ROUND(J624,2)</f>
        <v>0</v>
      </c>
      <c r="K625" s="168"/>
      <c r="L625" s="184"/>
      <c r="M625" s="185"/>
    </row>
    <row r="626" spans="1:13" s="2" customFormat="1" ht="27.6" hidden="1" customHeight="1" x14ac:dyDescent="0.25">
      <c r="A626" s="54"/>
      <c r="B626" s="58"/>
      <c r="C626" s="171" t="str">
        <f>"Schedule K-1   "&amp;$E$422</f>
        <v xml:space="preserve">Schedule K-1   </v>
      </c>
      <c r="D626" s="171"/>
      <c r="E626" s="59">
        <f>$H$429</f>
        <v>0</v>
      </c>
      <c r="F626" s="85">
        <v>12</v>
      </c>
      <c r="G626" s="60"/>
      <c r="H626" s="59">
        <f>$K$429</f>
        <v>0</v>
      </c>
      <c r="I626" s="85">
        <v>12</v>
      </c>
      <c r="J626" s="169">
        <f t="shared" ref="J626:J628" si="24">IFERROR((IF(F626=0,0,E626)+IF(I626=0,0,H626))/L626,0)</f>
        <v>0</v>
      </c>
      <c r="K626" s="169"/>
      <c r="L626" s="170">
        <f t="shared" ref="L626:L628" si="25">IF(ISNUMBER(F626),F626,0)+IF(ISNUMBER(I626),I626,0)</f>
        <v>24</v>
      </c>
      <c r="M626" s="170"/>
    </row>
    <row r="627" spans="1:13" s="2" customFormat="1" ht="27.6" hidden="1" customHeight="1" x14ac:dyDescent="0.25">
      <c r="A627" s="54"/>
      <c r="B627" s="58"/>
      <c r="C627" s="171" t="str">
        <f>"W-2 Wages   "&amp;$E$422</f>
        <v xml:space="preserve">W-2 Wages   </v>
      </c>
      <c r="D627" s="171"/>
      <c r="E627" s="59">
        <f>$H$433</f>
        <v>0</v>
      </c>
      <c r="F627" s="85">
        <v>12</v>
      </c>
      <c r="G627" s="60"/>
      <c r="H627" s="59">
        <f>$K$433</f>
        <v>0</v>
      </c>
      <c r="I627" s="85">
        <v>12</v>
      </c>
      <c r="J627" s="169">
        <f t="shared" si="24"/>
        <v>0</v>
      </c>
      <c r="K627" s="169"/>
      <c r="L627" s="170">
        <f t="shared" si="25"/>
        <v>24</v>
      </c>
      <c r="M627" s="170"/>
    </row>
    <row r="628" spans="1:13" s="2" customFormat="1" ht="27.6" hidden="1" customHeight="1" x14ac:dyDescent="0.25">
      <c r="A628" s="54"/>
      <c r="B628" s="58"/>
      <c r="C628" s="171" t="str">
        <f>"Form 1120S   "&amp;$E$422</f>
        <v xml:space="preserve">Form 1120S   </v>
      </c>
      <c r="D628" s="171"/>
      <c r="E628" s="59">
        <f>$H$449</f>
        <v>0</v>
      </c>
      <c r="F628" s="85">
        <v>12</v>
      </c>
      <c r="G628" s="60"/>
      <c r="H628" s="59">
        <f>$K$449</f>
        <v>0</v>
      </c>
      <c r="I628" s="85">
        <v>12</v>
      </c>
      <c r="J628" s="169">
        <f t="shared" si="24"/>
        <v>0</v>
      </c>
      <c r="K628" s="169"/>
      <c r="L628" s="170">
        <f t="shared" si="25"/>
        <v>24</v>
      </c>
      <c r="M628" s="170"/>
    </row>
    <row r="629" spans="1:13" s="2" customFormat="1" ht="27.6" hidden="1" customHeight="1" x14ac:dyDescent="0.25">
      <c r="A629" s="54"/>
      <c r="B629" s="58"/>
      <c r="C629" s="182" t="str">
        <f>"S Corporation  "&amp;$E$422&amp;"  Subtotal"</f>
        <v>S Corporation    Subtotal</v>
      </c>
      <c r="D629" s="183"/>
      <c r="E629" s="102">
        <f>IF(F626&gt;0,E626,0)+IF(F627&gt;0,E627,0)+IF(F628&gt;0,E628,0)</f>
        <v>0</v>
      </c>
      <c r="F629" s="166"/>
      <c r="G629" s="103"/>
      <c r="H629" s="102">
        <f>IF(I626&gt;0,H626,0)+IF(I627&gt;0,H627,0)+IF(I628&gt;0,H628,0)</f>
        <v>0</v>
      </c>
      <c r="I629" s="166"/>
      <c r="J629" s="168">
        <f>ROUND(J626,2)+ROUND(J627,2)+ROUND(J628,2)</f>
        <v>0</v>
      </c>
      <c r="K629" s="168"/>
      <c r="L629" s="184"/>
      <c r="M629" s="185"/>
    </row>
    <row r="630" spans="1:13" s="2" customFormat="1" ht="27.6" hidden="1" customHeight="1" x14ac:dyDescent="0.25">
      <c r="A630" s="54"/>
      <c r="B630" s="58"/>
      <c r="C630" s="171" t="str">
        <f>"Schedule K-1   "&amp;$E$452</f>
        <v xml:space="preserve">Schedule K-1   </v>
      </c>
      <c r="D630" s="171"/>
      <c r="E630" s="59">
        <f>$H$459</f>
        <v>0</v>
      </c>
      <c r="F630" s="85">
        <v>12</v>
      </c>
      <c r="G630" s="60"/>
      <c r="H630" s="59">
        <f>$K$459</f>
        <v>0</v>
      </c>
      <c r="I630" s="85">
        <v>12</v>
      </c>
      <c r="J630" s="169">
        <f t="shared" ref="J630:J632" si="26">IFERROR((IF(F630=0,0,E630)+IF(I630=0,0,H630))/L630,0)</f>
        <v>0</v>
      </c>
      <c r="K630" s="169"/>
      <c r="L630" s="170">
        <f t="shared" ref="L630:L632" si="27">IF(ISNUMBER(F630),F630,0)+IF(ISNUMBER(I630),I630,0)</f>
        <v>24</v>
      </c>
      <c r="M630" s="170"/>
    </row>
    <row r="631" spans="1:13" s="2" customFormat="1" ht="27.6" hidden="1" customHeight="1" x14ac:dyDescent="0.25">
      <c r="A631" s="54"/>
      <c r="B631" s="58"/>
      <c r="C631" s="171" t="str">
        <f>"W-2 Wages   "&amp;$E$452</f>
        <v xml:space="preserve">W-2 Wages   </v>
      </c>
      <c r="D631" s="171"/>
      <c r="E631" s="59">
        <f>$H$463</f>
        <v>0</v>
      </c>
      <c r="F631" s="85">
        <v>12</v>
      </c>
      <c r="G631" s="60"/>
      <c r="H631" s="59">
        <f>$K$463</f>
        <v>0</v>
      </c>
      <c r="I631" s="85">
        <v>12</v>
      </c>
      <c r="J631" s="169">
        <f t="shared" si="26"/>
        <v>0</v>
      </c>
      <c r="K631" s="169"/>
      <c r="L631" s="170">
        <f t="shared" si="27"/>
        <v>24</v>
      </c>
      <c r="M631" s="170"/>
    </row>
    <row r="632" spans="1:13" s="2" customFormat="1" ht="27.6" hidden="1" customHeight="1" x14ac:dyDescent="0.25">
      <c r="A632" s="54"/>
      <c r="B632" s="58"/>
      <c r="C632" s="171" t="str">
        <f>"Form 1120S   "&amp;$E$452</f>
        <v xml:space="preserve">Form 1120S   </v>
      </c>
      <c r="D632" s="171"/>
      <c r="E632" s="59">
        <f>$H$479</f>
        <v>0</v>
      </c>
      <c r="F632" s="85">
        <v>12</v>
      </c>
      <c r="G632" s="60"/>
      <c r="H632" s="59">
        <f>$K$479</f>
        <v>0</v>
      </c>
      <c r="I632" s="85">
        <v>12</v>
      </c>
      <c r="J632" s="169">
        <f t="shared" si="26"/>
        <v>0</v>
      </c>
      <c r="K632" s="169"/>
      <c r="L632" s="170">
        <f t="shared" si="27"/>
        <v>24</v>
      </c>
      <c r="M632" s="170"/>
    </row>
    <row r="633" spans="1:13" s="2" customFormat="1" ht="27.6" hidden="1" customHeight="1" x14ac:dyDescent="0.25">
      <c r="A633" s="54"/>
      <c r="B633" s="58"/>
      <c r="C633" s="182" t="str">
        <f>"S Corporation  "&amp;$E$452&amp;"  Subtotal"</f>
        <v>S Corporation    Subtotal</v>
      </c>
      <c r="D633" s="183"/>
      <c r="E633" s="102">
        <f>IF(F630&gt;0,E630,0)+IF(F631&gt;0,E631,0)+IF(F632&gt;0,E632,0)</f>
        <v>0</v>
      </c>
      <c r="F633" s="166"/>
      <c r="G633" s="103"/>
      <c r="H633" s="102">
        <f>IF(I630&gt;0,H630,0)+IF(I631&gt;0,H631,0)+IF(I632&gt;0,H632,0)</f>
        <v>0</v>
      </c>
      <c r="I633" s="166"/>
      <c r="J633" s="168">
        <f>ROUND(J630,2)+ROUND(J631,2)+ROUND(J632,2)</f>
        <v>0</v>
      </c>
      <c r="K633" s="168"/>
      <c r="L633" s="184"/>
      <c r="M633" s="185"/>
    </row>
    <row r="634" spans="1:13" ht="30" customHeight="1" x14ac:dyDescent="0.25">
      <c r="A634" s="119"/>
      <c r="B634" s="172" t="s">
        <v>98</v>
      </c>
      <c r="C634" s="172"/>
      <c r="D634" s="172"/>
      <c r="E634" s="172"/>
      <c r="F634" s="172"/>
      <c r="G634" s="9"/>
      <c r="H634" s="9"/>
      <c r="I634" s="9"/>
      <c r="J634" s="9"/>
      <c r="K634" s="9"/>
      <c r="L634" s="9"/>
      <c r="M634" s="9"/>
    </row>
    <row r="635" spans="1:13" s="2" customFormat="1" ht="27.6" hidden="1" customHeight="1" x14ac:dyDescent="0.25">
      <c r="A635" s="54"/>
      <c r="B635" s="58"/>
      <c r="C635" s="171" t="str">
        <f>"W-2 Wages   "&amp;$E$484</f>
        <v xml:space="preserve">W-2 Wages   </v>
      </c>
      <c r="D635" s="171"/>
      <c r="E635" s="59">
        <f>$H$488</f>
        <v>0</v>
      </c>
      <c r="F635" s="85">
        <v>12</v>
      </c>
      <c r="G635" s="60"/>
      <c r="H635" s="59">
        <f>$K$488</f>
        <v>0</v>
      </c>
      <c r="I635" s="85">
        <v>12</v>
      </c>
      <c r="J635" s="169">
        <f t="shared" ref="J635:J636" si="28">IFERROR((IF(F635=0,0,E635)+IF(I635=0,0,H635))/L635,0)</f>
        <v>0</v>
      </c>
      <c r="K635" s="169"/>
      <c r="L635" s="170">
        <f t="shared" ref="L635:L636" si="29">IF(ISNUMBER(F635),F635,0)+IF(ISNUMBER(I635),I635,0)</f>
        <v>24</v>
      </c>
      <c r="M635" s="170"/>
    </row>
    <row r="636" spans="1:13" s="2" customFormat="1" ht="27.6" hidden="1" customHeight="1" x14ac:dyDescent="0.25">
      <c r="A636" s="54"/>
      <c r="B636" s="58"/>
      <c r="C636" s="171" t="str">
        <f>"Form 1120   "&amp;$E$484</f>
        <v xml:space="preserve">Form 1120   </v>
      </c>
      <c r="D636" s="171"/>
      <c r="E636" s="59">
        <f>$H$509</f>
        <v>0</v>
      </c>
      <c r="F636" s="85">
        <v>12</v>
      </c>
      <c r="G636" s="60"/>
      <c r="H636" s="59">
        <f>$K$509</f>
        <v>0</v>
      </c>
      <c r="I636" s="85">
        <v>12</v>
      </c>
      <c r="J636" s="169">
        <f t="shared" si="28"/>
        <v>0</v>
      </c>
      <c r="K636" s="169"/>
      <c r="L636" s="170">
        <f t="shared" si="29"/>
        <v>24</v>
      </c>
      <c r="M636" s="170"/>
    </row>
    <row r="637" spans="1:13" s="2" customFormat="1" ht="27.6" hidden="1" customHeight="1" x14ac:dyDescent="0.25">
      <c r="A637" s="54"/>
      <c r="B637" s="58"/>
      <c r="C637" s="182" t="str">
        <f>"Corporation  "&amp;$E$484&amp;"  Subtotal"</f>
        <v>Corporation    Subtotal</v>
      </c>
      <c r="D637" s="183"/>
      <c r="E637" s="102">
        <f>IF(F635&gt;0,E635,0)+IF(F636&gt;0,E636,0)</f>
        <v>0</v>
      </c>
      <c r="F637" s="166"/>
      <c r="G637" s="103"/>
      <c r="H637" s="102">
        <f>IF(I635&gt;0,H635,0)+IF(I636&gt;0,H636,0)</f>
        <v>0</v>
      </c>
      <c r="I637" s="166"/>
      <c r="J637" s="168">
        <f>J635+J636</f>
        <v>0</v>
      </c>
      <c r="K637" s="168"/>
      <c r="L637" s="184"/>
      <c r="M637" s="185"/>
    </row>
    <row r="638" spans="1:13" s="2" customFormat="1" ht="27.6" hidden="1" customHeight="1" x14ac:dyDescent="0.25">
      <c r="A638" s="54"/>
      <c r="B638" s="58"/>
      <c r="C638" s="171" t="str">
        <f>"W-2 Wages   "&amp;$E$512</f>
        <v xml:space="preserve">W-2 Wages   </v>
      </c>
      <c r="D638" s="171"/>
      <c r="E638" s="59">
        <f>$H$516</f>
        <v>0</v>
      </c>
      <c r="F638" s="85">
        <v>12</v>
      </c>
      <c r="G638" s="60"/>
      <c r="H638" s="59">
        <f>$K$516</f>
        <v>0</v>
      </c>
      <c r="I638" s="85">
        <v>7</v>
      </c>
      <c r="J638" s="169">
        <f t="shared" ref="J638:J639" si="30">IFERROR((IF(F638=0,0,E638)+IF(I638=0,0,H638))/L638,0)</f>
        <v>0</v>
      </c>
      <c r="K638" s="169"/>
      <c r="L638" s="170">
        <f t="shared" ref="L638:L639" si="31">IF(ISNUMBER(F638),F638,0)+IF(ISNUMBER(I638),I638,0)</f>
        <v>19</v>
      </c>
      <c r="M638" s="170"/>
    </row>
    <row r="639" spans="1:13" s="2" customFormat="1" ht="27.6" hidden="1" customHeight="1" x14ac:dyDescent="0.25">
      <c r="A639" s="54"/>
      <c r="B639" s="58"/>
      <c r="C639" s="171" t="str">
        <f>"Form 1120   "&amp;$E$512</f>
        <v xml:space="preserve">Form 1120   </v>
      </c>
      <c r="D639" s="171"/>
      <c r="E639" s="59">
        <f>$H$537</f>
        <v>0</v>
      </c>
      <c r="F639" s="85">
        <v>12</v>
      </c>
      <c r="G639" s="60"/>
      <c r="H639" s="59">
        <f>$K$537</f>
        <v>0</v>
      </c>
      <c r="I639" s="85">
        <v>12</v>
      </c>
      <c r="J639" s="169">
        <f t="shared" si="30"/>
        <v>0</v>
      </c>
      <c r="K639" s="169"/>
      <c r="L639" s="170">
        <f t="shared" si="31"/>
        <v>24</v>
      </c>
      <c r="M639" s="170"/>
    </row>
    <row r="640" spans="1:13" s="2" customFormat="1" ht="27.6" hidden="1" customHeight="1" x14ac:dyDescent="0.25">
      <c r="A640" s="54"/>
      <c r="B640" s="58"/>
      <c r="C640" s="182" t="str">
        <f>"Corporation  "&amp;$E$512&amp;"  Subtotal"</f>
        <v>Corporation    Subtotal</v>
      </c>
      <c r="D640" s="183"/>
      <c r="E640" s="102">
        <f>IF(F638&gt;0,E638,0)+IF(F639&gt;0,E639,0)</f>
        <v>0</v>
      </c>
      <c r="F640" s="166"/>
      <c r="G640" s="103"/>
      <c r="H640" s="102">
        <f>IF(I638&gt;0,H638,0)+IF(I639&gt;0,H639,0)</f>
        <v>0</v>
      </c>
      <c r="I640" s="166"/>
      <c r="J640" s="168">
        <f>J638+J639</f>
        <v>0</v>
      </c>
      <c r="K640" s="168"/>
      <c r="L640" s="184"/>
      <c r="M640" s="185"/>
    </row>
    <row r="641" spans="1:14" s="2" customFormat="1" ht="27.6" hidden="1" customHeight="1" x14ac:dyDescent="0.25">
      <c r="A641" s="54"/>
      <c r="B641" s="58"/>
      <c r="C641" s="171" t="str">
        <f>"W-2 Wages   "&amp;$E$540</f>
        <v xml:space="preserve">W-2 Wages   </v>
      </c>
      <c r="D641" s="171"/>
      <c r="E641" s="59">
        <f>$H$544</f>
        <v>0</v>
      </c>
      <c r="F641" s="85">
        <v>12</v>
      </c>
      <c r="G641" s="60"/>
      <c r="H641" s="59">
        <f>$K$544</f>
        <v>0</v>
      </c>
      <c r="I641" s="85">
        <v>12</v>
      </c>
      <c r="J641" s="169">
        <f t="shared" ref="J641:J642" si="32">IFERROR((IF(F641=0,0,E641)+IF(I641=0,0,H641))/L641,0)</f>
        <v>0</v>
      </c>
      <c r="K641" s="169"/>
      <c r="L641" s="170">
        <f t="shared" ref="L641:L642" si="33">IF(ISNUMBER(F641),F641,0)+IF(ISNUMBER(I641),I641,0)</f>
        <v>24</v>
      </c>
      <c r="M641" s="170"/>
    </row>
    <row r="642" spans="1:14" s="2" customFormat="1" ht="27.6" hidden="1" customHeight="1" x14ac:dyDescent="0.25">
      <c r="A642" s="54"/>
      <c r="B642" s="58"/>
      <c r="C642" s="171" t="str">
        <f>"Form 1120   "&amp;$E$540</f>
        <v xml:space="preserve">Form 1120   </v>
      </c>
      <c r="D642" s="171"/>
      <c r="E642" s="59">
        <f>$H$565</f>
        <v>0</v>
      </c>
      <c r="F642" s="85">
        <v>12</v>
      </c>
      <c r="G642" s="60"/>
      <c r="H642" s="59">
        <f>$K$565</f>
        <v>0</v>
      </c>
      <c r="I642" s="85">
        <v>12</v>
      </c>
      <c r="J642" s="169">
        <f t="shared" si="32"/>
        <v>0</v>
      </c>
      <c r="K642" s="169"/>
      <c r="L642" s="170">
        <f t="shared" si="33"/>
        <v>24</v>
      </c>
      <c r="M642" s="170"/>
    </row>
    <row r="643" spans="1:14" s="2" customFormat="1" ht="27.6" hidden="1" customHeight="1" x14ac:dyDescent="0.25">
      <c r="A643" s="54"/>
      <c r="B643" s="58"/>
      <c r="C643" s="182" t="str">
        <f>"Corporation  "&amp;$E$540&amp;"  Subtotal"</f>
        <v>Corporation    Subtotal</v>
      </c>
      <c r="D643" s="183"/>
      <c r="E643" s="102">
        <f>IF(F641&gt;0,E641,0)+IF(F642&gt;0,E642,0)</f>
        <v>0</v>
      </c>
      <c r="F643" s="166"/>
      <c r="G643" s="103"/>
      <c r="H643" s="102">
        <f>IF(I641&gt;0,H641,0)+IF(I642&gt;0,H642,0)</f>
        <v>0</v>
      </c>
      <c r="I643" s="166"/>
      <c r="J643" s="168">
        <f>J641+J642</f>
        <v>0</v>
      </c>
      <c r="K643" s="168"/>
      <c r="L643" s="184"/>
      <c r="M643" s="185"/>
    </row>
    <row r="644" spans="1:14" ht="27" customHeight="1" x14ac:dyDescent="0.25">
      <c r="A644" s="119"/>
      <c r="B644" s="58"/>
      <c r="C644" s="186" t="s">
        <v>99</v>
      </c>
      <c r="D644" s="187"/>
      <c r="E644" s="61"/>
      <c r="F644" s="62"/>
      <c r="G644" s="62"/>
      <c r="H644" s="62"/>
      <c r="I644" s="62"/>
      <c r="J644" s="188">
        <f ca="1">SUMIF(I577:I643,"&gt;=0",J577:J643)</f>
        <v>4096.1149999999998</v>
      </c>
      <c r="K644" s="188"/>
      <c r="L644" s="62"/>
      <c r="M644" s="63"/>
    </row>
    <row r="645" spans="1:14" ht="9.6" customHeight="1" x14ac:dyDescent="0.25">
      <c r="A645" s="119"/>
      <c r="B645" s="8"/>
      <c r="C645" s="8"/>
      <c r="D645" s="8"/>
      <c r="E645" s="8"/>
      <c r="F645" s="8"/>
      <c r="G645" s="8"/>
      <c r="H645" s="8"/>
      <c r="I645" s="8"/>
      <c r="J645" s="8"/>
      <c r="K645" s="8"/>
      <c r="L645" s="8"/>
      <c r="M645" s="8"/>
    </row>
    <row r="646" spans="1:14" ht="9.6" customHeight="1" x14ac:dyDescent="0.25">
      <c r="A646" s="119"/>
      <c r="B646" s="8"/>
      <c r="C646" s="8"/>
      <c r="D646" s="8"/>
      <c r="E646" s="8"/>
      <c r="F646" s="8"/>
      <c r="G646" s="8"/>
      <c r="H646" s="8"/>
      <c r="I646" s="8"/>
      <c r="J646" s="8"/>
      <c r="K646" s="8"/>
      <c r="L646" s="8"/>
      <c r="M646" s="8"/>
    </row>
    <row r="647" spans="1:14" s="2" customFormat="1" ht="24" customHeight="1" x14ac:dyDescent="0.25">
      <c r="A647" s="54"/>
      <c r="B647" s="64"/>
      <c r="C647" s="65" t="s">
        <v>100</v>
      </c>
      <c r="D647" s="66"/>
      <c r="E647" s="66"/>
      <c r="F647" s="66"/>
      <c r="G647" s="66"/>
      <c r="H647" s="66"/>
      <c r="I647" s="66"/>
      <c r="J647" s="66"/>
      <c r="K647" s="66"/>
      <c r="L647" s="129"/>
      <c r="M647" s="67"/>
    </row>
    <row r="648" spans="1:14" s="4" customFormat="1" ht="22.15" customHeight="1" x14ac:dyDescent="0.25">
      <c r="A648" s="127"/>
      <c r="B648" s="69"/>
      <c r="C648" s="173"/>
      <c r="D648" s="174"/>
      <c r="E648" s="174"/>
      <c r="F648" s="174"/>
      <c r="G648" s="174"/>
      <c r="H648" s="174"/>
      <c r="I648" s="174"/>
      <c r="J648" s="174"/>
      <c r="K648" s="174"/>
      <c r="L648" s="175"/>
      <c r="M648" s="97" t="s">
        <v>101</v>
      </c>
      <c r="N648" s="98" t="s">
        <v>101</v>
      </c>
    </row>
    <row r="649" spans="1:14" s="4" customFormat="1" ht="22.15" customHeight="1" x14ac:dyDescent="0.25">
      <c r="A649" s="127"/>
      <c r="B649" s="69"/>
      <c r="C649" s="176"/>
      <c r="D649" s="177"/>
      <c r="E649" s="177"/>
      <c r="F649" s="177"/>
      <c r="G649" s="177"/>
      <c r="H649" s="177"/>
      <c r="I649" s="177"/>
      <c r="J649" s="177"/>
      <c r="K649" s="177"/>
      <c r="L649" s="178"/>
      <c r="M649" s="97" t="s">
        <v>101</v>
      </c>
      <c r="N649" s="98" t="s">
        <v>101</v>
      </c>
    </row>
    <row r="650" spans="1:14" s="4" customFormat="1" ht="22.15" customHeight="1" x14ac:dyDescent="0.25">
      <c r="A650" s="127"/>
      <c r="B650" s="69"/>
      <c r="C650" s="176"/>
      <c r="D650" s="177"/>
      <c r="E650" s="177"/>
      <c r="F650" s="177"/>
      <c r="G650" s="177"/>
      <c r="H650" s="177"/>
      <c r="I650" s="177"/>
      <c r="J650" s="177"/>
      <c r="K650" s="177"/>
      <c r="L650" s="178"/>
      <c r="M650" s="97" t="s">
        <v>101</v>
      </c>
      <c r="N650" s="98" t="s">
        <v>101</v>
      </c>
    </row>
    <row r="651" spans="1:14" s="4" customFormat="1" ht="22.15" customHeight="1" x14ac:dyDescent="0.25">
      <c r="A651" s="127"/>
      <c r="B651" s="69"/>
      <c r="C651" s="176"/>
      <c r="D651" s="177"/>
      <c r="E651" s="177"/>
      <c r="F651" s="177"/>
      <c r="G651" s="177"/>
      <c r="H651" s="177"/>
      <c r="I651" s="177"/>
      <c r="J651" s="177"/>
      <c r="K651" s="177"/>
      <c r="L651" s="178"/>
      <c r="M651" s="97" t="s">
        <v>101</v>
      </c>
      <c r="N651" s="98" t="s">
        <v>101</v>
      </c>
    </row>
    <row r="652" spans="1:14" s="4" customFormat="1" ht="22.15" customHeight="1" x14ac:dyDescent="0.25">
      <c r="A652" s="127"/>
      <c r="B652" s="69"/>
      <c r="C652" s="176"/>
      <c r="D652" s="177"/>
      <c r="E652" s="177"/>
      <c r="F652" s="177"/>
      <c r="G652" s="177"/>
      <c r="H652" s="177"/>
      <c r="I652" s="177"/>
      <c r="J652" s="177"/>
      <c r="K652" s="177"/>
      <c r="L652" s="178"/>
      <c r="M652" s="97" t="s">
        <v>101</v>
      </c>
      <c r="N652" s="98" t="s">
        <v>101</v>
      </c>
    </row>
    <row r="653" spans="1:14" s="4" customFormat="1" ht="22.15" customHeight="1" x14ac:dyDescent="0.25">
      <c r="A653" s="127"/>
      <c r="B653" s="69"/>
      <c r="C653" s="176"/>
      <c r="D653" s="177"/>
      <c r="E653" s="177"/>
      <c r="F653" s="177"/>
      <c r="G653" s="177"/>
      <c r="H653" s="177"/>
      <c r="I653" s="177"/>
      <c r="J653" s="177"/>
      <c r="K653" s="177"/>
      <c r="L653" s="178"/>
      <c r="M653" s="97" t="s">
        <v>101</v>
      </c>
      <c r="N653" s="98" t="s">
        <v>101</v>
      </c>
    </row>
    <row r="654" spans="1:14" s="4" customFormat="1" ht="22.15" customHeight="1" x14ac:dyDescent="0.25">
      <c r="A654" s="127"/>
      <c r="B654" s="69"/>
      <c r="C654" s="176"/>
      <c r="D654" s="177"/>
      <c r="E654" s="177"/>
      <c r="F654" s="177"/>
      <c r="G654" s="177"/>
      <c r="H654" s="177"/>
      <c r="I654" s="177"/>
      <c r="J654" s="177"/>
      <c r="K654" s="177"/>
      <c r="L654" s="178"/>
      <c r="M654" s="97" t="s">
        <v>101</v>
      </c>
      <c r="N654" s="98" t="s">
        <v>101</v>
      </c>
    </row>
    <row r="655" spans="1:14" s="4" customFormat="1" ht="24" customHeight="1" x14ac:dyDescent="0.25">
      <c r="A655" s="127"/>
      <c r="B655" s="69"/>
      <c r="C655" s="179"/>
      <c r="D655" s="180"/>
      <c r="E655" s="180"/>
      <c r="F655" s="180"/>
      <c r="G655" s="180"/>
      <c r="H655" s="180"/>
      <c r="I655" s="180"/>
      <c r="J655" s="180"/>
      <c r="K655" s="180"/>
      <c r="L655" s="181"/>
      <c r="M655" s="97" t="s">
        <v>101</v>
      </c>
      <c r="N655" s="98" t="s">
        <v>101</v>
      </c>
    </row>
    <row r="656" spans="1:14" ht="21.6" customHeight="1" x14ac:dyDescent="0.25">
      <c r="A656" s="119"/>
      <c r="B656" s="70"/>
      <c r="C656" s="71"/>
      <c r="D656" s="71"/>
      <c r="E656" s="71"/>
      <c r="F656" s="71"/>
      <c r="G656" s="71"/>
      <c r="H656" s="71"/>
      <c r="I656" s="71"/>
      <c r="J656" s="71"/>
      <c r="K656" s="71"/>
      <c r="L656" s="71"/>
      <c r="M656" s="72"/>
    </row>
  </sheetData>
  <sheetProtection algorithmName="SHA-512" hashValue="zhTdtIkQKlAKv4MISnMDH/uAyzFhpfyJrrmCVw9qZmxUC8n4/KN56wO8PbH+zH7gy2LGiq0T0i8ZWfFnLfsx8A==" saltValue="UhMsqyyKLZJRmdw2T/lWbQ==" spinCount="100000" sheet="1" objects="1" scenarios="1"/>
  <mergeCells count="485">
    <mergeCell ref="C591:D591"/>
    <mergeCell ref="J591:K591"/>
    <mergeCell ref="L591:M591"/>
    <mergeCell ref="C467:G467"/>
    <mergeCell ref="C468:G468"/>
    <mergeCell ref="C469:G469"/>
    <mergeCell ref="C470:G470"/>
    <mergeCell ref="C471:G471"/>
    <mergeCell ref="C472:F472"/>
    <mergeCell ref="C473:F473"/>
    <mergeCell ref="C477:G477"/>
    <mergeCell ref="C516:D516"/>
    <mergeCell ref="C520:G520"/>
    <mergeCell ref="C521:F521"/>
    <mergeCell ref="C522:G522"/>
    <mergeCell ref="C523:G523"/>
    <mergeCell ref="C556:G556"/>
    <mergeCell ref="C551:G551"/>
    <mergeCell ref="C552:G552"/>
    <mergeCell ref="C553:G553"/>
    <mergeCell ref="C554:G554"/>
    <mergeCell ref="C498:G498"/>
    <mergeCell ref="C499:G499"/>
    <mergeCell ref="C500:G500"/>
    <mergeCell ref="C632:D632"/>
    <mergeCell ref="J632:K632"/>
    <mergeCell ref="L632:M632"/>
    <mergeCell ref="C633:D633"/>
    <mergeCell ref="J633:K633"/>
    <mergeCell ref="L633:M633"/>
    <mergeCell ref="C629:D629"/>
    <mergeCell ref="J629:K629"/>
    <mergeCell ref="L629:M629"/>
    <mergeCell ref="C630:D630"/>
    <mergeCell ref="J630:K630"/>
    <mergeCell ref="L630:M630"/>
    <mergeCell ref="C631:D631"/>
    <mergeCell ref="J631:K631"/>
    <mergeCell ref="L631:M631"/>
    <mergeCell ref="C627:D627"/>
    <mergeCell ref="J627:K627"/>
    <mergeCell ref="L627:M627"/>
    <mergeCell ref="C628:D628"/>
    <mergeCell ref="J628:K628"/>
    <mergeCell ref="L628:M628"/>
    <mergeCell ref="C611:D611"/>
    <mergeCell ref="J611:K611"/>
    <mergeCell ref="L611:M611"/>
    <mergeCell ref="C622:D622"/>
    <mergeCell ref="J622:K622"/>
    <mergeCell ref="L622:M622"/>
    <mergeCell ref="C623:D623"/>
    <mergeCell ref="J623:K623"/>
    <mergeCell ref="L623:M623"/>
    <mergeCell ref="C626:D626"/>
    <mergeCell ref="J626:K626"/>
    <mergeCell ref="L626:M626"/>
    <mergeCell ref="C624:D624"/>
    <mergeCell ref="J624:K624"/>
    <mergeCell ref="L624:M624"/>
    <mergeCell ref="C625:D625"/>
    <mergeCell ref="J625:K625"/>
    <mergeCell ref="L625:M625"/>
    <mergeCell ref="C617:D617"/>
    <mergeCell ref="J617:K617"/>
    <mergeCell ref="L617:M617"/>
    <mergeCell ref="C621:D621"/>
    <mergeCell ref="J621:K621"/>
    <mergeCell ref="L621:M621"/>
    <mergeCell ref="C618:D618"/>
    <mergeCell ref="J618:K618"/>
    <mergeCell ref="L618:M618"/>
    <mergeCell ref="C619:D619"/>
    <mergeCell ref="J619:K619"/>
    <mergeCell ref="L619:M619"/>
    <mergeCell ref="C620:D620"/>
    <mergeCell ref="J620:K620"/>
    <mergeCell ref="L620:M620"/>
    <mergeCell ref="L615:M615"/>
    <mergeCell ref="C616:D616"/>
    <mergeCell ref="J616:K616"/>
    <mergeCell ref="L616:M616"/>
    <mergeCell ref="C607:D607"/>
    <mergeCell ref="J607:K607"/>
    <mergeCell ref="L607:M607"/>
    <mergeCell ref="C602:D602"/>
    <mergeCell ref="J602:K602"/>
    <mergeCell ref="L602:M602"/>
    <mergeCell ref="C604:D604"/>
    <mergeCell ref="J604:K604"/>
    <mergeCell ref="L604:M604"/>
    <mergeCell ref="C606:D606"/>
    <mergeCell ref="J606:K606"/>
    <mergeCell ref="L606:M606"/>
    <mergeCell ref="C608:D608"/>
    <mergeCell ref="J608:K608"/>
    <mergeCell ref="L608:M608"/>
    <mergeCell ref="C609:D609"/>
    <mergeCell ref="J609:K609"/>
    <mergeCell ref="L613:M613"/>
    <mergeCell ref="L609:M609"/>
    <mergeCell ref="C613:D613"/>
    <mergeCell ref="C501:F501"/>
    <mergeCell ref="C502:F502"/>
    <mergeCell ref="C506:G506"/>
    <mergeCell ref="C507:F507"/>
    <mergeCell ref="C512:D512"/>
    <mergeCell ref="E512:G512"/>
    <mergeCell ref="C492:G492"/>
    <mergeCell ref="C493:F493"/>
    <mergeCell ref="C494:G494"/>
    <mergeCell ref="C495:G495"/>
    <mergeCell ref="C496:G496"/>
    <mergeCell ref="C497:G497"/>
    <mergeCell ref="E484:G484"/>
    <mergeCell ref="C484:D484"/>
    <mergeCell ref="C488:D488"/>
    <mergeCell ref="C457:G457"/>
    <mergeCell ref="C463:D463"/>
    <mergeCell ref="C422:D422"/>
    <mergeCell ref="E422:G422"/>
    <mergeCell ref="C426:G426"/>
    <mergeCell ref="C427:G427"/>
    <mergeCell ref="C433:D433"/>
    <mergeCell ref="C437:G437"/>
    <mergeCell ref="C438:G438"/>
    <mergeCell ref="C439:G439"/>
    <mergeCell ref="C440:G440"/>
    <mergeCell ref="C441:G441"/>
    <mergeCell ref="C442:F442"/>
    <mergeCell ref="C443:F443"/>
    <mergeCell ref="C447:G447"/>
    <mergeCell ref="C452:D452"/>
    <mergeCell ref="E452:G452"/>
    <mergeCell ref="C456:G456"/>
    <mergeCell ref="C403:D403"/>
    <mergeCell ref="C407:G407"/>
    <mergeCell ref="C408:G408"/>
    <mergeCell ref="C409:G409"/>
    <mergeCell ref="C410:G410"/>
    <mergeCell ref="C411:G411"/>
    <mergeCell ref="C412:F412"/>
    <mergeCell ref="C413:F413"/>
    <mergeCell ref="C417:G417"/>
    <mergeCell ref="C380:G380"/>
    <mergeCell ref="C381:G381"/>
    <mergeCell ref="C382:F382"/>
    <mergeCell ref="C383:F383"/>
    <mergeCell ref="C387:G387"/>
    <mergeCell ref="C392:D392"/>
    <mergeCell ref="E392:G392"/>
    <mergeCell ref="C396:G396"/>
    <mergeCell ref="C397:G397"/>
    <mergeCell ref="C357:G357"/>
    <mergeCell ref="C362:D362"/>
    <mergeCell ref="E362:G362"/>
    <mergeCell ref="C366:G366"/>
    <mergeCell ref="C367:G367"/>
    <mergeCell ref="C373:D373"/>
    <mergeCell ref="C377:G377"/>
    <mergeCell ref="C378:G378"/>
    <mergeCell ref="C379:G379"/>
    <mergeCell ref="C313:D313"/>
    <mergeCell ref="C343:D343"/>
    <mergeCell ref="C347:G347"/>
    <mergeCell ref="C348:G348"/>
    <mergeCell ref="C349:G349"/>
    <mergeCell ref="C350:G350"/>
    <mergeCell ref="C351:G351"/>
    <mergeCell ref="C352:F352"/>
    <mergeCell ref="C353:F353"/>
    <mergeCell ref="C322:F322"/>
    <mergeCell ref="C327:G327"/>
    <mergeCell ref="C332:D332"/>
    <mergeCell ref="E332:G332"/>
    <mergeCell ref="C336:G336"/>
    <mergeCell ref="C337:G337"/>
    <mergeCell ref="C317:G317"/>
    <mergeCell ref="C318:G318"/>
    <mergeCell ref="C319:G319"/>
    <mergeCell ref="C320:G320"/>
    <mergeCell ref="C321:G321"/>
    <mergeCell ref="C323:F323"/>
    <mergeCell ref="C290:F290"/>
    <mergeCell ref="C291:F291"/>
    <mergeCell ref="C295:G295"/>
    <mergeCell ref="C272:G272"/>
    <mergeCell ref="C273:G273"/>
    <mergeCell ref="C274:G274"/>
    <mergeCell ref="C284:G284"/>
    <mergeCell ref="C285:G285"/>
    <mergeCell ref="C286:G286"/>
    <mergeCell ref="C287:G287"/>
    <mergeCell ref="C288:G288"/>
    <mergeCell ref="C289:G289"/>
    <mergeCell ref="C280:D280"/>
    <mergeCell ref="C253:G253"/>
    <mergeCell ref="C254:G254"/>
    <mergeCell ref="C255:G255"/>
    <mergeCell ref="C256:G256"/>
    <mergeCell ref="C257:G257"/>
    <mergeCell ref="C258:F258"/>
    <mergeCell ref="C259:F259"/>
    <mergeCell ref="C263:G263"/>
    <mergeCell ref="C268:D268"/>
    <mergeCell ref="E268:G268"/>
    <mergeCell ref="C226:F226"/>
    <mergeCell ref="C227:F227"/>
    <mergeCell ref="C231:G231"/>
    <mergeCell ref="C236:D236"/>
    <mergeCell ref="E236:G236"/>
    <mergeCell ref="C240:G240"/>
    <mergeCell ref="C241:G241"/>
    <mergeCell ref="C242:G242"/>
    <mergeCell ref="C252:G252"/>
    <mergeCell ref="C248:D248"/>
    <mergeCell ref="C208:G208"/>
    <mergeCell ref="C209:G209"/>
    <mergeCell ref="C210:G210"/>
    <mergeCell ref="C220:G220"/>
    <mergeCell ref="C221:G221"/>
    <mergeCell ref="C222:G222"/>
    <mergeCell ref="C223:G223"/>
    <mergeCell ref="C224:G224"/>
    <mergeCell ref="C225:G225"/>
    <mergeCell ref="C216:D216"/>
    <mergeCell ref="C189:G189"/>
    <mergeCell ref="C190:G190"/>
    <mergeCell ref="C191:G191"/>
    <mergeCell ref="C192:G192"/>
    <mergeCell ref="C193:G193"/>
    <mergeCell ref="C194:F194"/>
    <mergeCell ref="C195:F195"/>
    <mergeCell ref="C199:G199"/>
    <mergeCell ref="C204:D204"/>
    <mergeCell ref="E204:G204"/>
    <mergeCell ref="C3:D3"/>
    <mergeCell ref="E3:H3"/>
    <mergeCell ref="C112:G112"/>
    <mergeCell ref="C113:G113"/>
    <mergeCell ref="C7:G7"/>
    <mergeCell ref="C9:G9"/>
    <mergeCell ref="C10:G10"/>
    <mergeCell ref="C15:G15"/>
    <mergeCell ref="C19:G19"/>
    <mergeCell ref="D17:G17"/>
    <mergeCell ref="D32:G32"/>
    <mergeCell ref="C25:F25"/>
    <mergeCell ref="C26:G26"/>
    <mergeCell ref="C27:G27"/>
    <mergeCell ref="C28:G28"/>
    <mergeCell ref="C20:G20"/>
    <mergeCell ref="C21:G21"/>
    <mergeCell ref="C22:G22"/>
    <mergeCell ref="C23:F23"/>
    <mergeCell ref="C24:G24"/>
    <mergeCell ref="C38:F38"/>
    <mergeCell ref="C39:G39"/>
    <mergeCell ref="C66:G66"/>
    <mergeCell ref="C40:F40"/>
    <mergeCell ref="C41:G41"/>
    <mergeCell ref="C42:G42"/>
    <mergeCell ref="C34:G34"/>
    <mergeCell ref="C35:G35"/>
    <mergeCell ref="C36:G36"/>
    <mergeCell ref="C37:G37"/>
    <mergeCell ref="C52:G52"/>
    <mergeCell ref="C53:F53"/>
    <mergeCell ref="C57:G57"/>
    <mergeCell ref="C58:G58"/>
    <mergeCell ref="C64:G64"/>
    <mergeCell ref="C65:G65"/>
    <mergeCell ref="D62:G62"/>
    <mergeCell ref="C54:G54"/>
    <mergeCell ref="C55:F55"/>
    <mergeCell ref="C56:G56"/>
    <mergeCell ref="C43:G43"/>
    <mergeCell ref="C49:G49"/>
    <mergeCell ref="C50:G50"/>
    <mergeCell ref="C51:G51"/>
    <mergeCell ref="D47:G47"/>
    <mergeCell ref="C87:G87"/>
    <mergeCell ref="C71:G71"/>
    <mergeCell ref="C72:G72"/>
    <mergeCell ref="C73:G73"/>
    <mergeCell ref="C78:G78"/>
    <mergeCell ref="C80:G80"/>
    <mergeCell ref="C98:G98"/>
    <mergeCell ref="C85:E85"/>
    <mergeCell ref="C67:G67"/>
    <mergeCell ref="C68:F68"/>
    <mergeCell ref="C69:G69"/>
    <mergeCell ref="C70:F70"/>
    <mergeCell ref="C184:D184"/>
    <mergeCell ref="C152:D152"/>
    <mergeCell ref="C99:G99"/>
    <mergeCell ref="C100:G100"/>
    <mergeCell ref="C101:G101"/>
    <mergeCell ref="C88:F88"/>
    <mergeCell ref="C89:G89"/>
    <mergeCell ref="C94:G94"/>
    <mergeCell ref="C96:G96"/>
    <mergeCell ref="C97:G97"/>
    <mergeCell ref="C114:G114"/>
    <mergeCell ref="C108:D108"/>
    <mergeCell ref="E108:G108"/>
    <mergeCell ref="C120:D120"/>
    <mergeCell ref="C124:G124"/>
    <mergeCell ref="C125:G125"/>
    <mergeCell ref="C126:G126"/>
    <mergeCell ref="C127:G127"/>
    <mergeCell ref="C128:G128"/>
    <mergeCell ref="C129:G129"/>
    <mergeCell ref="C130:F130"/>
    <mergeCell ref="C131:F131"/>
    <mergeCell ref="C135:G135"/>
    <mergeCell ref="C302:D302"/>
    <mergeCell ref="E302:G302"/>
    <mergeCell ref="C306:G306"/>
    <mergeCell ref="C307:G307"/>
    <mergeCell ref="C162:F162"/>
    <mergeCell ref="C163:F163"/>
    <mergeCell ref="C161:G161"/>
    <mergeCell ref="C140:D140"/>
    <mergeCell ref="E140:G140"/>
    <mergeCell ref="C144:G144"/>
    <mergeCell ref="C145:G145"/>
    <mergeCell ref="C146:G146"/>
    <mergeCell ref="C156:G156"/>
    <mergeCell ref="C157:G157"/>
    <mergeCell ref="C158:G158"/>
    <mergeCell ref="C159:G159"/>
    <mergeCell ref="C160:G160"/>
    <mergeCell ref="C167:G167"/>
    <mergeCell ref="C172:D172"/>
    <mergeCell ref="E172:G172"/>
    <mergeCell ref="C176:G176"/>
    <mergeCell ref="C177:G177"/>
    <mergeCell ref="C178:G178"/>
    <mergeCell ref="C188:G188"/>
    <mergeCell ref="C555:G555"/>
    <mergeCell ref="C525:G525"/>
    <mergeCell ref="C527:G527"/>
    <mergeCell ref="C528:G528"/>
    <mergeCell ref="C529:F529"/>
    <mergeCell ref="C526:G526"/>
    <mergeCell ref="C530:F530"/>
    <mergeCell ref="C524:G524"/>
    <mergeCell ref="C534:G534"/>
    <mergeCell ref="C535:F535"/>
    <mergeCell ref="C540:D540"/>
    <mergeCell ref="E540:G540"/>
    <mergeCell ref="C544:D544"/>
    <mergeCell ref="C548:G548"/>
    <mergeCell ref="C549:F549"/>
    <mergeCell ref="C550:G550"/>
    <mergeCell ref="C579:D579"/>
    <mergeCell ref="J579:K579"/>
    <mergeCell ref="L579:M579"/>
    <mergeCell ref="C577:D577"/>
    <mergeCell ref="J577:K577"/>
    <mergeCell ref="L577:M577"/>
    <mergeCell ref="C573:L573"/>
    <mergeCell ref="L575:M576"/>
    <mergeCell ref="E575:F575"/>
    <mergeCell ref="H575:I575"/>
    <mergeCell ref="J575:K576"/>
    <mergeCell ref="C557:F557"/>
    <mergeCell ref="C558:F558"/>
    <mergeCell ref="C562:G562"/>
    <mergeCell ref="C563:F563"/>
    <mergeCell ref="B575:D575"/>
    <mergeCell ref="B585:F585"/>
    <mergeCell ref="C583:D583"/>
    <mergeCell ref="J583:K583"/>
    <mergeCell ref="L583:M583"/>
    <mergeCell ref="C584:D584"/>
    <mergeCell ref="J584:K584"/>
    <mergeCell ref="L584:M584"/>
    <mergeCell ref="C580:D580"/>
    <mergeCell ref="J580:K580"/>
    <mergeCell ref="L580:M580"/>
    <mergeCell ref="C581:D581"/>
    <mergeCell ref="J581:K581"/>
    <mergeCell ref="L581:M581"/>
    <mergeCell ref="C582:D582"/>
    <mergeCell ref="J582:K582"/>
    <mergeCell ref="L582:M582"/>
    <mergeCell ref="C578:D578"/>
    <mergeCell ref="J578:K578"/>
    <mergeCell ref="L578:M578"/>
    <mergeCell ref="C586:D586"/>
    <mergeCell ref="J586:K586"/>
    <mergeCell ref="L586:M586"/>
    <mergeCell ref="C588:D588"/>
    <mergeCell ref="J588:K588"/>
    <mergeCell ref="L588:M588"/>
    <mergeCell ref="C590:D590"/>
    <mergeCell ref="J590:K590"/>
    <mergeCell ref="L590:M590"/>
    <mergeCell ref="J589:K589"/>
    <mergeCell ref="L589:M589"/>
    <mergeCell ref="C589:D589"/>
    <mergeCell ref="C587:D587"/>
    <mergeCell ref="J587:K587"/>
    <mergeCell ref="L587:M587"/>
    <mergeCell ref="C592:D592"/>
    <mergeCell ref="J592:K592"/>
    <mergeCell ref="L592:M592"/>
    <mergeCell ref="C594:D594"/>
    <mergeCell ref="J594:K594"/>
    <mergeCell ref="L594:M594"/>
    <mergeCell ref="C596:D596"/>
    <mergeCell ref="J596:K596"/>
    <mergeCell ref="L596:M596"/>
    <mergeCell ref="C593:D593"/>
    <mergeCell ref="J593:K593"/>
    <mergeCell ref="L593:M593"/>
    <mergeCell ref="C595:D595"/>
    <mergeCell ref="J595:K595"/>
    <mergeCell ref="L595:M595"/>
    <mergeCell ref="J641:K641"/>
    <mergeCell ref="L641:M641"/>
    <mergeCell ref="C642:D642"/>
    <mergeCell ref="J642:K642"/>
    <mergeCell ref="L642:M642"/>
    <mergeCell ref="C643:D643"/>
    <mergeCell ref="J643:K643"/>
    <mergeCell ref="L643:M643"/>
    <mergeCell ref="C635:D635"/>
    <mergeCell ref="J635:K635"/>
    <mergeCell ref="L635:M635"/>
    <mergeCell ref="C636:D636"/>
    <mergeCell ref="C639:D639"/>
    <mergeCell ref="J639:K639"/>
    <mergeCell ref="L639:M639"/>
    <mergeCell ref="C640:D640"/>
    <mergeCell ref="J640:K640"/>
    <mergeCell ref="L640:M640"/>
    <mergeCell ref="C641:D641"/>
    <mergeCell ref="C597:D597"/>
    <mergeCell ref="J597:K597"/>
    <mergeCell ref="L597:M597"/>
    <mergeCell ref="C601:D601"/>
    <mergeCell ref="J601:K601"/>
    <mergeCell ref="L601:M601"/>
    <mergeCell ref="C605:D605"/>
    <mergeCell ref="J605:K605"/>
    <mergeCell ref="L605:M605"/>
    <mergeCell ref="C598:D598"/>
    <mergeCell ref="J598:K598"/>
    <mergeCell ref="L598:M598"/>
    <mergeCell ref="C600:D600"/>
    <mergeCell ref="J600:K600"/>
    <mergeCell ref="L600:M600"/>
    <mergeCell ref="C599:D599"/>
    <mergeCell ref="J599:K599"/>
    <mergeCell ref="L599:M599"/>
    <mergeCell ref="C603:D603"/>
    <mergeCell ref="J603:K603"/>
    <mergeCell ref="L603:M603"/>
    <mergeCell ref="J613:K613"/>
    <mergeCell ref="J610:K610"/>
    <mergeCell ref="L610:M610"/>
    <mergeCell ref="C612:D612"/>
    <mergeCell ref="J612:K612"/>
    <mergeCell ref="L612:M612"/>
    <mergeCell ref="C610:D610"/>
    <mergeCell ref="B634:F634"/>
    <mergeCell ref="C648:L655"/>
    <mergeCell ref="J636:K636"/>
    <mergeCell ref="L636:M636"/>
    <mergeCell ref="C637:D637"/>
    <mergeCell ref="J637:K637"/>
    <mergeCell ref="L637:M637"/>
    <mergeCell ref="C614:D614"/>
    <mergeCell ref="J614:K614"/>
    <mergeCell ref="L614:M614"/>
    <mergeCell ref="C615:D615"/>
    <mergeCell ref="J615:K615"/>
    <mergeCell ref="C644:D644"/>
    <mergeCell ref="J644:K644"/>
    <mergeCell ref="C638:D638"/>
    <mergeCell ref="J638:K638"/>
    <mergeCell ref="L638:M638"/>
  </mergeCells>
  <dataValidations count="9">
    <dataValidation type="list" allowBlank="1" showInputMessage="1" showErrorMessage="1" sqref="K5 H5" xr:uid="{00000000-0002-0000-0000-000000000000}">
      <formula1>LKP_YEAR</formula1>
    </dataValidation>
    <dataValidation type="list" showInputMessage="1" showErrorMessage="1" sqref="I641:I642 I626:I628 F590:F592 I602:I604 F598:F600 F602:F604 F586:F588 I614:I616 F614:F616 F622:F624 F618:F620 I622:I624 I618:I620 I638:I639 F626:F628 F635:F636 I630:I632 I635:I636 F638:F639 I586:I588 F610:F612 F641:F642 I610:I612 F630:F632 F594:F596 I590:I592 I594:I596 I598:I600 I606:I608 F606:F608 F577:F584 I577:I584" xr:uid="{00000000-0002-0000-0000-000001000000}">
      <formula1>LKP_MONTH</formula1>
    </dataValidation>
    <dataValidation type="custom" allowBlank="1" showErrorMessage="1" errorTitle="Oops!" error="You have either entered a negative number or a non-numeric value.  Please re-enter the value as a positive number.  As this is a &quot;loss&quot; field, Excel will calculate it accordingly." sqref="H507 K507 H501:H502 K501:K502 K493 H493 H88 K88 H68 K68 H53 K53 H38 K38 H23 K23 H130:H131 K130:K131 H162:H163 K162:K163 H194:H195 K194:K195 H226:H227 K226:K227 H258:H259 K258:K259 H290:H291 K290:K291 H322:H323 K322:K323 H352:H353 K352:K353 H382:H383 K382:K383 H412:H413 K412:K413 H442:H443 K442:K443 H472:H473 K472:K473 H535 K535 H529:H530 K529:K530 K521 H521 H563 K563 H557:H558 K557:K558 K549 H549" xr:uid="{00000000-0002-0000-0000-000002000000}">
      <formula1>IF(OR(NOT(ISNUMBER(H23)),H23&lt;0),FALSE,TRUE)</formula1>
    </dataValidation>
    <dataValidation type="custom" allowBlank="1" showErrorMessage="1" errorTitle="Oops!" error="You have attempted to enter a percentage less than 0% or greater than 100%.  Please re-enter." sqref="H477 K477 H135 K135 H167 K167 H199 K199 H231 K231 H263 K263 H295 K295 H327 K327 H357 K357 H387 K387 H417 K417 H447 K447" xr:uid="{00000000-0002-0000-0000-000003000000}">
      <formula1>IFERROR(IF(OR(H135&gt;1,H135&lt;0),FALSE,TRUE),FALSE)</formula1>
    </dataValidation>
    <dataValidation operator="equal" allowBlank="1" showInputMessage="1" showErrorMessage="1" sqref="K3" xr:uid="{00000000-0002-0000-0000-000004000000}"/>
    <dataValidation allowBlank="1" errorTitle="Too Many Characters" error="You have entered too many characters in this text field.  The maximum number of characters allowed is 186.  Please re-enter." sqref="C648" xr:uid="{00000000-0002-0000-0000-000005000000}"/>
    <dataValidation type="custom" allowBlank="1" showErrorMessage="1" errorTitle="Non-Numeric Entry" error="You have entered a non-numeric value in the current cell.  This is not allowed.  Please enter a number or leave the cell blank to continue." sqref="H9:H10 K9:K10 H19:H22 H24:H25 H28 K19:K22 K24:K25 K28 H34:H37 H39:H40 H43 K34:K37 K39:K40 K43 H49:H52 H54:H55 H58 K49:K52 K54:K55 K58 H64:H67 H69:H70 H73 K64:K67 K69:K70 K73 H80 K80 H87 H89 K87 K89 H96:H101 K96:K101 H112:H114 K112:K114 H492 H494:H500 K492 K494:K500 H124:H129 K124:K129 H144:H146 K144:K146 H156:H161 K156:K161 H176:H178 K176:K178 H188:H193 K188:K193 H208:H210 K208:K210 H220:H225 K220:K225 H240:H242 K240:K242 H252:H257 K252:K257 H272:H274 K272:K274 H284:H289 K284:K289 H306:H307 K306:K307 K313 H313 H317:H321 K317:K321 H336:H337 K336:K337 K343 H343 H347:H351 K347:K351 H366:H367 K366:K367 K373 H373 H377:H381 K377:K381 H396:H397 K396:K397 K403 H403 H407:H411 K407:K411 H426:H427 K426:K427 K433 H433 H437:H441 K437:K441 H456:H457 K456:K457 K463 H463 H467:H471 K467:K471 K488 H488 H520 H522:H528 K520 K522:K528 K516 H516 H548 H550:H556 K548 K550:K556 K544 H544 K280 H280 K248 H248 K216 H216 K184 H184 K152 H152 K120 H120" xr:uid="{00000000-0002-0000-0000-000006000000}">
      <formula1>IF(ISNUMBER(H9),TRUE,FALSE)</formula1>
    </dataValidation>
    <dataValidation showInputMessage="1" showErrorMessage="1" sqref="F589 I589 F593 I593 F597 I597 F601 I601 F605 I605 I609 F609 I613 F613 F617 I617 I621 F621 F625 I625 I629 F629 I633 F633 I637 F637 F640 I640 F643 I643" xr:uid="{00000000-0002-0000-0000-000007000000}"/>
    <dataValidation type="custom" allowBlank="1" showInputMessage="1" showErrorMessage="1" errorTitle="Oops!" error="You have attempted to enter a percentage less than 0% or greater than 100%.  Please re-enter." promptTitle="Reminder:" prompt="Include corporate earnings in cash flow only if the borrower is a 100% owner, as generally required by investors." sqref="H506 K506 H534 K534 H562 K562" xr:uid="{00000000-0002-0000-0000-000008000000}">
      <formula1>IFERROR(IF(OR(H506&gt;1,H506&lt;0),FALSE,TRUE),FALSE)</formula1>
    </dataValidation>
  </dataValidations>
  <hyperlinks>
    <hyperlink ref="C9" location="SAM!C9" tooltip="https://www.mgic.com/-/media/MGIC/seb/71-8847_seb_manual_2019.pdf#page=21&amp;view=fit" display="Recurring Interest Income: LINE 1 or 1040 LINE 2b (2019 and 2018), LINE 8a (2017)" xr:uid="{00000000-0004-0000-0000-000000000000}"/>
    <hyperlink ref="C10" location="SAM!C10" tooltip="https://www.mgic.com/-/media/MGIC/seb/71-8847_seb_manual_2019.pdf#page=21&amp;view=fit" display="Recurring Dividend Income: LINE 5 or 1040 LINE 3b (2019 and 2018), LINE 9a (2017)" xr:uid="{00000000-0004-0000-0000-000001000000}"/>
    <hyperlink ref="C19" location="SAM!C19" tooltip="https://www.mgic.com/-/media/MGIC/seb/71-8847_seb_manual_2019.pdf#page=23&amp;view=fit" display="Net Profit (Loss): LINE 31" xr:uid="{00000000-0004-0000-0000-000002000000}"/>
    <hyperlink ref="C20" location="SAM!C20" tooltip="https://www.mgic.com/-/media/MGIC/seb/71-8847_seb_manual_2019.pdf#page=23&amp;view=fit" display="Deduct nonrecurring income/add nonrecurring loss or expense: LINE 6" xr:uid="{00000000-0004-0000-0000-000003000000}"/>
    <hyperlink ref="C21" location="SAM!C21" tooltip="https://www.mgic.com/-/media/MGIC/seb/71-8847_seb_manual_2019.pdf#page=25&amp;view=fit" display="Depletion: LINE 12" xr:uid="{00000000-0004-0000-0000-000004000000}"/>
    <hyperlink ref="C22" location="SAM!C22" tooltip="https://www.mgic.com/-/media/MGIC/seb/71-8847_seb_manual_2019.pdf#page=25&amp;view=fit" display="Depreciation: LINE 13" xr:uid="{00000000-0004-0000-0000-000005000000}"/>
    <hyperlink ref="C23" location="SAM!C23" tooltip="https://www.mgic.com/-/media/MGIC/seb/71-8847_seb_manual_2019.pdf#page=25&amp;view=fit" display="Meals or Meals and Entertainment Exclusion: LINE 24b" xr:uid="{00000000-0004-0000-0000-000006000000}"/>
    <hyperlink ref="C24" location="SAM!C24" tooltip="https://www.mgic.com/-/media/MGIC/seb/71-8847_seb_manual_2019.pdf#page=25&amp;view=fit" display="Business Use of Home: LINE 30" xr:uid="{00000000-0004-0000-0000-000007000000}"/>
    <hyperlink ref="C25" location="SAM!C25" tooltip="https://www.mgic.com/-/media/MGIC/seb/71-8847_seb_manual_2019.pdf#page=27&amp;view=fit" display="Business Miles: page 2, part IV, LINE 44a" xr:uid="{00000000-0004-0000-0000-000008000000}"/>
    <hyperlink ref="C26" location="SAM!C26" tooltip="https://www.mgic.com/-/media/MGIC/seb/71-8847_seb_manual_2019.pdf#page=27&amp;view=fit" display="x Depreciation Rate 2019: $0.26, 2018: $0.25, 2017: $0.25" xr:uid="{00000000-0004-0000-0000-000009000000}"/>
    <hyperlink ref="C27" location="SAM!C27" tooltip="https://www.mgic.com/-/media/MGIC/seb/71-8847_seb_manual_2019.pdf#page=27&amp;view=fit" display="= Total Mileage Depreciation" xr:uid="{00000000-0004-0000-0000-00000A000000}"/>
    <hyperlink ref="C28" location="SAM!C28" tooltip="https://www.mgic.com/-/media/MGIC/seb/71-8847_seb_manual_2019.pdf#page=27&amp;view=fit" display="Amortization/Casualty Loss (only if noted): page 2, part V" xr:uid="{00000000-0004-0000-0000-00000B000000}"/>
    <hyperlink ref="C34" location="SAM!C34" tooltip="https://www.mgic.com/-/media/MGIC/seb/71-8847_seb_manual_2019.pdf#page=23&amp;view=fit" display="Net Profit (Loss): LINE 31" xr:uid="{00000000-0004-0000-0000-00000C000000}"/>
    <hyperlink ref="C35" location="SAM!C35" tooltip="https://www.mgic.com/-/media/MGIC/seb/71-8847_seb_manual_2019.pdf#page=23&amp;view=fit" display="Deduct nonrecurring income/add nonrecurring loss or expense: LINE 6" xr:uid="{00000000-0004-0000-0000-00000D000000}"/>
    <hyperlink ref="C36" location="SAM!C36" tooltip="https://www.mgic.com/-/media/MGIC/seb/71-8847_seb_manual_2019.pdf#page=25&amp;view=fit" display="Depletion: LINE 12" xr:uid="{00000000-0004-0000-0000-00000E000000}"/>
    <hyperlink ref="C37" location="SAM!C37" tooltip="https://www.mgic.com/-/media/MGIC/seb/71-8847_seb_manual_2019.pdf#page=25&amp;view=fit" display="Depreciation: LINE 13" xr:uid="{00000000-0004-0000-0000-00000F000000}"/>
    <hyperlink ref="C38" location="SAM!C38" tooltip="https://www.mgic.com/-/media/MGIC/seb/71-8847_seb_manual_2019.pdf#page=25&amp;view=fit" display="Meals or Meals and Entertainment Exclusion: LINE 24b" xr:uid="{00000000-0004-0000-0000-000010000000}"/>
    <hyperlink ref="C39" location="SAM!C39" tooltip="https://www.mgic.com/-/media/MGIC/seb/71-8847_seb_manual_2019.pdf#page=25&amp;view=fit" display="Business Use of Home: LINE 30" xr:uid="{00000000-0004-0000-0000-000011000000}"/>
    <hyperlink ref="C40" location="SAM!C40" tooltip="https://www.mgic.com/-/media/MGIC/seb/71-8847_seb_manual_2019.pdf#page=27&amp;view=fit" display="Business Miles: page 2, part IV, LINE 44a" xr:uid="{00000000-0004-0000-0000-000012000000}"/>
    <hyperlink ref="C41" location="SAM!C41" tooltip="https://www.mgic.com/-/media/MGIC/seb/71-8847_seb_manual_2019.pdf#page=27&amp;view=fit" display="x Depreciation Rate 2019: $0.26, 2018: $0.25, 2017: $0.25" xr:uid="{00000000-0004-0000-0000-000013000000}"/>
    <hyperlink ref="C42" location="SAM!C42" tooltip="https://www.mgic.com/-/media/MGIC/seb/71-8847_seb_manual_2019.pdf#page=27&amp;view=fit" display="= Total Mileage Depreciation" xr:uid="{00000000-0004-0000-0000-000014000000}"/>
    <hyperlink ref="C43" location="SAM!C43" tooltip="https://www.mgic.com/-/media/MGIC/seb/71-8847_seb_manual_2019.pdf#page=27&amp;view=fit" display="Amortization/Casualty Loss (only if noted): page 2, part V" xr:uid="{00000000-0004-0000-0000-000015000000}"/>
    <hyperlink ref="C49" location="SAM!C49" tooltip="https://www.mgic.com/-/media/MGIC/seb/71-8847_seb_manual_2019.pdf#page=23&amp;view=fit" display="Net Profit (Loss): LINE 31" xr:uid="{00000000-0004-0000-0000-000016000000}"/>
    <hyperlink ref="C50" location="SAM!C50" tooltip="https://www.mgic.com/-/media/MGIC/seb/71-8847_seb_manual_2019.pdf#page=23&amp;view=fit" display="Deduct nonrecurring income/add nonrecurring loss or expense: LINE 6" xr:uid="{00000000-0004-0000-0000-000017000000}"/>
    <hyperlink ref="C51" location="SAM!C51" tooltip="https://www.mgic.com/-/media/MGIC/seb/71-8847_seb_manual_2019.pdf#page=25&amp;view=fit" display="Depletion: LINE 12" xr:uid="{00000000-0004-0000-0000-000018000000}"/>
    <hyperlink ref="C52" location="SAM!C52" tooltip="https://www.mgic.com/-/media/MGIC/seb/71-8847_seb_manual_2019.pdf#page=25&amp;view=fit" display="Depreciation: LINE 13" xr:uid="{00000000-0004-0000-0000-000019000000}"/>
    <hyperlink ref="C53" location="SAM!C53" tooltip="https://www.mgic.com/-/media/MGIC/seb/71-8847_seb_manual_2019.pdf#page=25&amp;view=fit" display="Meals or Meals and Entertainment Exclusion: LINE 24b" xr:uid="{00000000-0004-0000-0000-00001A000000}"/>
    <hyperlink ref="C54" location="SAM!C54" tooltip="https://www.mgic.com/-/media/MGIC/seb/71-8847_seb_manual_2019.pdf#page=25&amp;view=fit" display="Business Use of Home: LINE 30" xr:uid="{00000000-0004-0000-0000-00001B000000}"/>
    <hyperlink ref="C55" location="SAM!C55" tooltip="https://www.mgic.com/-/media/MGIC/seb/71-8847_seb_manual_2019.pdf#page=27&amp;view=fit" display="Business Miles: page 2, part IV, LINE 44a" xr:uid="{00000000-0004-0000-0000-00001C000000}"/>
    <hyperlink ref="C56" location="SAM!C56" tooltip="https://www.mgic.com/-/media/MGIC/seb/71-8847_seb_manual_2019.pdf#page=27&amp;view=fit" display="x Depreciation Rate 2019: $0.26, 2018: $0.25, 2017: $0.25" xr:uid="{00000000-0004-0000-0000-00001D000000}"/>
    <hyperlink ref="C57" location="SAM!C57" tooltip="https://www.mgic.com/-/media/MGIC/seb/71-8847_seb_manual_2019.pdf#page=27&amp;view=fit" display="= Total Mileage Depreciation" xr:uid="{00000000-0004-0000-0000-00001E000000}"/>
    <hyperlink ref="C58" location="SAM!C58" tooltip="https://www.mgic.com/-/media/MGIC/seb/71-8847_seb_manual_2019.pdf#page=27&amp;view=fit" display="Amortization/Casualty Loss (only if noted): page 2, part V" xr:uid="{00000000-0004-0000-0000-00001F000000}"/>
    <hyperlink ref="C64" location="SAM!C64" tooltip="https://www.mgic.com/-/media/MGIC/seb/71-8847_seb_manual_2019.pdf#page=23&amp;view=fit" display="Net Profit (Loss): LINE 31" xr:uid="{00000000-0004-0000-0000-000020000000}"/>
    <hyperlink ref="C65" location="SAM!C65" tooltip="https://www.mgic.com/-/media/MGIC/seb/71-8847_seb_manual_2019.pdf#page=23&amp;view=fit" display="Deduct nonrecurring income/add nonrecurring loss or expense: LINE 6" xr:uid="{00000000-0004-0000-0000-000021000000}"/>
    <hyperlink ref="C66" location="SAM!C66" tooltip="https://www.mgic.com/-/media/MGIC/seb/71-8847_seb_manual_2019.pdf#page=25&amp;view=fit" display="Depletion: LINE 12" xr:uid="{00000000-0004-0000-0000-000022000000}"/>
    <hyperlink ref="C67" location="SAM!C67" tooltip="https://www.mgic.com/-/media/MGIC/seb/71-8847_seb_manual_2019.pdf#page=25&amp;view=fit" display="Depreciation: LINE 13" xr:uid="{00000000-0004-0000-0000-000023000000}"/>
    <hyperlink ref="C68" location="SAM!C68" tooltip="https://www.mgic.com/-/media/MGIC/seb/71-8847_seb_manual_2019.pdf#page=25&amp;view=fit" display="Meals or Meals and Entertainment Exclusion: LINE 24b" xr:uid="{00000000-0004-0000-0000-000024000000}"/>
    <hyperlink ref="C69" location="SAM!C69" tooltip="https://www.mgic.com/-/media/MGIC/seb/71-8847_seb_manual_2019.pdf#page=25&amp;view=fit" display="Business Use of Home: LINE 30" xr:uid="{00000000-0004-0000-0000-000025000000}"/>
    <hyperlink ref="C70" location="SAM!C70" tooltip="https://www.mgic.com/-/media/MGIC/seb/71-8847_seb_manual_2019.pdf#page=27&amp;view=fit" display="Business Miles: page 2, part IV, LINE 44a" xr:uid="{00000000-0004-0000-0000-000026000000}"/>
    <hyperlink ref="C71" location="SAM!C71" tooltip="https://www.mgic.com/-/media/MGIC/seb/71-8847_seb_manual_2019.pdf#page=27&amp;view=fit" display="x Depreciation Rate 2019: $0.26, 2018: $0.25, 2017: $0.25" xr:uid="{00000000-0004-0000-0000-000027000000}"/>
    <hyperlink ref="C72" location="SAM!C72" tooltip="https://www.mgic.com/-/media/MGIC/seb/71-8847_seb_manual_2019.pdf#page=27&amp;view=fit" display="= Total Mileage Depreciation" xr:uid="{00000000-0004-0000-0000-000028000000}"/>
    <hyperlink ref="C73" location="SAM!C73" tooltip="https://www.mgic.com/-/media/MGIC/seb/71-8847_seb_manual_2019.pdf#page=27&amp;view=fit" display="Amortization/Casualty Loss (only if noted): page 2, part V" xr:uid="{00000000-0004-0000-0000-000029000000}"/>
    <hyperlink ref="C80" location="SAM!C80" tooltip="https://www.mgic.com/-/media/MGIC/seb/71-8847_seb_manual_2019.pdf#page=33&amp;view=fit" display="Recurring Capital Gains (Loss): page 2, LINE 16 (details on FORM 8949)" xr:uid="{00000000-0004-0000-0000-00002A000000}"/>
    <hyperlink ref="C87" location="SAM!C87" tooltip="https://www.mgic.com/-/media/MGIC/seb/71-8847_seb_manual_2019.pdf#page=37&amp;view=fit" display="Royalty Income (Loss): LINE 4" xr:uid="{00000000-0004-0000-0000-00002B000000}"/>
    <hyperlink ref="C88" location="SAM!C88" tooltip="https://www.mgic.com/-/media/MGIC/seb/71-8847_seb_manual_2019.pdf#page=37&amp;view=fit" display="Total Expenses: LINE 20" xr:uid="{00000000-0004-0000-0000-00002C000000}"/>
    <hyperlink ref="C89" location="SAM!C89" tooltip="https://www.mgic.com/-/media/MGIC/seb/71-8847_seb_manual_2019.pdf#page=37&amp;view=fit" display="Depletion: LINE 18" xr:uid="{00000000-0004-0000-0000-00002D000000}"/>
    <hyperlink ref="C96" location="SAM!C96" tooltip="https://www.mgic.com/-/media/MGIC/seb/71-8847_seb_manual_2019.pdf#page=45&amp;view=fit" display="Net Profit (Loss): LINE 34" xr:uid="{00000000-0004-0000-0000-00002E000000}"/>
    <hyperlink ref="C97" location="SAM!C97" tooltip="https://www.mgic.com/-/media/MGIC/seb/71-8847_seb_manual_2019.pdf#page=45&amp;view=fit" display="Non-Tax Portion Ongoing Co-op &amp; CCC Pmts: LINES 3a minus b through 6a minus b" xr:uid="{00000000-0004-0000-0000-00002F000000}"/>
    <hyperlink ref="C98" location="SAM!C98" tooltip="https://www.mgic.com/-/media/MGIC/seb/71-8847_seb_manual_2019.pdf#page=45&amp;view=fit" display="Deduct nonrecurring income/add nonrecurring loss: LINE 8 " xr:uid="{00000000-0004-0000-0000-000030000000}"/>
    <hyperlink ref="C99" location="SAM!C99" tooltip="https://www.mgic.com/-/media/MGIC/seb/71-8847_seb_manual_2019.pdf#page=45&amp;view=fit" display="Depreciation: LINE 14 " xr:uid="{00000000-0004-0000-0000-000031000000}"/>
    <hyperlink ref="C100" location="SAM!C100" tooltip="https://www.mgic.com/-/media/MGIC/seb/71-8847_seb_manual_2019.pdf#page=45&amp;view=fit" display="Amortization/Casualty Loss/Depletion (only if noted): LINE 32" xr:uid="{00000000-0004-0000-0000-000032000000}"/>
    <hyperlink ref="C101" location="SAM!C101" tooltip="https://www.mgic.com/-/media/MGIC/seb/71-8847_seb_manual_2019.pdf#page=45&amp;view=fit" display="Business Use of Home (only if noted): LINE 32" xr:uid="{00000000-0004-0000-0000-000033000000}"/>
    <hyperlink ref="C112" location="SAM!C112" tooltip="https://www.mgic.com/-/media/MGIC/seb/71-8847_seb_manual_2019.pdf#page=55&amp;view=fit" display="Ordinary Income (Loss): LINE 1  If &gt; Distributions see additional requirements." xr:uid="{00000000-0004-0000-0000-000034000000}"/>
    <hyperlink ref="C113" location="SAM!C113" tooltip="https://www.mgic.com/-/media/MGIC/seb/71-8847_seb_manual_2019.pdf#page=55&amp;view=fit" display="Net Rental Income (Loss): LINES 2 &amp; 3  If &gt; Distributions see additional requirements." xr:uid="{00000000-0004-0000-0000-000035000000}"/>
    <hyperlink ref="C114" location="SAM!C114" tooltip="https://www.mgic.com/-/media/MGIC/seb/71-8847_seb_manual_2019.pdf#page=55&amp;view=fit" display="Guaranteed Payments to Partner: LINE 4" xr:uid="{00000000-0004-0000-0000-000036000000}"/>
    <hyperlink ref="C124" location="SAM!C124" tooltip="https://www.mgic.com/-/media/MGIC/seb/71-8847_seb_manual_2019.pdf#page=59&amp;view=fit" display="Passthrough (Income) Loss from Other Partnerships: LINE 4 " xr:uid="{00000000-0004-0000-0000-000037000000}"/>
    <hyperlink ref="C125" location="SAM!C125" tooltip="https://www.mgic.com/-/media/MGIC/seb/71-8847_seb_manual_2019.pdf#page=59&amp;view=fit" display="Deduct nonrecurring income/add nonrecurring loss: LINES 5, 6 &amp; 7" xr:uid="{00000000-0004-0000-0000-000038000000}"/>
    <hyperlink ref="C126" location="SAM!C126" tooltip="https://www.mgic.com/-/media/MGIC/seb/71-8847_seb_manual_2019.pdf#page=59&amp;view=fit" display="Depreciation: LINE 16c" xr:uid="{00000000-0004-0000-0000-000039000000}"/>
    <hyperlink ref="C127" location="SAM!C127" tooltip="https://www.mgic.com/-/media/MGIC/seb/71-8847_seb_manual_2019.pdf#page=77&amp;view=fit" display="Depreciation (FORM 8825): LINE 14" xr:uid="{00000000-0004-0000-0000-00003A000000}"/>
    <hyperlink ref="C128" location="SAM!C128" tooltip="https://www.mgic.com/-/media/MGIC/seb/71-8847_seb_manual_2019.pdf#page=59&amp;view=fit" display="Depletion: LINE 17" xr:uid="{00000000-0004-0000-0000-00003B000000}"/>
    <hyperlink ref="C129" location="SAM!C129" tooltip="https://www.mgic.com/-/media/MGIC/seb/71-8847_seb_manual_2019.pdf#page=59&amp;view=fit" display="Amortization/Casualty Loss (only if noted): LINE 20 from attached statement" xr:uid="{00000000-0004-0000-0000-00003C000000}"/>
    <hyperlink ref="C130" location="SAM!C130" tooltip="https://www.mgic.com/-/media/MGIC/seb/71-8847_seb_manual_2019.pdf#page=63&amp;view=fit" display="Mortgages or Notes Payable in Less Than 1 Year: Schedule L, LINE 16, Column d" xr:uid="{00000000-0004-0000-0000-00003D000000}"/>
    <hyperlink ref="C131" location="SAM!C131" tooltip="https://www.mgic.com/-/media/MGIC/seb/71-8847_seb_manual_2019.pdf#page=63&amp;view=fit" display="Travel and Entertainment Exclusion: Schedule M-1, LINE 4b" xr:uid="{00000000-0004-0000-0000-00003E000000}"/>
    <hyperlink ref="C144" location="SAM!C144" tooltip="https://www.mgic.com/-/media/MGIC/seb/71-8847_seb_manual_2019.pdf#page=55&amp;view=fit" display="Ordinary Income (Loss): LINE 1  If &gt; Distributions see additional requirements." xr:uid="{00000000-0004-0000-0000-00003F000000}"/>
    <hyperlink ref="C145" location="SAM!C145" tooltip="https://www.mgic.com/-/media/MGIC/seb/71-8847_seb_manual_2019.pdf#page=55&amp;view=fit" display="Net Rental Income (Loss): LINES 2 &amp; 3  If &gt; Distributions see additional requirements." xr:uid="{00000000-0004-0000-0000-000040000000}"/>
    <hyperlink ref="C146" location="SAM!C146" tooltip="https://www.mgic.com/-/media/MGIC/seb/71-8847_seb_manual_2019.pdf#page=55&amp;view=fit" display="Guaranteed Payments to Partner: LINE 4" xr:uid="{00000000-0004-0000-0000-000041000000}"/>
    <hyperlink ref="C156" location="SAM!C156" tooltip="https://www.mgic.com/-/media/MGIC/seb/71-8847_seb_manual_2019.pdf#page=59&amp;view=fit" display="Passthrough (Income) Loss from Other Partnerships: LINE 4 " xr:uid="{00000000-0004-0000-0000-000042000000}"/>
    <hyperlink ref="C157" location="SAM!C157" tooltip="https://www.mgic.com/-/media/MGIC/seb/71-8847_seb_manual_2019.pdf#page=59&amp;view=fit" display="Deduct nonrecurring income/add nonrecurring loss: LINES 5, 6 &amp; 7" xr:uid="{00000000-0004-0000-0000-000043000000}"/>
    <hyperlink ref="C158" location="SAM!C158" tooltip="https://www.mgic.com/-/media/MGIC/seb/71-8847_seb_manual_2019.pdf#page=59&amp;view=fit" display="Depreciation: LINE 16c" xr:uid="{00000000-0004-0000-0000-000044000000}"/>
    <hyperlink ref="C159" location="SAM!C159" tooltip="https://www.mgic.com/-/media/MGIC/seb/71-8847_seb_manual_2019.pdf#page=77&amp;view=fit" display="Depreciation (FORM 8825): LINE 14" xr:uid="{00000000-0004-0000-0000-000045000000}"/>
    <hyperlink ref="C160" location="SAM!C160" tooltip="https://www.mgic.com/-/media/MGIC/seb/71-8847_seb_manual_2019.pdf#page=59&amp;view=fit" display="Depletion: LINE 17" xr:uid="{00000000-0004-0000-0000-000046000000}"/>
    <hyperlink ref="C161" location="SAM!C161" tooltip="https://www.mgic.com/-/media/MGIC/seb/71-8847_seb_manual_2019.pdf#page=59&amp;view=fit" display="Amortization/Casualty Loss (only if noted): LINE 20 from attached statement" xr:uid="{00000000-0004-0000-0000-000047000000}"/>
    <hyperlink ref="C162" location="SAM!C162" tooltip="https://www.mgic.com/-/media/MGIC/seb/71-8847_seb_manual_2019.pdf#page=63&amp;view=fit" display="Mortgages or Notes Payable in Less Than 1 Year: Schedule L, LINE 16, Column d" xr:uid="{00000000-0004-0000-0000-000048000000}"/>
    <hyperlink ref="C163" location="SAM!C163" tooltip="https://www.mgic.com/-/media/MGIC/seb/71-8847_seb_manual_2019.pdf#page=63&amp;view=fit" display="Travel and Entertainment Exclusion: Schedule M-1, LINE 4b" xr:uid="{00000000-0004-0000-0000-000049000000}"/>
    <hyperlink ref="C176" location="SAM!C176" tooltip="https://www.mgic.com/-/media/MGIC/seb/71-8847_seb_manual_2019.pdf#page=55&amp;view=fit" display="Ordinary Income (Loss): LINE 1  If &gt; Distributions see additional requirements." xr:uid="{00000000-0004-0000-0000-00004A000000}"/>
    <hyperlink ref="C177" location="SAM!C177" tooltip="https://www.mgic.com/-/media/MGIC/seb/71-8847_seb_manual_2019.pdf#page=55&amp;view=fit" display="Net Rental Income (Loss): LINES 2 &amp; 3  If &gt; Distributions see additional requirements." xr:uid="{00000000-0004-0000-0000-00004B000000}"/>
    <hyperlink ref="C178" location="SAM!C178" tooltip="https://www.mgic.com/-/media/MGIC/seb/71-8847_seb_manual_2019.pdf#page=55&amp;view=fit" display="Guaranteed Payments to Partner: LINE 4" xr:uid="{00000000-0004-0000-0000-00004C000000}"/>
    <hyperlink ref="C188" location="SAM!C188" tooltip="https://www.mgic.com/-/media/MGIC/seb/71-8847_seb_manual_2019.pdf#page=59&amp;view=fit" display="Passthrough (Income) Loss from Other Partnerships: LINE 4 " xr:uid="{00000000-0004-0000-0000-00004D000000}"/>
    <hyperlink ref="C189" location="SAM!C189" tooltip="https://www.mgic.com/-/media/MGIC/seb/71-8847_seb_manual_2019.pdf#page=59&amp;view=fit" display="Deduct nonrecurring income/add nonrecurring loss: LINES 5, 6 &amp; 7" xr:uid="{00000000-0004-0000-0000-00004E000000}"/>
    <hyperlink ref="C190" location="SAM!C190" tooltip="https://www.mgic.com/-/media/MGIC/seb/71-8847_seb_manual_2019.pdf#page=59&amp;view=fit" display="Depreciation: LINE 16c" xr:uid="{00000000-0004-0000-0000-00004F000000}"/>
    <hyperlink ref="C191" location="SAM!C191" tooltip="https://www.mgic.com/-/media/MGIC/seb/71-8847_seb_manual_2019.pdf#page=77&amp;view=fit" display="Depreciation (FORM 8825): LINE 14" xr:uid="{00000000-0004-0000-0000-000050000000}"/>
    <hyperlink ref="C192" location="SAM!C192" tooltip="https://www.mgic.com/-/media/MGIC/seb/71-8847_seb_manual_2019.pdf#page=59&amp;view=fit" display="Depletion: LINE 17" xr:uid="{00000000-0004-0000-0000-000051000000}"/>
    <hyperlink ref="C193" location="SAM!C193" tooltip="https://www.mgic.com/-/media/MGIC/seb/71-8847_seb_manual_2019.pdf#page=59&amp;view=fit" display="Amortization/Casualty Loss (only if noted): LINE 20 from attached statement" xr:uid="{00000000-0004-0000-0000-000052000000}"/>
    <hyperlink ref="C194" location="SAM!C194" tooltip="https://www.mgic.com/-/media/MGIC/seb/71-8847_seb_manual_2019.pdf#page=63&amp;view=fit" display="Mortgages or Notes Payable in Less Than 1 Year: Schedule L, LINE 16, Column d" xr:uid="{00000000-0004-0000-0000-000053000000}"/>
    <hyperlink ref="C195" location="SAM!C195" tooltip="https://www.mgic.com/-/media/MGIC/seb/71-8847_seb_manual_2019.pdf#page=63&amp;view=fit" display="Travel and Entertainment Exclusion: Schedule M-1, LINE 4b" xr:uid="{00000000-0004-0000-0000-000054000000}"/>
    <hyperlink ref="C208" location="SAM!C208" tooltip="https://www.mgic.com/-/media/MGIC/seb/71-8847_seb_manual_2019.pdf#page=55&amp;view=fit" display="Ordinary Income (Loss): LINE 1  If &gt; Distributions see additional requirements." xr:uid="{00000000-0004-0000-0000-000055000000}"/>
    <hyperlink ref="C209" location="SAM!C209" tooltip="https://www.mgic.com/-/media/MGIC/seb/71-8847_seb_manual_2019.pdf#page=55&amp;view=fit" display="Net Rental Income (Loss): LINES 2 &amp; 3  If &gt; Distributions see additional requirements." xr:uid="{00000000-0004-0000-0000-000056000000}"/>
    <hyperlink ref="C210" location="SAM!C210" tooltip="https://www.mgic.com/-/media/MGIC/seb/71-8847_seb_manual_2019.pdf#page=55&amp;view=fit" display="Guaranteed Payments to Partner: LINE 4" xr:uid="{00000000-0004-0000-0000-000057000000}"/>
    <hyperlink ref="C220" location="SAM!C220" tooltip="https://www.mgic.com/-/media/MGIC/seb/71-8847_seb_manual_2019.pdf#page=59&amp;view=fit" display="Passthrough (Income) Loss from Other Partnerships: LINE 4 " xr:uid="{00000000-0004-0000-0000-000058000000}"/>
    <hyperlink ref="C221" location="SAM!C221" tooltip="https://www.mgic.com/-/media/MGIC/seb/71-8847_seb_manual_2019.pdf#page=59&amp;view=fit" display="Deduct nonrecurring income/add nonrecurring loss: LINES 5, 6 &amp; 7" xr:uid="{00000000-0004-0000-0000-000059000000}"/>
    <hyperlink ref="C222" location="SAM!C222" tooltip="https://www.mgic.com/-/media/MGIC/seb/71-8847_seb_manual_2019.pdf#page=59&amp;view=fit" display="Depreciation: LINE 16c" xr:uid="{00000000-0004-0000-0000-00005A000000}"/>
    <hyperlink ref="C223" location="SAM!C223" tooltip="https://www.mgic.com/-/media/MGIC/seb/71-8847_seb_manual_2019.pdf#page=77&amp;view=fit" display="Depreciation (FORM 8825): LINE 14" xr:uid="{00000000-0004-0000-0000-00005B000000}"/>
    <hyperlink ref="C224" location="SAM!C224" tooltip="https://www.mgic.com/-/media/MGIC/seb/71-8847_seb_manual_2019.pdf#page=59&amp;view=fit" display="Depletion: LINE 17" xr:uid="{00000000-0004-0000-0000-00005C000000}"/>
    <hyperlink ref="C225" location="SAM!C225" tooltip="https://www.mgic.com/-/media/MGIC/seb/71-8847_seb_manual_2019.pdf#page=59&amp;view=fit" display="Amortization/Casualty Loss (only if noted): LINE 20 from attached statement" xr:uid="{00000000-0004-0000-0000-00005D000000}"/>
    <hyperlink ref="C226" location="SAM!C226" tooltip="https://www.mgic.com/-/media/MGIC/seb/71-8847_seb_manual_2019.pdf#page=63&amp;view=fit" display="Mortgages or Notes Payable in Less Than 1 Year: Schedule L, LINE 16, Column d" xr:uid="{00000000-0004-0000-0000-00005E000000}"/>
    <hyperlink ref="C227" location="SAM!C227" tooltip="https://www.mgic.com/-/media/MGIC/seb/71-8847_seb_manual_2019.pdf#page=63&amp;view=fit" display="Travel and Entertainment Exclusion: Schedule M-1, LINE 4b" xr:uid="{00000000-0004-0000-0000-00005F000000}"/>
    <hyperlink ref="C240" location="SAM!C240" tooltip="https://www.mgic.com/-/media/MGIC/seb/71-8847_seb_manual_2019.pdf#page=55&amp;view=fit" display="Ordinary Income (Loss): LINE 1  If &gt; Distributions see additional requirements." xr:uid="{00000000-0004-0000-0000-000060000000}"/>
    <hyperlink ref="C241" location="SAM!C241" tooltip="https://www.mgic.com/-/media/MGIC/seb/71-8847_seb_manual_2019.pdf#page=55&amp;view=fit" display="Net Rental Income (Loss): LINES 2 &amp; 3  If &gt; Distributions see additional requirements." xr:uid="{00000000-0004-0000-0000-000061000000}"/>
    <hyperlink ref="C242" location="SAM!C242" tooltip="https://www.mgic.com/-/media/MGIC/seb/71-8847_seb_manual_2019.pdf#page=55&amp;view=fit" display="Guaranteed Payments to Partner: LINE 4" xr:uid="{00000000-0004-0000-0000-000062000000}"/>
    <hyperlink ref="C252" location="SAM!C252" tooltip="https://www.mgic.com/-/media/MGIC/seb/71-8847_seb_manual_2019.pdf#page=59&amp;view=fit" display="Passthrough (Income) Loss from Other Partnerships: LINE 4 " xr:uid="{00000000-0004-0000-0000-000063000000}"/>
    <hyperlink ref="C253" location="SAM!C253" tooltip="https://www.mgic.com/-/media/MGIC/seb/71-8847_seb_manual_2019.pdf#page=59&amp;view=fit" display="Deduct nonrecurring income/add nonrecurring loss: LINES 5, 6 &amp; 7" xr:uid="{00000000-0004-0000-0000-000064000000}"/>
    <hyperlink ref="C254" location="SAM!C254" tooltip="https://www.mgic.com/-/media/MGIC/seb/71-8847_seb_manual_2019.pdf#page=59&amp;view=fit" display="Depreciation: LINE 16c" xr:uid="{00000000-0004-0000-0000-000065000000}"/>
    <hyperlink ref="C255" location="SAM!C255" tooltip="https://www.mgic.com/-/media/MGIC/seb/71-8847_seb_manual_2019.pdf#page=77&amp;view=fit" display="Depreciation (FORM 8825): LINE 14" xr:uid="{00000000-0004-0000-0000-000066000000}"/>
    <hyperlink ref="C256" location="SAM!C256" tooltip="https://www.mgic.com/-/media/MGIC/seb/71-8847_seb_manual_2019.pdf#page=59&amp;view=fit" display="Depletion: LINE 17" xr:uid="{00000000-0004-0000-0000-000067000000}"/>
    <hyperlink ref="C257" location="SAM!C257" tooltip="https://www.mgic.com/-/media/MGIC/seb/71-8847_seb_manual_2019.pdf#page=59&amp;view=fit" display="Amortization/Casualty Loss (only if noted): LINE 20 from attached statement" xr:uid="{00000000-0004-0000-0000-000068000000}"/>
    <hyperlink ref="C258" location="SAM!C258" tooltip="https://www.mgic.com/-/media/MGIC/seb/71-8847_seb_manual_2019.pdf#page=63&amp;view=fit" display="Mortgages or Notes Payable in Less Than 1 Year: Schedule L, LINE 16, Column d" xr:uid="{00000000-0004-0000-0000-000069000000}"/>
    <hyperlink ref="C259" location="SAM!C259" tooltip="https://www.mgic.com/-/media/MGIC/seb/71-8847_seb_manual_2019.pdf#page=63&amp;view=fit" display="Travel and Entertainment Exclusion: Schedule M-1, LINE 4b" xr:uid="{00000000-0004-0000-0000-00006A000000}"/>
    <hyperlink ref="C272" location="SAM!C272" tooltip="https://www.mgic.com/-/media/MGIC/seb/71-8847_seb_manual_2019.pdf#page=55&amp;view=fit" display="Ordinary Income (Loss): LINE 1  If &gt; Distributions see additional requirements." xr:uid="{00000000-0004-0000-0000-00006B000000}"/>
    <hyperlink ref="C273" location="SAM!C273" tooltip="https://www.mgic.com/-/media/MGIC/seb/71-8847_seb_manual_2019.pdf#page=55&amp;view=fit" display="Net Rental Income (Loss): LINES 2 &amp; 3  If &gt; Distributions see additional requirements." xr:uid="{00000000-0004-0000-0000-00006C000000}"/>
    <hyperlink ref="C274" location="SAM!C274" tooltip="https://www.mgic.com/-/media/MGIC/seb/71-8847_seb_manual_2019.pdf#page=55&amp;view=fit" display="Guaranteed Payments to Partner: LINE 4" xr:uid="{00000000-0004-0000-0000-00006D000000}"/>
    <hyperlink ref="C284" location="SAM!C284" tooltip="https://www.mgic.com/-/media/MGIC/seb/71-8847_seb_manual_2019.pdf#page=59&amp;view=fit" display="Passthrough (Income) Loss from Other Partnerships: LINE 4 " xr:uid="{00000000-0004-0000-0000-00006E000000}"/>
    <hyperlink ref="C285" location="SAM!C285" tooltip="https://www.mgic.com/-/media/MGIC/seb/71-8847_seb_manual_2019.pdf#page=59&amp;view=fit" display="Deduct nonrecurring income/add nonrecurring loss: LINES 5, 6 &amp; 7" xr:uid="{00000000-0004-0000-0000-00006F000000}"/>
    <hyperlink ref="C286" location="SAM!C286" tooltip="https://www.mgic.com/-/media/MGIC/seb/71-8847_seb_manual_2019.pdf#page=59&amp;view=fit" display="Depreciation: LINE 16c" xr:uid="{00000000-0004-0000-0000-000070000000}"/>
    <hyperlink ref="C287" location="SAM!C287" tooltip="https://www.mgic.com/-/media/MGIC/seb/71-8847_seb_manual_2019.pdf#page=77&amp;view=fit" display="Depreciation (FORM 8825): LINE 14" xr:uid="{00000000-0004-0000-0000-000071000000}"/>
    <hyperlink ref="C288" location="SAM!C288" tooltip="https://www.mgic.com/-/media/MGIC/seb/71-8847_seb_manual_2019.pdf#page=59&amp;view=fit" display="Depletion: LINE 17" xr:uid="{00000000-0004-0000-0000-000072000000}"/>
    <hyperlink ref="C289" location="SAM!C289" tooltip="https://www.mgic.com/-/media/MGIC/seb/71-8847_seb_manual_2019.pdf#page=59&amp;view=fit" display="Amortization/Casualty Loss (only if noted): LINE 20 from attached statement" xr:uid="{00000000-0004-0000-0000-000073000000}"/>
    <hyperlink ref="C290" location="SAM!C290" tooltip="https://www.mgic.com/-/media/MGIC/seb/71-8847_seb_manual_2019.pdf#page=63&amp;view=fit" display="Mortgages or Notes Payable in Less Than 1 Year: Schedule L, LINE 16, Column d" xr:uid="{00000000-0004-0000-0000-000074000000}"/>
    <hyperlink ref="C291" location="SAM!C291" tooltip="https://www.mgic.com/-/media/MGIC/seb/71-8847_seb_manual_2019.pdf#page=63&amp;view=fit" display="Travel and Entertainment Exclusion: Schedule M-1, LINE 4b" xr:uid="{00000000-0004-0000-0000-000075000000}"/>
    <hyperlink ref="C306" location="SAM!C306" tooltip="https://www.mgic.com/-/media/MGIC/seb/71-8847_seb_manual_2019.pdf#page=65&amp;view=fit" display="Ordinary Income (Loss): LINE 1  If &gt; Distributions see additional requirements." xr:uid="{00000000-0004-0000-0000-000076000000}"/>
    <hyperlink ref="C307" location="SAM!C307" tooltip="https://www.mgic.com/-/media/MGIC/seb/71-8847_seb_manual_2019.pdf#page=67&amp;view=fit" display="Net Rental Income (Loss): LINES 2 &amp; 3  If &gt; Distributions see additional requirements." xr:uid="{00000000-0004-0000-0000-000077000000}"/>
    <hyperlink ref="C313" location="SAM!C313" tooltip="https://www.mgic.com/-/media/MGIC/seb/71-8847_seb_manual_2019.pdf#page=13&amp;view=fit" display="Wages: W-2, Box 5 (in general)" xr:uid="{00000000-0004-0000-0000-000078000000}"/>
    <hyperlink ref="C317" location="SAM!C317" tooltip="https://www.mgic.com/-/media/MGIC/seb/71-8847_seb_manual_2019.pdf#page=69&amp;view=fit" display="Deduct nonrecurring income/add nonrecurring loss: LINES 4 &amp; 5" xr:uid="{00000000-0004-0000-0000-000079000000}"/>
    <hyperlink ref="C318" location="SAM!C318" tooltip="https://www.mgic.com/-/media/MGIC/seb/71-8847_seb_manual_2019.pdf#page=69&amp;view=fit" display="Depreciation: LINE 14" xr:uid="{00000000-0004-0000-0000-00007A000000}"/>
    <hyperlink ref="C319" location="SAM!C319" tooltip="https://www.mgic.com/-/media/MGIC/seb/71-8847_seb_manual_2019.pdf#page=77&amp;view=fit" display="Depreciation (FORM 8825): LINE 14" xr:uid="{00000000-0004-0000-0000-00007B000000}"/>
    <hyperlink ref="C320" location="SAM!C320" tooltip="https://www.mgic.com/-/media/MGIC/seb/71-8847_seb_manual_2019.pdf#page=69&amp;view=fit" display="Depletion: LINE 15" xr:uid="{00000000-0004-0000-0000-00007C000000}"/>
    <hyperlink ref="C321" location="SAM!C321" tooltip="https://www.mgic.com/-/media/MGIC/seb/71-8847_seb_manual_2019.pdf#page=69&amp;view=fit" display="Amortization/Casualty Loss (only if noted): LINE 19 from attached statement" xr:uid="{00000000-0004-0000-0000-00007D000000}"/>
    <hyperlink ref="C322" location="SAM!C322" tooltip="https://www.mgic.com/-/media/MGIC/seb/71-8847_seb_manual_2019.pdf#page=73&amp;view=fit" display="Mortgages or Notes Payable in Less Than 1 Year: Schedule L, LINE 17, Column d" xr:uid="{00000000-0004-0000-0000-00007E000000}"/>
    <hyperlink ref="C323" location="SAM!C323" tooltip="https://www.mgic.com/-/media/MGIC/seb/71-8847_seb_manual_2019.pdf#page=75&amp;view=fit" display="Travel and Entertainment Exclusion: Schedule M-1, LINE 3b" xr:uid="{00000000-0004-0000-0000-00007F000000}"/>
    <hyperlink ref="C336" location="SAM!C336" tooltip="https://www.mgic.com/-/media/MGIC/seb/71-8847_seb_manual_2019.pdf#page=65&amp;view=fit" display="Ordinary Income (Loss): LINE 1  If &gt; Distributions see additional requirements." xr:uid="{00000000-0004-0000-0000-000080000000}"/>
    <hyperlink ref="C337" location="SAM!C337" tooltip="https://www.mgic.com/-/media/MGIC/seb/71-8847_seb_manual_2019.pdf#page=67&amp;view=fit" display="Net Rental Income (Loss): LINES 2 &amp; 3  If &gt; Distributions see additional requirements." xr:uid="{00000000-0004-0000-0000-000081000000}"/>
    <hyperlink ref="C343" location="SAM!C343" tooltip="https://www.mgic.com/-/media/MGIC/seb/71-8847_seb_manual_2019.pdf#page=13&amp;view=fit" display="Wages: W-2, Box 5 (in general)" xr:uid="{00000000-0004-0000-0000-000082000000}"/>
    <hyperlink ref="C347" location="SAM!C347" tooltip="https://www.mgic.com/-/media/MGIC/seb/71-8847_seb_manual_2019.pdf#page=69&amp;view=fit" display="Deduct nonrecurring income/add nonrecurring loss: LINES 4 &amp; 5" xr:uid="{00000000-0004-0000-0000-000083000000}"/>
    <hyperlink ref="C348" location="SAM!C348" tooltip="https://www.mgic.com/-/media/MGIC/seb/71-8847_seb_manual_2019.pdf#page=69&amp;view=fit" display="Depreciation: LINE 14" xr:uid="{00000000-0004-0000-0000-000084000000}"/>
    <hyperlink ref="C349" location="SAM!C349" tooltip="https://www.mgic.com/-/media/MGIC/seb/71-8847_seb_manual_2019.pdf#page=77&amp;view=fit" display="Depreciation (FORM 8825): LINE 14" xr:uid="{00000000-0004-0000-0000-000085000000}"/>
    <hyperlink ref="C350" location="SAM!C350" tooltip="https://www.mgic.com/-/media/MGIC/seb/71-8847_seb_manual_2019.pdf#page=69&amp;view=fit" display="Depletion: LINE 15" xr:uid="{00000000-0004-0000-0000-000086000000}"/>
    <hyperlink ref="C351" location="SAM!C351" tooltip="https://www.mgic.com/-/media/MGIC/seb/71-8847_seb_manual_2019.pdf#page=69&amp;view=fit" display="Amortization/Casualty Loss (only if noted): LINE 19 from attached statement" xr:uid="{00000000-0004-0000-0000-000087000000}"/>
    <hyperlink ref="C352" location="SAM!C352" tooltip="https://www.mgic.com/-/media/MGIC/seb/71-8847_seb_manual_2019.pdf#page=73&amp;view=fit" display="Mortgages or Notes Payable in Less Than 1 Year: Schedule L, LINE 17, Column d" xr:uid="{00000000-0004-0000-0000-000088000000}"/>
    <hyperlink ref="C353" location="SAM!C353" tooltip="https://www.mgic.com/-/media/MGIC/seb/71-8847_seb_manual_2019.pdf#page=75&amp;view=fit" display="Travel and Entertainment Exclusion: Schedule M-1, LINE 3b" xr:uid="{00000000-0004-0000-0000-000089000000}"/>
    <hyperlink ref="C366" location="SAM!C366" tooltip="https://www.mgic.com/-/media/MGIC/seb/71-8847_seb_manual_2019.pdf#page=65&amp;view=fit" display="Ordinary Income (Loss): LINE 1  If &gt; Distributions see additional requirements." xr:uid="{00000000-0004-0000-0000-00008A000000}"/>
    <hyperlink ref="C367" location="SAM!C367" tooltip="https://www.mgic.com/-/media/MGIC/seb/71-8847_seb_manual_2019.pdf#page=67&amp;view=fit" display="Net Rental Income (Loss): LINES 2 &amp; 3  If &gt; Distributions see additional requirements." xr:uid="{00000000-0004-0000-0000-00008B000000}"/>
    <hyperlink ref="C373" location="SAM!C373" tooltip="https://www.mgic.com/-/media/MGIC/seb/71-8847_seb_manual_2019.pdf#page=13&amp;view=fit" display="Wages: W-2, Box 5 (in general)" xr:uid="{00000000-0004-0000-0000-00008C000000}"/>
    <hyperlink ref="C377" location="SAM!C377" tooltip="https://www.mgic.com/-/media/MGIC/seb/71-8847_seb_manual_2019.pdf#page=69&amp;view=fit" display="Deduct nonrecurring income/add nonrecurring loss: LINES 4 &amp; 5" xr:uid="{00000000-0004-0000-0000-00008D000000}"/>
    <hyperlink ref="C378" location="SAM!C378" tooltip="https://www.mgic.com/-/media/MGIC/seb/71-8847_seb_manual_2019.pdf#page=69&amp;view=fit" display="Depreciation: LINE 14" xr:uid="{00000000-0004-0000-0000-00008E000000}"/>
    <hyperlink ref="C379" location="SAM!C379" tooltip="https://www.mgic.com/-/media/MGIC/seb/71-8847_seb_manual_2019.pdf#page=77&amp;view=fit" display="Depreciation (FORM 8825): LINE 14" xr:uid="{00000000-0004-0000-0000-00008F000000}"/>
    <hyperlink ref="C380" location="SAM!C380" tooltip="https://www.mgic.com/-/media/MGIC/seb/71-8847_seb_manual_2019.pdf#page=69&amp;view=fit" display="Depletion: LINE 15" xr:uid="{00000000-0004-0000-0000-000090000000}"/>
    <hyperlink ref="C381" location="SAM!C381" tooltip="https://www.mgic.com/-/media/MGIC/seb/71-8847_seb_manual_2019.pdf#page=69&amp;view=fit" display="Amortization/Casualty Loss (only if noted): LINE 19 from attached statement" xr:uid="{00000000-0004-0000-0000-000091000000}"/>
    <hyperlink ref="C382" location="SAM!C382" tooltip="https://www.mgic.com/-/media/MGIC/seb/71-8847_seb_manual_2019.pdf#page=73&amp;view=fit" display="Mortgages or Notes Payable in Less Than 1 Year: Schedule L, LINE 17, Column d" xr:uid="{00000000-0004-0000-0000-000092000000}"/>
    <hyperlink ref="C383" location="SAM!C383" tooltip="https://www.mgic.com/-/media/MGIC/seb/71-8847_seb_manual_2019.pdf#page=75&amp;view=fit" display="Travel and Entertainment Exclusion: Schedule M-1, LINE 3b" xr:uid="{00000000-0004-0000-0000-000093000000}"/>
    <hyperlink ref="C396" location="SAM!C396" tooltip="https://www.mgic.com/-/media/MGIC/seb/71-8847_seb_manual_2019.pdf#page=65&amp;view=fit" display="Ordinary Income (Loss): LINE 1  If &gt; Distributions see additional requirements." xr:uid="{00000000-0004-0000-0000-000094000000}"/>
    <hyperlink ref="C397" location="SAM!C397" tooltip="https://www.mgic.com/-/media/MGIC/seb/71-8847_seb_manual_2019.pdf#page=67&amp;view=fit" display="Net Rental Income (Loss): LINES 2 &amp; 3  If &gt; Distributions see additional requirements." xr:uid="{00000000-0004-0000-0000-000095000000}"/>
    <hyperlink ref="C403" location="SAM!C403" tooltip="https://www.mgic.com/-/media/MGIC/seb/71-8847_seb_manual_2019.pdf#page=13&amp;view=fit" display="Wages: W-2, Box 5 (in general)" xr:uid="{00000000-0004-0000-0000-000096000000}"/>
    <hyperlink ref="C407" location="SAM!C407" tooltip="https://www.mgic.com/-/media/MGIC/seb/71-8847_seb_manual_2019.pdf#page=69&amp;view=fit" display="Deduct nonrecurring income/add nonrecurring loss: LINES 4 &amp; 5" xr:uid="{00000000-0004-0000-0000-000097000000}"/>
    <hyperlink ref="C408" location="SAM!C408" tooltip="https://www.mgic.com/-/media/MGIC/seb/71-8847_seb_manual_2019.pdf#page=69&amp;view=fit" display="Depreciation: LINE 14" xr:uid="{00000000-0004-0000-0000-000098000000}"/>
    <hyperlink ref="C409" location="SAM!C409" tooltip="https://www.mgic.com/-/media/MGIC/seb/71-8847_seb_manual_2019.pdf#page=77&amp;view=fit" display="Depreciation (FORM 8825): LINE 14" xr:uid="{00000000-0004-0000-0000-000099000000}"/>
    <hyperlink ref="C410" location="SAM!C410" tooltip="https://www.mgic.com/-/media/MGIC/seb/71-8847_seb_manual_2019.pdf#page=69&amp;view=fit" display="Depletion: LINE 15" xr:uid="{00000000-0004-0000-0000-00009A000000}"/>
    <hyperlink ref="C411" location="SAM!C411" tooltip="https://www.mgic.com/-/media/MGIC/seb/71-8847_seb_manual_2019.pdf#page=69&amp;view=fit" display="Amortization/Casualty Loss (only if noted): LINE 19 from attached statement" xr:uid="{00000000-0004-0000-0000-00009B000000}"/>
    <hyperlink ref="C412" location="SAM!C412" tooltip="https://www.mgic.com/-/media/MGIC/seb/71-8847_seb_manual_2019.pdf#page=73&amp;view=fit" display="Mortgages or Notes Payable in Less Than 1 Year: Schedule L, LINE 17, Column d" xr:uid="{00000000-0004-0000-0000-00009C000000}"/>
    <hyperlink ref="C413" location="SAM!C413" tooltip="https://www.mgic.com/-/media/MGIC/seb/71-8847_seb_manual_2019.pdf#page=75&amp;view=fit" display="Travel and Entertainment Exclusion: Schedule M-1, LINE 3b" xr:uid="{00000000-0004-0000-0000-00009D000000}"/>
    <hyperlink ref="C426" location="SAM!C426" tooltip="https://www.mgic.com/-/media/MGIC/seb/71-8847_seb_manual_2019.pdf#page=65&amp;view=fit" display="Ordinary Income (Loss): LINE 1  If &gt; Distributions see additional requirements." xr:uid="{00000000-0004-0000-0000-00009E000000}"/>
    <hyperlink ref="C427" location="SAM!C427" tooltip="https://www.mgic.com/-/media/MGIC/seb/71-8847_seb_manual_2019.pdf#page=67&amp;view=fit" display="Net Rental Income (Loss): LINES 2 &amp; 3  If &gt; Distributions see additional requirements." xr:uid="{00000000-0004-0000-0000-00009F000000}"/>
    <hyperlink ref="C433" location="SAM!C433" tooltip="https://www.mgic.com/-/media/MGIC/seb/71-8847_seb_manual_2019.pdf#page=13&amp;view=fit" display="Wages: W-2, Box 5 (in general)" xr:uid="{00000000-0004-0000-0000-0000A0000000}"/>
    <hyperlink ref="C437" location="SAM!C437" tooltip="https://www.mgic.com/-/media/MGIC/seb/71-8847_seb_manual_2019.pdf#page=69&amp;view=fit" display="Deduct nonrecurring income/add nonrecurring loss: LINES 4 &amp; 5" xr:uid="{00000000-0004-0000-0000-0000A1000000}"/>
    <hyperlink ref="C438" location="SAM!C438" tooltip="https://www.mgic.com/-/media/MGIC/seb/71-8847_seb_manual_2019.pdf#page=69&amp;view=fit" display="Depreciation: LINE 14" xr:uid="{00000000-0004-0000-0000-0000A2000000}"/>
    <hyperlink ref="C439" location="SAM!C439" tooltip="https://www.mgic.com/-/media/MGIC/seb/71-8847_seb_manual_2019.pdf#page=77&amp;view=fit" display="Depreciation (FORM 8825): LINE 14" xr:uid="{00000000-0004-0000-0000-0000A3000000}"/>
    <hyperlink ref="C440" location="SAM!C440" tooltip="https://www.mgic.com/-/media/MGIC/seb/71-8847_seb_manual_2019.pdf#page=69&amp;view=fit" display="Depletion: LINE 15" xr:uid="{00000000-0004-0000-0000-0000A4000000}"/>
    <hyperlink ref="C441" location="SAM!C441" tooltip="https://www.mgic.com/-/media/MGIC/seb/71-8847_seb_manual_2019.pdf#page=69&amp;view=fit" display="Amortization/Casualty Loss (only if noted): LINE 19 from attached statement" xr:uid="{00000000-0004-0000-0000-0000A5000000}"/>
    <hyperlink ref="C442" location="SAM!C442" tooltip="https://www.mgic.com/-/media/MGIC/seb/71-8847_seb_manual_2019.pdf#page=73&amp;view=fit" display="Mortgages or Notes Payable in Less Than 1 Year: Schedule L, LINE 17, Column d" xr:uid="{00000000-0004-0000-0000-0000A6000000}"/>
    <hyperlink ref="C443" location="SAM!C443" tooltip="https://www.mgic.com/-/media/MGIC/seb/71-8847_seb_manual_2019.pdf#page=75&amp;view=fit" display="Travel and Entertainment Exclusion: Schedule M-1, LINE 3b" xr:uid="{00000000-0004-0000-0000-0000A7000000}"/>
    <hyperlink ref="C456" location="SAM!C456" tooltip="https://www.mgic.com/-/media/MGIC/seb/71-8847_seb_manual_2019.pdf#page=65&amp;view=fit" display="Ordinary Income (Loss): LINE 1  If &gt; Distributions see additional requirements." xr:uid="{00000000-0004-0000-0000-0000A8000000}"/>
    <hyperlink ref="C457" location="SAM!C457" tooltip="https://www.mgic.com/-/media/MGIC/seb/71-8847_seb_manual_2019.pdf#page=67&amp;view=fit" display="Net Rental Income (Loss): LINES 2 &amp; 3  If &gt; Distributions see additional requirements." xr:uid="{00000000-0004-0000-0000-0000A9000000}"/>
    <hyperlink ref="C463" location="SAM!C463" tooltip="https://www.mgic.com/-/media/MGIC/seb/71-8847_seb_manual_2019.pdf#page=13&amp;view=fit" display="Wages: W-2, Box 5 (in general)" xr:uid="{00000000-0004-0000-0000-0000AA000000}"/>
    <hyperlink ref="C467" location="SAM!C467" tooltip="https://www.mgic.com/-/media/MGIC/seb/71-8847_seb_manual_2019.pdf#page=69&amp;view=fit" display="Deduct nonrecurring income/add nonrecurring loss: LINES 4 &amp; 5" xr:uid="{00000000-0004-0000-0000-0000AB000000}"/>
    <hyperlink ref="C468" location="SAM!C468" tooltip="https://www.mgic.com/-/media/MGIC/seb/71-8847_seb_manual_2019.pdf#page=69&amp;view=fit" display="Depreciation: LINE 14" xr:uid="{00000000-0004-0000-0000-0000AC000000}"/>
    <hyperlink ref="C469" location="SAM!C469" tooltip="https://www.mgic.com/-/media/MGIC/seb/71-8847_seb_manual_2019.pdf#page=77&amp;view=fit" display="Depreciation (FORM 8825): LINE 14" xr:uid="{00000000-0004-0000-0000-0000AD000000}"/>
    <hyperlink ref="C470" location="SAM!C470" tooltip="https://www.mgic.com/-/media/MGIC/seb/71-8847_seb_manual_2019.pdf#page=69&amp;view=fit" display="Depletion: LINE 15" xr:uid="{00000000-0004-0000-0000-0000AE000000}"/>
    <hyperlink ref="C471" location="SAM!C471" tooltip="https://www.mgic.com/-/media/MGIC/seb/71-8847_seb_manual_2019.pdf#page=69&amp;view=fit" display="Amortization/Casualty Loss (only if noted): LINE 19 from attached statement" xr:uid="{00000000-0004-0000-0000-0000AF000000}"/>
    <hyperlink ref="C472" location="SAM!C472" tooltip="https://www.mgic.com/-/media/MGIC/seb/71-8847_seb_manual_2019.pdf#page=73&amp;view=fit" display="Mortgages or Notes Payable in Less Than 1 Year: Schedule L, LINE 17, Column d" xr:uid="{00000000-0004-0000-0000-0000B0000000}"/>
    <hyperlink ref="C473" location="SAM!C473" tooltip="https://www.mgic.com/-/media/MGIC/seb/71-8847_seb_manual_2019.pdf#page=75&amp;view=fit" display="Travel and Entertainment Exclusion: Schedule M-1, LINE 3b" xr:uid="{00000000-0004-0000-0000-0000B1000000}"/>
    <hyperlink ref="C488" location="SAM!C488" tooltip="https://www.mgic.com/-/media/MGIC/seb/71-8847_seb_manual_2019.pdf#page=13&amp;view=fit" display="Wages: W-2, Box 5 (in general)" xr:uid="{00000000-0004-0000-0000-0000B2000000}"/>
    <hyperlink ref="C492" location="SAM!C492" tooltip="https://www.mgic.com/-/media/MGIC/seb/71-8847_seb_manual_2019.pdf#page=79&amp;view=fit" display="Taxable Income: LINE 30" xr:uid="{00000000-0004-0000-0000-0000B3000000}"/>
    <hyperlink ref="C493" location="SAM!C493" tooltip="https://www.mgic.com/-/media/MGIC/seb/71-8847_seb_manual_2019.pdf#page=79&amp;view=fit" display="Total Tax: LINE 31" xr:uid="{00000000-0004-0000-0000-0000B4000000}"/>
    <hyperlink ref="C494" location="SAM!C494" tooltip="https://www.mgic.com/-/media/MGIC/seb/71-8847_seb_manual_2019.pdf#page=79&amp;view=fit" display="Deduct nonrecurring gains/add nonrecurring losses: LINES 8 &amp; 9" xr:uid="{00000000-0004-0000-0000-0000B5000000}"/>
    <hyperlink ref="C495" location="SAM!C495" tooltip="https://www.mgic.com/-/media/MGIC/seb/71-8847_seb_manual_2019.pdf#page=79&amp;view=fit" display="Deduct nonrecurring income/add nonrecurring loss: LINE 10" xr:uid="{00000000-0004-0000-0000-0000B6000000}"/>
    <hyperlink ref="C496" location="SAM!C496" tooltip="https://www.mgic.com/-/media/MGIC/seb/71-8847_seb_manual_2019.pdf#page=79&amp;view=fit" display="Depreciation: LINE 20" xr:uid="{00000000-0004-0000-0000-0000B7000000}"/>
    <hyperlink ref="C497" location="SAM!C497" tooltip="https://www.mgic.com/-/media/MGIC/seb/71-8847_seb_manual_2019.pdf#page=79&amp;view=fit" display="Depletion: LINE 21" xr:uid="{00000000-0004-0000-0000-0000B8000000}"/>
    <hyperlink ref="C498" location="SAM!C498" tooltip="https://www.mgic.com/-/media/MGIC/seb/71-8847_seb_manual_2019.pdf#page=81&amp;view=fit" display="Domestic Production Activities Deduction: LINE 25 (2017)" xr:uid="{00000000-0004-0000-0000-0000B9000000}"/>
    <hyperlink ref="C499" location="SAM!C499" tooltip="https://www.mgic.com/-/media/MGIC/seb/71-8847_seb_manual_2019.pdf#page=81&amp;view=fit" display="Amortization/Casualty Loss (only if noted): LINE 26 from attached schedule" xr:uid="{00000000-0004-0000-0000-0000BA000000}"/>
    <hyperlink ref="C500" location="SAM!C500" tooltip="https://www.mgic.com/-/media/MGIC/seb/71-8847_seb_manual_2019.pdf#page=81&amp;view=fit" display="Net Operating Loss and Special Deductions: LINES 29a &amp; b" xr:uid="{00000000-0004-0000-0000-0000BB000000}"/>
    <hyperlink ref="C501" location="SAM!C501" tooltip="https://www.mgic.com/-/media/MGIC/seb/71-8847_seb_manual_2019.pdf#page=85&amp;view=fit" display="Mortgages or Notes Payable in Less Than 1 Year: Schedule L, LINE 17, Column d" xr:uid="{00000000-0004-0000-0000-0000BC000000}"/>
    <hyperlink ref="C502" location="SAM!C502" tooltip="https://www.mgic.com/-/media/MGIC/seb/71-8847_seb_manual_2019.pdf#page=85&amp;view=fit" display="Travel and Entertainment Exclusion: Schedule M-1, LINE 5c" xr:uid="{00000000-0004-0000-0000-0000BD000000}"/>
    <hyperlink ref="C507" location="SAM!C507" tooltip="https://www.mgic.com/-/media/MGIC/seb/71-8847_seb_manual_2019.pdf#page=85&amp;view=fit" display="Dividends Paid to Borrower: Form 1040, Schedule B, LINE 5" xr:uid="{00000000-0004-0000-0000-0000BE000000}"/>
    <hyperlink ref="C516" location="SAM!C516" tooltip="https://www.mgic.com/-/media/MGIC/seb/71-8847_seb_manual_2019.pdf#page=13&amp;view=fit" display="Wages: W-2, Box 5 (in general)" xr:uid="{00000000-0004-0000-0000-0000BF000000}"/>
    <hyperlink ref="C520" location="SAM!C520" tooltip="https://www.mgic.com/-/media/MGIC/seb/71-8847_seb_manual_2019.pdf#page=79&amp;view=fit" display="Taxable Income: LINE 30" xr:uid="{00000000-0004-0000-0000-0000C0000000}"/>
    <hyperlink ref="C521" location="SAM!C521" tooltip="https://www.mgic.com/-/media/MGIC/seb/71-8847_seb_manual_2019.pdf#page=79&amp;view=fit" display="Total Tax: LINE 31" xr:uid="{00000000-0004-0000-0000-0000C1000000}"/>
    <hyperlink ref="C522" location="SAM!C522" tooltip="https://www.mgic.com/-/media/MGIC/seb/71-8847_seb_manual_2019.pdf#page=79&amp;view=fit" display="Deduct nonrecurring gains/add nonrecurring losses: LINES 8 &amp; 9" xr:uid="{00000000-0004-0000-0000-0000C2000000}"/>
    <hyperlink ref="C523" location="SAM!C523" tooltip="https://www.mgic.com/-/media/MGIC/seb/71-8847_seb_manual_2019.pdf#page=79&amp;view=fit" display="Deduct nonrecurring income/add nonrecurring loss: LINE 10" xr:uid="{00000000-0004-0000-0000-0000C3000000}"/>
    <hyperlink ref="C524" location="SAM!C524" tooltip="https://www.mgic.com/-/media/MGIC/seb/71-8847_seb_manual_2019.pdf#page=79&amp;view=fit" display="Depreciation: LINE 20" xr:uid="{00000000-0004-0000-0000-0000C4000000}"/>
    <hyperlink ref="C525" location="SAM!C525" tooltip="https://www.mgic.com/-/media/MGIC/seb/71-8847_seb_manual_2019.pdf#page=79&amp;view=fit" display="Depletion: LINE 21" xr:uid="{00000000-0004-0000-0000-0000C5000000}"/>
    <hyperlink ref="C526" location="SAM!C526" tooltip="https://www.mgic.com/-/media/MGIC/seb/71-8847_seb_manual_2019.pdf#page=81&amp;view=fit" display="Domestic Production Activities Deduction: LINE 25 (2017)" xr:uid="{00000000-0004-0000-0000-0000C6000000}"/>
    <hyperlink ref="C527" location="SAM!C527" tooltip="https://www.mgic.com/-/media/MGIC/seb/71-8847_seb_manual_2019.pdf#page=81&amp;view=fit" display="Amortization/Casualty Loss (only if noted): LINE 26 from attached schedule" xr:uid="{00000000-0004-0000-0000-0000C7000000}"/>
    <hyperlink ref="C528" location="SAM!C528" tooltip="https://www.mgic.com/-/media/MGIC/seb/71-8847_seb_manual_2019.pdf#page=81&amp;view=fit" display="Net Operating Loss and Special Deductions: LINES 29a &amp; b" xr:uid="{00000000-0004-0000-0000-0000C8000000}"/>
    <hyperlink ref="C529" location="SAM!C529" tooltip="https://www.mgic.com/-/media/MGIC/seb/71-8847_seb_manual_2019.pdf#page=85&amp;view=fit" display="Mortgages or Notes Payable in Less Than 1 Year: Schedule L, LINE 17, Column d" xr:uid="{00000000-0004-0000-0000-0000C9000000}"/>
    <hyperlink ref="C530" location="SAM!C530" tooltip="https://www.mgic.com/-/media/MGIC/seb/71-8847_seb_manual_2019.pdf#page=85&amp;view=fit" display="Travel and Entertainment Exclusion: Schedule M-1, LINE 5c" xr:uid="{00000000-0004-0000-0000-0000CA000000}"/>
    <hyperlink ref="C535" location="SAM!C535" tooltip="https://www.mgic.com/-/media/MGIC/seb/71-8847_seb_manual_2019.pdf#page=85&amp;view=fit" display="Dividends Paid to Borrower: Form 1040, Schedule B, LINE 5" xr:uid="{00000000-0004-0000-0000-0000CB000000}"/>
    <hyperlink ref="C544" location="SAM!C544" tooltip="https://www.mgic.com/-/media/MGIC/seb/71-8847_seb_manual_2019.pdf#page=13&amp;view=fit" display="Wages: W-2, Box 5 (in general)" xr:uid="{00000000-0004-0000-0000-0000CC000000}"/>
    <hyperlink ref="C548" location="SAM!C548" tooltip="https://www.mgic.com/-/media/MGIC/seb/71-8847_seb_manual_2019.pdf#page=79&amp;view=fit" display="Taxable Income: LINE 30" xr:uid="{00000000-0004-0000-0000-0000CD000000}"/>
    <hyperlink ref="C549" location="SAM!C549" tooltip="https://www.mgic.com/-/media/MGIC/seb/71-8847_seb_manual_2019.pdf#page=79&amp;view=fit" display="Total Tax: LINE 31" xr:uid="{00000000-0004-0000-0000-0000CE000000}"/>
    <hyperlink ref="C550" location="SAM!C550" tooltip="https://www.mgic.com/-/media/MGIC/seb/71-8847_seb_manual_2019.pdf#page=79&amp;view=fit" display="Deduct nonrecurring gains/add nonrecurring losses: LINES 8 &amp; 9" xr:uid="{00000000-0004-0000-0000-0000CF000000}"/>
    <hyperlink ref="C551" location="SAM!C551" tooltip="https://www.mgic.com/-/media/MGIC/seb/71-8847_seb_manual_2019.pdf#page=79&amp;view=fit" display="Deduct nonrecurring income/add nonrecurring loss: LINE 10" xr:uid="{00000000-0004-0000-0000-0000D0000000}"/>
    <hyperlink ref="C552" location="SAM!C552" tooltip="https://www.mgic.com/-/media/MGIC/seb/71-8847_seb_manual_2019.pdf#page=79&amp;view=fit" display="Depreciation: LINE 20" xr:uid="{00000000-0004-0000-0000-0000D1000000}"/>
    <hyperlink ref="C553" location="SAM!C553" tooltip="https://www.mgic.com/-/media/MGIC/seb/71-8847_seb_manual_2019.pdf#page=79&amp;view=fit" display="Depletion: LINE 21" xr:uid="{00000000-0004-0000-0000-0000D2000000}"/>
    <hyperlink ref="C554" location="SAM!C554" tooltip="https://www.mgic.com/-/media/MGIC/seb/71-8847_seb_manual_2019.pdf#page=81&amp;view=fit" display="Domestic Production Activities Deduction: LINE 25 (2017)" xr:uid="{00000000-0004-0000-0000-0000D3000000}"/>
    <hyperlink ref="C555" location="SAM!C555" tooltip="https://www.mgic.com/-/media/MGIC/seb/71-8847_seb_manual_2019.pdf#page=81&amp;view=fit" display="Amortization/Casualty Loss (only if noted): LINE 26 from attached schedule" xr:uid="{00000000-0004-0000-0000-0000D4000000}"/>
    <hyperlink ref="C556" location="SAM!C556" tooltip="https://www.mgic.com/-/media/MGIC/seb/71-8847_seb_manual_2019.pdf#page=81&amp;view=fit" display="Net Operating Loss and Special Deductions: LINES 29a &amp; b" xr:uid="{00000000-0004-0000-0000-0000D5000000}"/>
    <hyperlink ref="C557" location="SAM!C557" tooltip="https://www.mgic.com/-/media/MGIC/seb/71-8847_seb_manual_2019.pdf#page=85&amp;view=fit" display="Mortgages or Notes Payable in Less Than 1 Year: Schedule L, LINE 17, Column d" xr:uid="{00000000-0004-0000-0000-0000D6000000}"/>
    <hyperlink ref="C558" location="SAM!C558" tooltip="https://www.mgic.com/-/media/MGIC/seb/71-8847_seb_manual_2019.pdf#page=85&amp;view=fit" display="Travel and Entertainment Exclusion: Schedule M-1, LINE 5c" xr:uid="{00000000-0004-0000-0000-0000D7000000}"/>
    <hyperlink ref="C563" location="SAM!C563" tooltip="https://www.mgic.com/-/media/MGIC/seb/71-8847_seb_manual_2019.pdf#page=85&amp;view=fit" display="Dividends Paid to Borrower: Form 1040, Schedule B, LINE 5" xr:uid="{00000000-0004-0000-0000-0000D8000000}"/>
    <hyperlink ref="C280" location="SAM!C280" tooltip="https://www.mgic.com/-/media/MGIC/seb/71-8847_seb_manual_2019.pdf#page=13&amp;view=fit" display="Wages: W-2, Box 5 (in general)" xr:uid="{00000000-0004-0000-0000-0000D9000000}"/>
    <hyperlink ref="C248" location="SAM!C248" tooltip="https://www.mgic.com/-/media/MGIC/seb/71-8847_seb_manual_2019.pdf#page=13&amp;view=fit" display="Wages: W-2, Box 5 (in general)" xr:uid="{00000000-0004-0000-0000-0000DA000000}"/>
    <hyperlink ref="C216" location="SAM!C216" tooltip="https://www.mgic.com/-/media/MGIC/seb/71-8847_seb_manual_2019.pdf#page=13&amp;view=fit" display="Wages: W-2, Box 5 (in general)" xr:uid="{00000000-0004-0000-0000-0000DB000000}"/>
    <hyperlink ref="C184" location="SAM!C184" tooltip="https://www.mgic.com/-/media/MGIC/seb/71-8847_seb_manual_2019.pdf#page=13&amp;view=fit" display="Wages: W-2, Box 5 (in general)" xr:uid="{00000000-0004-0000-0000-0000DC000000}"/>
    <hyperlink ref="C152" location="SAM!C152" tooltip="https://www.mgic.com/-/media/MGIC/seb/71-8847_seb_manual_2019.pdf#page=13&amp;view=fit" display="Wages: W-2, Box 5 (in general)" xr:uid="{00000000-0004-0000-0000-0000DD000000}"/>
    <hyperlink ref="C120" location="SAM!C120" tooltip="https://www.mgic.com/-/media/MGIC/seb/71-8847_seb_manual_2019.pdf#page=13&amp;view=fit" display="Wages: W-2, Box 5 (in general)" xr:uid="{00000000-0004-0000-0000-0000DE000000}"/>
  </hyperlinks>
  <pageMargins left="0.7" right="0.7" top="0.75" bottom="0.75" header="0.3" footer="0.3"/>
  <pageSetup scale="53" fitToHeight="0" orientation="portrait" r:id="rId1"/>
  <ignoredErrors>
    <ignoredError sqref="H577 E577 E580 H580 C580 H583 E583 C596 J613 J617 J621 J625 J629 J633 J637 J640 J643 J589 J593 J597 J601 J605 J609"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pageSetUpPr fitToPage="1"/>
  </sheetPr>
  <dimension ref="A1:AA483"/>
  <sheetViews>
    <sheetView showGridLines="0" zoomScaleNormal="100" workbookViewId="0"/>
  </sheetViews>
  <sheetFormatPr defaultRowHeight="15" x14ac:dyDescent="0.25"/>
  <cols>
    <col min="1" max="1" width="3" style="100" bestFit="1" customWidth="1"/>
    <col min="2" max="2" width="4.42578125" customWidth="1"/>
    <col min="3" max="3" width="4.7109375" customWidth="1"/>
    <col min="4" max="4" width="32.28515625" customWidth="1"/>
    <col min="5" max="6" width="24.5703125" hidden="1" customWidth="1"/>
    <col min="7" max="7" width="2.42578125" customWidth="1"/>
    <col min="8" max="8" width="18.7109375" customWidth="1"/>
    <col min="9" max="10" width="2.42578125" customWidth="1"/>
    <col min="11" max="11" width="18.7109375" customWidth="1"/>
    <col min="12" max="13" width="2.42578125" hidden="1" customWidth="1"/>
    <col min="14" max="14" width="18.7109375" hidden="1" customWidth="1"/>
    <col min="15" max="16" width="2.42578125" hidden="1" customWidth="1"/>
    <col min="17" max="17" width="18.7109375" hidden="1" customWidth="1"/>
    <col min="18" max="19" width="2.42578125" hidden="1" customWidth="1"/>
    <col min="20" max="20" width="18.7109375" hidden="1" customWidth="1"/>
    <col min="21" max="22" width="2.42578125" hidden="1" customWidth="1"/>
    <col min="23" max="23" width="18.7109375" hidden="1" customWidth="1"/>
    <col min="24" max="24" width="2.42578125" customWidth="1"/>
    <col min="25" max="25" width="4.85546875" customWidth="1"/>
    <col min="26" max="32" width="3.7109375" customWidth="1"/>
  </cols>
  <sheetData>
    <row r="1" spans="1:25" s="1" customFormat="1" ht="40.5" customHeight="1" x14ac:dyDescent="0.55000000000000004">
      <c r="A1" s="125"/>
      <c r="B1" s="153" t="s">
        <v>102</v>
      </c>
      <c r="C1" s="5"/>
      <c r="D1" s="6"/>
      <c r="E1" s="6"/>
      <c r="F1" s="6"/>
      <c r="G1" s="123"/>
      <c r="H1" s="123"/>
      <c r="I1" s="123"/>
      <c r="J1" s="123"/>
      <c r="K1" s="132"/>
      <c r="L1" s="132"/>
      <c r="M1" s="132"/>
      <c r="N1" s="132"/>
      <c r="O1" s="123"/>
      <c r="P1" s="123"/>
      <c r="Q1" s="132"/>
      <c r="R1" s="132"/>
      <c r="S1" s="132"/>
      <c r="T1" s="132"/>
      <c r="U1" s="132"/>
      <c r="V1" s="132"/>
      <c r="W1" s="132"/>
      <c r="X1" s="132"/>
      <c r="Y1" s="132"/>
    </row>
    <row r="2" spans="1:25" ht="9" customHeight="1" x14ac:dyDescent="0.25">
      <c r="A2" s="119"/>
      <c r="B2" s="8"/>
      <c r="C2" s="8"/>
      <c r="D2" s="8"/>
      <c r="E2" s="8"/>
      <c r="F2" s="8"/>
      <c r="G2" s="8"/>
      <c r="H2" s="8"/>
      <c r="I2" s="8"/>
      <c r="J2" s="8"/>
      <c r="K2" s="8"/>
      <c r="L2" s="8"/>
      <c r="M2" s="8"/>
      <c r="N2" s="8"/>
      <c r="O2" s="8"/>
      <c r="P2" s="8"/>
      <c r="Q2" s="8"/>
      <c r="R2" s="8"/>
      <c r="S2" s="8"/>
      <c r="T2" s="8"/>
      <c r="U2" s="8"/>
      <c r="V2" s="8"/>
      <c r="W2" s="8"/>
      <c r="X2" s="8"/>
      <c r="Y2" s="8"/>
    </row>
    <row r="3" spans="1:25" ht="21" customHeight="1" x14ac:dyDescent="0.25">
      <c r="A3" s="119"/>
      <c r="B3" s="150" t="s">
        <v>2</v>
      </c>
      <c r="C3" s="56"/>
      <c r="D3" s="56"/>
      <c r="E3" s="56"/>
      <c r="F3" s="56"/>
      <c r="G3" s="56"/>
      <c r="H3" s="203" t="str">
        <f>IF(OR(SAM!E3=0,SAM!E3=""),"",SAM!E3)</f>
        <v>Dyess</v>
      </c>
      <c r="I3" s="203"/>
      <c r="J3" s="203"/>
      <c r="K3" s="203"/>
      <c r="L3" s="203"/>
      <c r="M3" s="203"/>
      <c r="N3" s="203"/>
      <c r="O3" s="203"/>
      <c r="P3" s="203"/>
      <c r="Q3" s="203"/>
      <c r="R3" s="203"/>
      <c r="S3" s="203"/>
      <c r="T3" s="203"/>
      <c r="U3" s="203"/>
      <c r="V3" s="203"/>
      <c r="W3" s="10"/>
      <c r="X3" s="10"/>
      <c r="Y3" s="9"/>
    </row>
    <row r="4" spans="1:25" ht="9" customHeight="1" x14ac:dyDescent="0.25">
      <c r="A4" s="119"/>
      <c r="B4" s="8"/>
      <c r="C4" s="12"/>
      <c r="D4" s="12"/>
      <c r="E4" s="12"/>
      <c r="F4" s="12"/>
      <c r="G4" s="12"/>
      <c r="H4" s="12"/>
      <c r="I4" s="12"/>
      <c r="J4" s="12"/>
      <c r="K4" s="12"/>
      <c r="L4" s="12"/>
      <c r="M4" s="12"/>
      <c r="N4" s="12"/>
      <c r="O4" s="12"/>
      <c r="P4" s="12"/>
      <c r="Q4" s="12"/>
      <c r="R4" s="12"/>
      <c r="S4" s="12"/>
      <c r="T4" s="12"/>
      <c r="U4" s="12"/>
      <c r="V4" s="12"/>
      <c r="W4" s="12"/>
      <c r="X4" s="12"/>
      <c r="Y4" s="8"/>
    </row>
    <row r="5" spans="1:25" ht="28.15" customHeight="1" x14ac:dyDescent="0.25">
      <c r="A5" s="119"/>
      <c r="B5" s="151" t="s">
        <v>103</v>
      </c>
      <c r="C5" s="152"/>
      <c r="D5" s="10"/>
      <c r="E5" s="10"/>
      <c r="F5" s="10"/>
      <c r="G5" s="10"/>
      <c r="H5" s="10"/>
      <c r="I5" s="10"/>
      <c r="J5" s="10"/>
      <c r="K5" s="10"/>
      <c r="L5" s="10"/>
      <c r="M5" s="10"/>
      <c r="N5" s="10"/>
      <c r="O5" s="10"/>
      <c r="P5" s="10"/>
      <c r="Q5" s="10"/>
      <c r="R5" s="10"/>
      <c r="S5" s="10"/>
      <c r="T5" s="10"/>
      <c r="U5" s="10"/>
      <c r="V5" s="10"/>
      <c r="W5" s="10"/>
      <c r="X5" s="10"/>
      <c r="Y5" s="9"/>
    </row>
    <row r="6" spans="1:25" ht="21.6" customHeight="1" thickBot="1" x14ac:dyDescent="0.3">
      <c r="A6" s="119"/>
      <c r="B6" s="8"/>
      <c r="C6" s="47" t="s">
        <v>104</v>
      </c>
      <c r="D6" s="8"/>
      <c r="E6" s="8"/>
      <c r="F6" s="8"/>
      <c r="G6" s="8"/>
      <c r="H6" s="8"/>
      <c r="I6" s="8"/>
      <c r="J6" s="8"/>
      <c r="K6" s="8"/>
      <c r="L6" s="8"/>
      <c r="M6" s="8"/>
      <c r="N6" s="8"/>
      <c r="O6" s="8"/>
      <c r="P6" s="8"/>
      <c r="Q6" s="8"/>
      <c r="R6" s="8"/>
      <c r="S6" s="8"/>
      <c r="T6" s="8"/>
      <c r="U6" s="8"/>
      <c r="V6" s="8"/>
      <c r="W6" s="8"/>
      <c r="X6" s="8"/>
      <c r="Y6" s="8"/>
    </row>
    <row r="7" spans="1:25" ht="21" customHeight="1" thickBot="1" x14ac:dyDescent="0.3">
      <c r="A7" s="54"/>
      <c r="B7" s="14" t="s">
        <v>6</v>
      </c>
      <c r="C7" s="167" t="s">
        <v>105</v>
      </c>
      <c r="D7" s="44"/>
      <c r="E7" s="44"/>
      <c r="F7" s="44"/>
      <c r="G7" s="198" t="str">
        <f>IF(OR(SAM!D17=0,SAM!D17=""),"",SAM!D17)</f>
        <v/>
      </c>
      <c r="H7" s="198"/>
      <c r="I7" s="198"/>
      <c r="J7" s="198"/>
      <c r="K7" s="198"/>
      <c r="L7" s="198"/>
      <c r="M7" s="16"/>
      <c r="N7" s="16"/>
      <c r="O7" s="16"/>
      <c r="P7" s="16"/>
      <c r="Q7" s="16"/>
      <c r="R7" s="16"/>
      <c r="S7" s="16"/>
      <c r="T7" s="16"/>
      <c r="U7" s="16"/>
      <c r="V7" s="16"/>
      <c r="W7" s="16"/>
      <c r="X7" s="16"/>
      <c r="Y7" s="18"/>
    </row>
    <row r="8" spans="1:25" ht="6.75" hidden="1" customHeight="1" x14ac:dyDescent="0.25">
      <c r="A8" s="119"/>
      <c r="B8" s="33"/>
      <c r="C8" s="32"/>
      <c r="D8" s="32"/>
      <c r="E8" s="32"/>
      <c r="F8" s="32"/>
      <c r="G8" s="32"/>
      <c r="H8" s="32"/>
      <c r="I8" s="32"/>
      <c r="J8" s="32"/>
      <c r="K8" s="32"/>
      <c r="L8" s="32"/>
      <c r="M8" s="32"/>
      <c r="N8" s="32"/>
      <c r="O8" s="32"/>
      <c r="P8" s="32"/>
      <c r="Q8" s="32"/>
      <c r="R8" s="32"/>
      <c r="S8" s="32"/>
      <c r="T8" s="32"/>
      <c r="U8" s="32"/>
      <c r="V8" s="32"/>
      <c r="W8" s="32"/>
      <c r="X8" s="32"/>
      <c r="Y8" s="34"/>
    </row>
    <row r="9" spans="1:25" ht="21" hidden="1" customHeight="1" x14ac:dyDescent="0.25">
      <c r="A9" s="119"/>
      <c r="B9" s="22"/>
      <c r="C9" s="23"/>
      <c r="D9" s="144" t="s">
        <v>106</v>
      </c>
      <c r="E9" s="23"/>
      <c r="F9" s="23"/>
      <c r="G9" s="162" t="s">
        <v>101</v>
      </c>
      <c r="H9" s="164"/>
      <c r="I9" s="162" t="s">
        <v>101</v>
      </c>
      <c r="J9" s="162" t="s">
        <v>101</v>
      </c>
      <c r="K9" s="164"/>
      <c r="L9" s="162" t="s">
        <v>101</v>
      </c>
      <c r="M9" s="162" t="s">
        <v>101</v>
      </c>
      <c r="N9" s="164"/>
      <c r="O9" s="162" t="s">
        <v>101</v>
      </c>
      <c r="P9" s="162" t="s">
        <v>101</v>
      </c>
      <c r="Q9" s="164"/>
      <c r="R9" s="162" t="s">
        <v>101</v>
      </c>
      <c r="S9" s="162" t="s">
        <v>101</v>
      </c>
      <c r="T9" s="164"/>
      <c r="U9" s="162" t="s">
        <v>101</v>
      </c>
      <c r="V9" s="162" t="s">
        <v>101</v>
      </c>
      <c r="W9" s="164"/>
      <c r="X9" s="162" t="s">
        <v>101</v>
      </c>
      <c r="Y9" s="24"/>
    </row>
    <row r="10" spans="1:25" ht="6.75" hidden="1" customHeight="1" x14ac:dyDescent="0.25">
      <c r="A10" s="119"/>
      <c r="B10" s="22"/>
      <c r="C10" s="23"/>
      <c r="D10" s="23"/>
      <c r="E10" s="23"/>
      <c r="F10" s="23"/>
      <c r="G10" s="23"/>
      <c r="H10" s="147"/>
      <c r="I10" s="23"/>
      <c r="J10" s="23"/>
      <c r="K10" s="147"/>
      <c r="L10" s="23"/>
      <c r="M10" s="23"/>
      <c r="N10" s="147"/>
      <c r="O10" s="23"/>
      <c r="P10" s="23"/>
      <c r="Q10" s="147"/>
      <c r="R10" s="23"/>
      <c r="S10" s="23"/>
      <c r="T10" s="147"/>
      <c r="U10" s="23"/>
      <c r="V10" s="23"/>
      <c r="W10" s="147"/>
      <c r="X10" s="23"/>
      <c r="Y10" s="24"/>
    </row>
    <row r="11" spans="1:25" ht="21" hidden="1" customHeight="1" x14ac:dyDescent="0.25">
      <c r="A11" s="119"/>
      <c r="B11" s="22"/>
      <c r="C11" s="23"/>
      <c r="D11" s="144" t="s">
        <v>107</v>
      </c>
      <c r="E11" s="147" t="s">
        <v>108</v>
      </c>
      <c r="F11" s="147" t="s">
        <v>108</v>
      </c>
      <c r="G11" s="145"/>
      <c r="H11" s="142"/>
      <c r="I11" s="23"/>
      <c r="J11" s="145"/>
      <c r="K11" s="142"/>
      <c r="L11" s="23"/>
      <c r="M11" s="145"/>
      <c r="N11" s="142"/>
      <c r="O11" s="23"/>
      <c r="P11" s="145"/>
      <c r="Q11" s="142"/>
      <c r="R11" s="23"/>
      <c r="S11" s="145"/>
      <c r="T11" s="142"/>
      <c r="U11" s="23"/>
      <c r="V11" s="145"/>
      <c r="W11" s="142"/>
      <c r="X11" s="23"/>
      <c r="Y11" s="24"/>
    </row>
    <row r="12" spans="1:25" ht="21" hidden="1" customHeight="1" x14ac:dyDescent="0.25">
      <c r="A12" s="119"/>
      <c r="B12" s="22"/>
      <c r="C12" s="23"/>
      <c r="D12" s="144" t="s">
        <v>109</v>
      </c>
      <c r="E12" s="147" t="s">
        <v>108</v>
      </c>
      <c r="F12" s="147" t="s">
        <v>108</v>
      </c>
      <c r="G12" s="145"/>
      <c r="H12" s="143"/>
      <c r="I12" s="23"/>
      <c r="J12" s="145"/>
      <c r="K12" s="143"/>
      <c r="L12" s="23"/>
      <c r="M12" s="145"/>
      <c r="N12" s="143"/>
      <c r="O12" s="23"/>
      <c r="P12" s="145"/>
      <c r="Q12" s="143"/>
      <c r="R12" s="23"/>
      <c r="S12" s="145"/>
      <c r="T12" s="143"/>
      <c r="U12" s="23"/>
      <c r="V12" s="145"/>
      <c r="W12" s="143"/>
      <c r="X12" s="23"/>
      <c r="Y12" s="24"/>
    </row>
    <row r="13" spans="1:25" ht="6.75" hidden="1" customHeight="1" x14ac:dyDescent="0.25">
      <c r="A13" s="119"/>
      <c r="B13" s="22"/>
      <c r="C13" s="112"/>
      <c r="D13" s="112"/>
      <c r="E13" s="147" t="s">
        <v>108</v>
      </c>
      <c r="F13" s="147" t="s">
        <v>108</v>
      </c>
      <c r="G13" s="112"/>
      <c r="H13" s="23"/>
      <c r="I13" s="23"/>
      <c r="J13" s="112"/>
      <c r="K13" s="23"/>
      <c r="L13" s="23"/>
      <c r="M13" s="112"/>
      <c r="N13" s="23"/>
      <c r="O13" s="23"/>
      <c r="P13" s="112"/>
      <c r="Q13" s="23"/>
      <c r="R13" s="23"/>
      <c r="S13" s="112"/>
      <c r="T13" s="23"/>
      <c r="U13" s="23"/>
      <c r="V13" s="112"/>
      <c r="W13" s="23"/>
      <c r="X13" s="23"/>
      <c r="Y13" s="24"/>
    </row>
    <row r="14" spans="1:25" ht="21" hidden="1" customHeight="1" x14ac:dyDescent="0.25">
      <c r="A14" s="119"/>
      <c r="B14" s="140" t="s">
        <v>110</v>
      </c>
      <c r="C14" s="137"/>
      <c r="D14" s="51"/>
      <c r="E14" s="147" t="s">
        <v>108</v>
      </c>
      <c r="F14" s="147" t="s">
        <v>108</v>
      </c>
      <c r="G14" s="51"/>
      <c r="H14" s="77"/>
      <c r="I14" s="20"/>
      <c r="J14" s="51"/>
      <c r="K14" s="77"/>
      <c r="L14" s="20"/>
      <c r="M14" s="51"/>
      <c r="N14" s="77"/>
      <c r="O14" s="20"/>
      <c r="P14" s="51"/>
      <c r="Q14" s="77"/>
      <c r="R14" s="20"/>
      <c r="S14" s="51"/>
      <c r="T14" s="77"/>
      <c r="U14" s="20"/>
      <c r="V14" s="51"/>
      <c r="W14" s="77"/>
      <c r="X14" s="20"/>
      <c r="Y14" s="24"/>
    </row>
    <row r="15" spans="1:25" ht="21" hidden="1" customHeight="1" x14ac:dyDescent="0.25">
      <c r="A15" s="119"/>
      <c r="B15" s="140" t="s">
        <v>111</v>
      </c>
      <c r="C15" s="137"/>
      <c r="D15" s="51"/>
      <c r="E15" s="147" t="s">
        <v>108</v>
      </c>
      <c r="F15" s="147" t="s">
        <v>108</v>
      </c>
      <c r="G15" s="35" t="s">
        <v>18</v>
      </c>
      <c r="H15" s="77"/>
      <c r="I15" s="36" t="s">
        <v>19</v>
      </c>
      <c r="J15" s="35" t="s">
        <v>18</v>
      </c>
      <c r="K15" s="77"/>
      <c r="L15" s="36" t="s">
        <v>19</v>
      </c>
      <c r="M15" s="35" t="s">
        <v>18</v>
      </c>
      <c r="N15" s="77"/>
      <c r="O15" s="36" t="s">
        <v>19</v>
      </c>
      <c r="P15" s="35" t="s">
        <v>18</v>
      </c>
      <c r="Q15" s="77"/>
      <c r="R15" s="36" t="s">
        <v>19</v>
      </c>
      <c r="S15" s="35" t="s">
        <v>18</v>
      </c>
      <c r="T15" s="77"/>
      <c r="U15" s="36" t="s">
        <v>19</v>
      </c>
      <c r="V15" s="35" t="s">
        <v>18</v>
      </c>
      <c r="W15" s="77"/>
      <c r="X15" s="36" t="s">
        <v>19</v>
      </c>
      <c r="Y15" s="24"/>
    </row>
    <row r="16" spans="1:25" ht="21" hidden="1" customHeight="1" x14ac:dyDescent="0.25">
      <c r="A16" s="119"/>
      <c r="B16" s="140" t="s">
        <v>112</v>
      </c>
      <c r="C16" s="137"/>
      <c r="D16" s="51"/>
      <c r="E16" s="147">
        <f>IF(MONTH(W11)=MONTH(W12),((YEAR(W12)-YEAR(W11))*12)-12+(12-MONTH(W11))+MONTH(W12)-1+(EOMONTH(W11,0)-W11+1)/DAY(EOMONTH(W11,0))+(1-(EOMONTH(W12,0)-W12)/DAY(EOMONTH(W12,0))),((YEAR(W12)-YEAR(W11))*12)-12+(12-MONTH(W11))+MONTH(W12)-1+(EOMONTH(W11,0)-W11+1)/DAY(EOMONTH(W11,0))+(1-(EOMONTH(W12,0)-W12)/DAY(EOMONTH(W12,0))))</f>
        <v>3.2258064516129004E-2</v>
      </c>
      <c r="F16" s="147">
        <f>ROUND(IF(AND(W11&lt;&gt;"",W12&lt;&gt;""),IF(E16&lt;=1,1,E16),0),2)</f>
        <v>0</v>
      </c>
      <c r="G16" s="51"/>
      <c r="H16" s="78"/>
      <c r="I16" s="20"/>
      <c r="J16" s="51"/>
      <c r="K16" s="78"/>
      <c r="L16" s="20"/>
      <c r="M16" s="51"/>
      <c r="N16" s="78"/>
      <c r="O16" s="20"/>
      <c r="P16" s="51"/>
      <c r="Q16" s="78"/>
      <c r="R16" s="20"/>
      <c r="S16" s="51"/>
      <c r="T16" s="78"/>
      <c r="U16" s="20"/>
      <c r="V16" s="51"/>
      <c r="W16" s="78"/>
      <c r="X16" s="20"/>
      <c r="Y16" s="24"/>
    </row>
    <row r="17" spans="1:25" ht="21" hidden="1" customHeight="1" x14ac:dyDescent="0.25">
      <c r="A17" s="119"/>
      <c r="B17" s="140" t="s">
        <v>113</v>
      </c>
      <c r="C17" s="137"/>
      <c r="D17" s="51"/>
      <c r="E17" s="147">
        <f>IF(MONTH(T11)=MONTH(T12),((YEAR(T12)-YEAR(T11))*12)-12+(12-MONTH(T11))+MONTH(T12)-1+(EOMONTH(T11,0)-T11+1)/DAY(EOMONTH(T11,0))+(1-(EOMONTH(T12,0)-T12)/DAY(EOMONTH(T12,0))),((YEAR(T12)-YEAR(T11))*12)-12+(12-MONTH(T11))+MONTH(T12)-1+(EOMONTH(T11,0)-T11+1)/DAY(EOMONTH(T11,0))+(1-(EOMONTH(T12,0)-T12)/DAY(EOMONTH(T12,0))))</f>
        <v>3.2258064516129004E-2</v>
      </c>
      <c r="F17" s="147">
        <f>ROUND(IF(AND(T11&lt;&gt;"",T12&lt;&gt;""),IF(E17&lt;=1,1,E17),0),2)</f>
        <v>0</v>
      </c>
      <c r="G17" s="51"/>
      <c r="H17" s="78"/>
      <c r="I17" s="20"/>
      <c r="J17" s="51"/>
      <c r="K17" s="78"/>
      <c r="L17" s="20"/>
      <c r="M17" s="51"/>
      <c r="N17" s="78"/>
      <c r="O17" s="20"/>
      <c r="P17" s="51"/>
      <c r="Q17" s="78"/>
      <c r="R17" s="20"/>
      <c r="S17" s="51"/>
      <c r="T17" s="78"/>
      <c r="U17" s="20"/>
      <c r="V17" s="51"/>
      <c r="W17" s="78"/>
      <c r="X17" s="20"/>
      <c r="Y17" s="24"/>
    </row>
    <row r="18" spans="1:25" ht="21" hidden="1" customHeight="1" x14ac:dyDescent="0.25">
      <c r="A18" s="119"/>
      <c r="B18" s="140" t="s">
        <v>114</v>
      </c>
      <c r="C18" s="137"/>
      <c r="D18" s="51"/>
      <c r="E18" s="163">
        <f>IF(MONTH(Q11)=MONTH(Q12),((YEAR(Q12)-YEAR(Q11))*12)-12+(12-MONTH(Q11))+MONTH(Q12)-1+(EOMONTH(Q11,0)-Q11+1)/DAY(EOMONTH(Q11,0))+(1-(EOMONTH(Q12,0)-Q12)/DAY(EOMONTH(Q12,0))),((YEAR(Q12)-YEAR(Q11))*12)-12+(12-MONTH(Q11))+MONTH(Q12)-1+(EOMONTH(Q11,0)-Q11+1)/DAY(EOMONTH(Q11,0))+(1-(EOMONTH(Q12,0)-Q12)/DAY(EOMONTH(Q12,0))))</f>
        <v>3.2258064516129004E-2</v>
      </c>
      <c r="F18" s="163">
        <f>ROUND(IF(AND(Q11&lt;&gt;"",Q12&lt;&gt;""),IF(E18&lt;=1,1,E18),0),2)</f>
        <v>0</v>
      </c>
      <c r="G18" s="51"/>
      <c r="H18" s="78"/>
      <c r="I18" s="20"/>
      <c r="J18" s="51"/>
      <c r="K18" s="78"/>
      <c r="L18" s="20"/>
      <c r="M18" s="51"/>
      <c r="N18" s="78"/>
      <c r="O18" s="20"/>
      <c r="P18" s="51"/>
      <c r="Q18" s="78"/>
      <c r="R18" s="20"/>
      <c r="S18" s="51"/>
      <c r="T18" s="78"/>
      <c r="U18" s="20"/>
      <c r="V18" s="51"/>
      <c r="W18" s="78"/>
      <c r="X18" s="20"/>
      <c r="Y18" s="24"/>
    </row>
    <row r="19" spans="1:25" ht="21" hidden="1" customHeight="1" x14ac:dyDescent="0.25">
      <c r="A19" s="119"/>
      <c r="B19" s="140" t="s">
        <v>115</v>
      </c>
      <c r="C19" s="137"/>
      <c r="D19" s="51"/>
      <c r="E19" s="147">
        <f>IF(MONTH(N11)=MONTH(N12),((YEAR(N12)-YEAR(N11))*12)-12+(12-MONTH(N11))+MONTH(N12)-1+(EOMONTH(N11,0)-N11+1)/DAY(EOMONTH(N11,0))+(1-(EOMONTH(N12,0)-N12)/DAY(EOMONTH(N12,0))),((YEAR(N12)-YEAR(N11))*12)-12+(12-MONTH(N11))+MONTH(N12)-1+(EOMONTH(N11,0)-N11+1)/DAY(EOMONTH(N11,0))+(1-(EOMONTH(N12,0)-N12)/DAY(EOMONTH(N12,0))))</f>
        <v>3.2258064516129004E-2</v>
      </c>
      <c r="F19" s="147">
        <f>ROUND(IF(AND(N11&lt;&gt;"",N12&lt;&gt;""),IF(E19&lt;=1,1,E19),0),2)</f>
        <v>0</v>
      </c>
      <c r="G19" s="51"/>
      <c r="H19" s="78"/>
      <c r="I19" s="20"/>
      <c r="J19" s="51"/>
      <c r="K19" s="78"/>
      <c r="L19" s="20"/>
      <c r="M19" s="51"/>
      <c r="N19" s="78"/>
      <c r="O19" s="20"/>
      <c r="P19" s="51"/>
      <c r="Q19" s="78"/>
      <c r="R19" s="20"/>
      <c r="S19" s="51"/>
      <c r="T19" s="78"/>
      <c r="U19" s="20"/>
      <c r="V19" s="51"/>
      <c r="W19" s="78"/>
      <c r="X19" s="20"/>
      <c r="Y19" s="24"/>
    </row>
    <row r="20" spans="1:25" ht="21" hidden="1" customHeight="1" x14ac:dyDescent="0.25">
      <c r="A20" s="119"/>
      <c r="B20" s="140" t="s">
        <v>116</v>
      </c>
      <c r="C20" s="137"/>
      <c r="D20" s="165"/>
      <c r="E20" s="147">
        <f>IF(MONTH(K11)=MONTH(K12),((YEAR(K12)-YEAR(K11))*12)-12+(12-MONTH(K11))+MONTH(K12)-1+(EOMONTH(K11,0)-K11+1)/DAY(EOMONTH(K11,0))+(1-(EOMONTH(K12,0)-K12)/DAY(EOMONTH(K12,0))),((YEAR(K12)-YEAR(K11))*12)-12+(12-MONTH(K11))+MONTH(K12)-1+(EOMONTH(K11,0)-K11+1)/DAY(EOMONTH(K11,0))+(1-(EOMONTH(K12,0)-K12)/DAY(EOMONTH(K12,0))))</f>
        <v>3.2258064516129004E-2</v>
      </c>
      <c r="F20" s="147">
        <f>ROUND(IF(AND(K11&lt;&gt;"",K12&lt;&gt;""),IF(E20&lt;=1,1,E20),0),2)</f>
        <v>0</v>
      </c>
      <c r="G20" s="161" t="s">
        <v>101</v>
      </c>
      <c r="H20" s="79"/>
      <c r="I20" s="20"/>
      <c r="J20" s="120"/>
      <c r="K20" s="79"/>
      <c r="L20" s="20"/>
      <c r="M20" s="120"/>
      <c r="N20" s="79"/>
      <c r="O20" s="20"/>
      <c r="P20" s="120"/>
      <c r="Q20" s="79"/>
      <c r="R20" s="20"/>
      <c r="S20" s="120"/>
      <c r="T20" s="79"/>
      <c r="U20" s="20"/>
      <c r="V20" s="120"/>
      <c r="W20" s="79"/>
      <c r="X20" s="20"/>
      <c r="Y20" s="24"/>
    </row>
    <row r="21" spans="1:25" ht="21" hidden="1" customHeight="1" x14ac:dyDescent="0.25">
      <c r="A21" s="119"/>
      <c r="B21" s="140"/>
      <c r="C21" s="137"/>
      <c r="D21" s="51"/>
      <c r="E21" s="147" t="s">
        <v>108</v>
      </c>
      <c r="F21" s="147" t="s">
        <v>108</v>
      </c>
      <c r="G21" s="35"/>
      <c r="H21" s="39"/>
      <c r="I21" s="20"/>
      <c r="J21" s="35"/>
      <c r="K21" s="39"/>
      <c r="L21" s="20"/>
      <c r="M21" s="35"/>
      <c r="N21" s="39"/>
      <c r="O21" s="20"/>
      <c r="P21" s="35"/>
      <c r="Q21" s="39"/>
      <c r="R21" s="20"/>
      <c r="S21" s="35"/>
      <c r="T21" s="39"/>
      <c r="U21" s="20"/>
      <c r="V21" s="35"/>
      <c r="W21" s="39"/>
      <c r="X21" s="20"/>
      <c r="Y21" s="24"/>
    </row>
    <row r="22" spans="1:25" ht="21" hidden="1" customHeight="1" x14ac:dyDescent="0.25">
      <c r="A22" s="119"/>
      <c r="B22" s="141"/>
      <c r="C22" s="138"/>
      <c r="D22" s="154" t="s">
        <v>117</v>
      </c>
      <c r="E22" s="147" t="s">
        <v>108</v>
      </c>
      <c r="F22" s="147" t="s">
        <v>108</v>
      </c>
      <c r="G22" s="139"/>
      <c r="H22" s="28">
        <f>IFERROR(SUM(H16:H20)-H15+H14,0)</f>
        <v>0</v>
      </c>
      <c r="I22" s="38"/>
      <c r="J22" s="139"/>
      <c r="K22" s="28">
        <f>IFERROR(SUM(K16:K20)-K15+K14,0)</f>
        <v>0</v>
      </c>
      <c r="L22" s="38"/>
      <c r="M22" s="139"/>
      <c r="N22" s="28">
        <f>IFERROR(SUM(N16:N20)-N15+N14,0)</f>
        <v>0</v>
      </c>
      <c r="O22" s="38"/>
      <c r="P22" s="139"/>
      <c r="Q22" s="28">
        <f>IFERROR(SUM(Q16:Q20)-Q15+Q14,0)</f>
        <v>0</v>
      </c>
      <c r="R22" s="38"/>
      <c r="S22" s="139"/>
      <c r="T22" s="28">
        <f>IFERROR(SUM(T16:T20)-T15+T14,0)</f>
        <v>0</v>
      </c>
      <c r="U22" s="38"/>
      <c r="V22" s="139"/>
      <c r="W22" s="28">
        <f>IFERROR(SUM(W16:W20)-W15+W14,0)</f>
        <v>0</v>
      </c>
      <c r="X22" s="38"/>
      <c r="Y22" s="24"/>
    </row>
    <row r="23" spans="1:25" ht="21" hidden="1" customHeight="1" x14ac:dyDescent="0.25">
      <c r="A23" s="119"/>
      <c r="B23" s="141"/>
      <c r="C23" s="138"/>
      <c r="D23" s="144" t="s">
        <v>118</v>
      </c>
      <c r="E23" s="147">
        <f>IF(MONTH(H11)=MONTH(H12),((YEAR(H12)-YEAR(H11))*12)-12+(12-MONTH(H11))+MONTH(H12)-1+(EOMONTH(H11,0)-H11+1)/DAY(EOMONTH(H11,0))+(1-(EOMONTH(H12,0)-H12)/DAY(EOMONTH(H12,0))),((YEAR(H12)-YEAR(H11))*12)-12+(12-MONTH(H11))+MONTH(H12)-1+(EOMONTH(H11,0)-H11+1)/DAY(EOMONTH(H11,0))+(1-(EOMONTH(H12,0)-H12)/DAY(EOMONTH(H12,0))))</f>
        <v>3.2258064516129004E-2</v>
      </c>
      <c r="F23" s="147">
        <f>ROUND(IF(AND(H11&lt;&gt;"",H12&lt;&gt;""),IF(E23&lt;=1,1,E23),0),2)</f>
        <v>0</v>
      </c>
      <c r="G23" s="51"/>
      <c r="H23" s="28">
        <f>IFERROR(H22/F23,0)</f>
        <v>0</v>
      </c>
      <c r="I23" s="38"/>
      <c r="J23" s="51"/>
      <c r="K23" s="28">
        <f>IFERROR(K22/F20,0)</f>
        <v>0</v>
      </c>
      <c r="L23" s="38"/>
      <c r="M23" s="51"/>
      <c r="N23" s="28">
        <f>IFERROR(N22/F19,0)</f>
        <v>0</v>
      </c>
      <c r="O23" s="38"/>
      <c r="P23" s="51"/>
      <c r="Q23" s="28">
        <f>IFERROR(Q22/F18,0)</f>
        <v>0</v>
      </c>
      <c r="R23" s="38"/>
      <c r="S23" s="51"/>
      <c r="T23" s="28">
        <f>IFERROR(T22/F17,0)</f>
        <v>0</v>
      </c>
      <c r="U23" s="38"/>
      <c r="V23" s="51"/>
      <c r="W23" s="28">
        <f>IFERROR(W22/F16,0)</f>
        <v>0</v>
      </c>
      <c r="X23" s="38"/>
      <c r="Y23" s="24"/>
    </row>
    <row r="24" spans="1:25" ht="8.25" hidden="1" customHeight="1" thickBot="1" x14ac:dyDescent="0.3">
      <c r="A24" s="119"/>
      <c r="B24" s="29"/>
      <c r="C24" s="113"/>
      <c r="D24" s="113"/>
      <c r="E24" s="113"/>
      <c r="F24" s="113"/>
      <c r="G24" s="113"/>
      <c r="H24" s="30"/>
      <c r="I24" s="30"/>
      <c r="J24" s="30"/>
      <c r="K24" s="30"/>
      <c r="L24" s="30"/>
      <c r="M24" s="30"/>
      <c r="N24" s="30"/>
      <c r="O24" s="30"/>
      <c r="P24" s="30"/>
      <c r="Q24" s="30"/>
      <c r="R24" s="30"/>
      <c r="S24" s="30"/>
      <c r="T24" s="30"/>
      <c r="U24" s="30"/>
      <c r="V24" s="30"/>
      <c r="W24" s="30"/>
      <c r="X24" s="30"/>
      <c r="Y24" s="31"/>
    </row>
    <row r="25" spans="1:25" ht="13.9" customHeight="1" thickBot="1" x14ac:dyDescent="0.3">
      <c r="A25" s="119"/>
      <c r="B25" s="8"/>
      <c r="C25" s="8"/>
      <c r="D25" s="8"/>
      <c r="E25" s="8"/>
      <c r="F25" s="8"/>
      <c r="G25" s="8"/>
      <c r="H25" s="8"/>
      <c r="I25" s="32"/>
      <c r="J25" s="32"/>
      <c r="K25" s="32"/>
      <c r="L25" s="32"/>
      <c r="M25" s="32"/>
      <c r="N25" s="32"/>
      <c r="O25" s="32"/>
      <c r="P25" s="32"/>
      <c r="Q25" s="32"/>
      <c r="R25" s="32"/>
      <c r="S25" s="32"/>
      <c r="T25" s="32"/>
      <c r="U25" s="32"/>
      <c r="V25" s="32"/>
      <c r="W25" s="32"/>
      <c r="X25" s="32"/>
      <c r="Y25" s="8"/>
    </row>
    <row r="26" spans="1:25" ht="21" customHeight="1" thickBot="1" x14ac:dyDescent="0.3">
      <c r="A26" s="54"/>
      <c r="B26" s="14" t="s">
        <v>6</v>
      </c>
      <c r="C26" s="167" t="s">
        <v>105</v>
      </c>
      <c r="D26" s="44"/>
      <c r="E26" s="44"/>
      <c r="F26" s="44"/>
      <c r="G26" s="198" t="str">
        <f>IF(OR(SAM!D32=0,SAM!D32=""),"",SAM!D32)</f>
        <v/>
      </c>
      <c r="H26" s="198"/>
      <c r="I26" s="198"/>
      <c r="J26" s="198"/>
      <c r="K26" s="198"/>
      <c r="L26" s="198"/>
      <c r="M26" s="16"/>
      <c r="N26" s="16"/>
      <c r="O26" s="16"/>
      <c r="P26" s="16"/>
      <c r="Q26" s="16"/>
      <c r="R26" s="16"/>
      <c r="S26" s="16"/>
      <c r="T26" s="16"/>
      <c r="U26" s="16"/>
      <c r="V26" s="16"/>
      <c r="W26" s="16"/>
      <c r="X26" s="16"/>
      <c r="Y26" s="18"/>
    </row>
    <row r="27" spans="1:25" ht="6.75" hidden="1" customHeight="1" x14ac:dyDescent="0.25">
      <c r="A27" s="119"/>
      <c r="B27" s="33"/>
      <c r="C27" s="32"/>
      <c r="D27" s="32"/>
      <c r="E27" s="32"/>
      <c r="F27" s="32"/>
      <c r="G27" s="32"/>
      <c r="H27" s="32"/>
      <c r="I27" s="32"/>
      <c r="J27" s="32"/>
      <c r="K27" s="32"/>
      <c r="L27" s="32"/>
      <c r="M27" s="32"/>
      <c r="N27" s="32"/>
      <c r="O27" s="32"/>
      <c r="P27" s="32"/>
      <c r="Q27" s="32"/>
      <c r="R27" s="32"/>
      <c r="S27" s="32"/>
      <c r="T27" s="32"/>
      <c r="U27" s="32"/>
      <c r="V27" s="32"/>
      <c r="W27" s="32"/>
      <c r="X27" s="32"/>
      <c r="Y27" s="34"/>
    </row>
    <row r="28" spans="1:25" ht="21" hidden="1" customHeight="1" x14ac:dyDescent="0.25">
      <c r="A28" s="119"/>
      <c r="B28" s="22"/>
      <c r="C28" s="23"/>
      <c r="D28" s="144" t="s">
        <v>106</v>
      </c>
      <c r="E28" s="23"/>
      <c r="F28" s="23"/>
      <c r="G28" s="162" t="s">
        <v>101</v>
      </c>
      <c r="H28" s="164"/>
      <c r="I28" s="162" t="s">
        <v>101</v>
      </c>
      <c r="J28" s="162" t="s">
        <v>101</v>
      </c>
      <c r="K28" s="164"/>
      <c r="L28" s="162" t="s">
        <v>101</v>
      </c>
      <c r="M28" s="162" t="s">
        <v>101</v>
      </c>
      <c r="N28" s="164"/>
      <c r="O28" s="162" t="s">
        <v>101</v>
      </c>
      <c r="P28" s="162" t="s">
        <v>101</v>
      </c>
      <c r="Q28" s="164"/>
      <c r="R28" s="162" t="s">
        <v>101</v>
      </c>
      <c r="S28" s="162" t="s">
        <v>101</v>
      </c>
      <c r="T28" s="164"/>
      <c r="U28" s="162" t="s">
        <v>101</v>
      </c>
      <c r="V28" s="162" t="s">
        <v>101</v>
      </c>
      <c r="W28" s="164"/>
      <c r="X28" s="162" t="s">
        <v>101</v>
      </c>
      <c r="Y28" s="24"/>
    </row>
    <row r="29" spans="1:25" ht="6.75" hidden="1" customHeight="1" x14ac:dyDescent="0.25">
      <c r="A29" s="119"/>
      <c r="B29" s="22"/>
      <c r="C29" s="23"/>
      <c r="D29" s="23"/>
      <c r="E29" s="23"/>
      <c r="F29" s="23"/>
      <c r="G29" s="23"/>
      <c r="H29" s="147"/>
      <c r="I29" s="23"/>
      <c r="J29" s="23"/>
      <c r="K29" s="147"/>
      <c r="L29" s="23"/>
      <c r="M29" s="23"/>
      <c r="N29" s="147"/>
      <c r="O29" s="23"/>
      <c r="P29" s="23"/>
      <c r="Q29" s="147"/>
      <c r="R29" s="23"/>
      <c r="S29" s="23"/>
      <c r="T29" s="147"/>
      <c r="U29" s="23"/>
      <c r="V29" s="23"/>
      <c r="W29" s="147"/>
      <c r="X29" s="23"/>
      <c r="Y29" s="24"/>
    </row>
    <row r="30" spans="1:25" ht="21" hidden="1" customHeight="1" x14ac:dyDescent="0.25">
      <c r="A30" s="119"/>
      <c r="B30" s="22"/>
      <c r="C30" s="23"/>
      <c r="D30" s="144" t="s">
        <v>107</v>
      </c>
      <c r="E30" s="147" t="s">
        <v>108</v>
      </c>
      <c r="F30" s="147" t="s">
        <v>108</v>
      </c>
      <c r="G30" s="145"/>
      <c r="H30" s="142"/>
      <c r="I30" s="23"/>
      <c r="J30" s="145"/>
      <c r="K30" s="142"/>
      <c r="L30" s="23"/>
      <c r="M30" s="145"/>
      <c r="N30" s="142"/>
      <c r="O30" s="23"/>
      <c r="P30" s="145"/>
      <c r="Q30" s="142"/>
      <c r="R30" s="23"/>
      <c r="S30" s="145"/>
      <c r="T30" s="142"/>
      <c r="U30" s="23"/>
      <c r="V30" s="145"/>
      <c r="W30" s="142"/>
      <c r="X30" s="23"/>
      <c r="Y30" s="24"/>
    </row>
    <row r="31" spans="1:25" ht="21" hidden="1" customHeight="1" x14ac:dyDescent="0.25">
      <c r="A31" s="119"/>
      <c r="B31" s="22"/>
      <c r="C31" s="23"/>
      <c r="D31" s="144" t="s">
        <v>109</v>
      </c>
      <c r="E31" s="147" t="s">
        <v>108</v>
      </c>
      <c r="F31" s="147" t="s">
        <v>108</v>
      </c>
      <c r="G31" s="145"/>
      <c r="H31" s="143"/>
      <c r="I31" s="23"/>
      <c r="J31" s="145"/>
      <c r="K31" s="143"/>
      <c r="L31" s="23"/>
      <c r="M31" s="145"/>
      <c r="N31" s="143"/>
      <c r="O31" s="23"/>
      <c r="P31" s="145"/>
      <c r="Q31" s="143"/>
      <c r="R31" s="23"/>
      <c r="S31" s="145"/>
      <c r="T31" s="143"/>
      <c r="U31" s="23"/>
      <c r="V31" s="145"/>
      <c r="W31" s="143"/>
      <c r="X31" s="23"/>
      <c r="Y31" s="24"/>
    </row>
    <row r="32" spans="1:25" ht="6.75" hidden="1" customHeight="1" x14ac:dyDescent="0.25">
      <c r="A32" s="119"/>
      <c r="B32" s="22"/>
      <c r="C32" s="112"/>
      <c r="D32" s="112"/>
      <c r="E32" s="147" t="s">
        <v>108</v>
      </c>
      <c r="F32" s="147" t="s">
        <v>108</v>
      </c>
      <c r="G32" s="112"/>
      <c r="H32" s="23"/>
      <c r="I32" s="23"/>
      <c r="J32" s="112"/>
      <c r="K32" s="23"/>
      <c r="L32" s="23"/>
      <c r="M32" s="112"/>
      <c r="N32" s="23"/>
      <c r="O32" s="23"/>
      <c r="P32" s="112"/>
      <c r="Q32" s="23"/>
      <c r="R32" s="23"/>
      <c r="S32" s="112"/>
      <c r="T32" s="23"/>
      <c r="U32" s="23"/>
      <c r="V32" s="112"/>
      <c r="W32" s="23"/>
      <c r="X32" s="23"/>
      <c r="Y32" s="24"/>
    </row>
    <row r="33" spans="1:25" ht="21" hidden="1" customHeight="1" x14ac:dyDescent="0.25">
      <c r="A33" s="119"/>
      <c r="B33" s="140" t="s">
        <v>110</v>
      </c>
      <c r="C33" s="137"/>
      <c r="D33" s="51"/>
      <c r="E33" s="147" t="s">
        <v>108</v>
      </c>
      <c r="F33" s="147" t="s">
        <v>108</v>
      </c>
      <c r="G33" s="51"/>
      <c r="H33" s="77"/>
      <c r="I33" s="20"/>
      <c r="J33" s="51"/>
      <c r="K33" s="77"/>
      <c r="L33" s="20"/>
      <c r="M33" s="51"/>
      <c r="N33" s="77"/>
      <c r="O33" s="20"/>
      <c r="P33" s="51"/>
      <c r="Q33" s="77"/>
      <c r="R33" s="20"/>
      <c r="S33" s="51"/>
      <c r="T33" s="77"/>
      <c r="U33" s="20"/>
      <c r="V33" s="51"/>
      <c r="W33" s="77"/>
      <c r="X33" s="20"/>
      <c r="Y33" s="24"/>
    </row>
    <row r="34" spans="1:25" ht="21" hidden="1" customHeight="1" x14ac:dyDescent="0.25">
      <c r="A34" s="119"/>
      <c r="B34" s="140" t="s">
        <v>111</v>
      </c>
      <c r="C34" s="137"/>
      <c r="D34" s="51"/>
      <c r="E34" s="147" t="s">
        <v>108</v>
      </c>
      <c r="F34" s="147" t="s">
        <v>108</v>
      </c>
      <c r="G34" s="35" t="s">
        <v>18</v>
      </c>
      <c r="H34" s="77"/>
      <c r="I34" s="36" t="s">
        <v>19</v>
      </c>
      <c r="J34" s="35" t="s">
        <v>18</v>
      </c>
      <c r="K34" s="77"/>
      <c r="L34" s="36" t="s">
        <v>19</v>
      </c>
      <c r="M34" s="35" t="s">
        <v>18</v>
      </c>
      <c r="N34" s="77"/>
      <c r="O34" s="36" t="s">
        <v>19</v>
      </c>
      <c r="P34" s="35" t="s">
        <v>18</v>
      </c>
      <c r="Q34" s="77"/>
      <c r="R34" s="36" t="s">
        <v>19</v>
      </c>
      <c r="S34" s="35" t="s">
        <v>18</v>
      </c>
      <c r="T34" s="77"/>
      <c r="U34" s="36" t="s">
        <v>19</v>
      </c>
      <c r="V34" s="35" t="s">
        <v>18</v>
      </c>
      <c r="W34" s="77"/>
      <c r="X34" s="36" t="s">
        <v>19</v>
      </c>
      <c r="Y34" s="24"/>
    </row>
    <row r="35" spans="1:25" ht="21" hidden="1" customHeight="1" x14ac:dyDescent="0.25">
      <c r="A35" s="119"/>
      <c r="B35" s="140" t="s">
        <v>112</v>
      </c>
      <c r="C35" s="137"/>
      <c r="D35" s="51"/>
      <c r="E35" s="147">
        <f>IF(MONTH(W30)=MONTH(W31),((YEAR(W31)-YEAR(W30))*12)-12+(12-MONTH(W30))+MONTH(W31)-1+(EOMONTH(W30,0)-W30+1)/DAY(EOMONTH(W30,0))+(1-(EOMONTH(W31,0)-W31)/DAY(EOMONTH(W31,0))),((YEAR(W31)-YEAR(W30))*12)-12+(12-MONTH(W30))+MONTH(W31)-1+(EOMONTH(W30,0)-W30+1)/DAY(EOMONTH(W30,0))+(1-(EOMONTH(W31,0)-W31)/DAY(EOMONTH(W31,0))))</f>
        <v>3.2258064516129004E-2</v>
      </c>
      <c r="F35" s="147">
        <f>ROUND(IF(AND(W30&lt;&gt;"",W31&lt;&gt;""),IF(E35&lt;=1,1,E35),0),2)</f>
        <v>0</v>
      </c>
      <c r="G35" s="51"/>
      <c r="H35" s="78"/>
      <c r="I35" s="20"/>
      <c r="J35" s="51"/>
      <c r="K35" s="78"/>
      <c r="L35" s="20"/>
      <c r="M35" s="51"/>
      <c r="N35" s="78"/>
      <c r="O35" s="20"/>
      <c r="P35" s="51"/>
      <c r="Q35" s="78"/>
      <c r="R35" s="20"/>
      <c r="S35" s="51"/>
      <c r="T35" s="78"/>
      <c r="U35" s="20"/>
      <c r="V35" s="51"/>
      <c r="W35" s="78"/>
      <c r="X35" s="20"/>
      <c r="Y35" s="24"/>
    </row>
    <row r="36" spans="1:25" ht="21" hidden="1" customHeight="1" x14ac:dyDescent="0.25">
      <c r="A36" s="119"/>
      <c r="B36" s="140" t="s">
        <v>113</v>
      </c>
      <c r="C36" s="137"/>
      <c r="D36" s="51"/>
      <c r="E36" s="147">
        <f>IF(MONTH(T30)=MONTH(T31),((YEAR(T31)-YEAR(T30))*12)-12+(12-MONTH(T30))+MONTH(T31)-1+(EOMONTH(T30,0)-T30+1)/DAY(EOMONTH(T30,0))+(1-(EOMONTH(T31,0)-T31)/DAY(EOMONTH(T31,0))),((YEAR(T31)-YEAR(T30))*12)-12+(12-MONTH(T30))+MONTH(T31)-1+(EOMONTH(T30,0)-T30+1)/DAY(EOMONTH(T30,0))+(1-(EOMONTH(T31,0)-T31)/DAY(EOMONTH(T31,0))))</f>
        <v>3.2258064516129004E-2</v>
      </c>
      <c r="F36" s="147">
        <f>ROUND(IF(AND(T30&lt;&gt;"",T31&lt;&gt;""),IF(E36&lt;=1,1,E36),0),2)</f>
        <v>0</v>
      </c>
      <c r="G36" s="51"/>
      <c r="H36" s="78"/>
      <c r="I36" s="20"/>
      <c r="J36" s="51"/>
      <c r="K36" s="78"/>
      <c r="L36" s="20"/>
      <c r="M36" s="51"/>
      <c r="N36" s="78"/>
      <c r="O36" s="20"/>
      <c r="P36" s="51"/>
      <c r="Q36" s="78"/>
      <c r="R36" s="20"/>
      <c r="S36" s="51"/>
      <c r="T36" s="78"/>
      <c r="U36" s="20"/>
      <c r="V36" s="51"/>
      <c r="W36" s="78"/>
      <c r="X36" s="20"/>
      <c r="Y36" s="24"/>
    </row>
    <row r="37" spans="1:25" ht="21" hidden="1" customHeight="1" x14ac:dyDescent="0.25">
      <c r="A37" s="119"/>
      <c r="B37" s="140" t="s">
        <v>114</v>
      </c>
      <c r="C37" s="137"/>
      <c r="D37" s="51"/>
      <c r="E37" s="163">
        <f>IF(MONTH(Q30)=MONTH(Q31),((YEAR(Q31)-YEAR(Q30))*12)-12+(12-MONTH(Q30))+MONTH(Q31)-1+(EOMONTH(Q30,0)-Q30+1)/DAY(EOMONTH(Q30,0))+(1-(EOMONTH(Q31,0)-Q31)/DAY(EOMONTH(Q31,0))),((YEAR(Q31)-YEAR(Q30))*12)-12+(12-MONTH(Q30))+MONTH(Q31)-1+(EOMONTH(Q30,0)-Q30+1)/DAY(EOMONTH(Q30,0))+(1-(EOMONTH(Q31,0)-Q31)/DAY(EOMONTH(Q31,0))))</f>
        <v>3.2258064516129004E-2</v>
      </c>
      <c r="F37" s="163">
        <f>ROUND(IF(AND(Q30&lt;&gt;"",Q31&lt;&gt;""),IF(E37&lt;=1,1,E37),0),2)</f>
        <v>0</v>
      </c>
      <c r="G37" s="51"/>
      <c r="H37" s="78"/>
      <c r="I37" s="20"/>
      <c r="J37" s="51"/>
      <c r="K37" s="78"/>
      <c r="L37" s="20"/>
      <c r="M37" s="51"/>
      <c r="N37" s="78"/>
      <c r="O37" s="20"/>
      <c r="P37" s="51"/>
      <c r="Q37" s="78"/>
      <c r="R37" s="20"/>
      <c r="S37" s="51"/>
      <c r="T37" s="78"/>
      <c r="U37" s="20"/>
      <c r="V37" s="51"/>
      <c r="W37" s="78"/>
      <c r="X37" s="20"/>
      <c r="Y37" s="24"/>
    </row>
    <row r="38" spans="1:25" ht="21" hidden="1" customHeight="1" x14ac:dyDescent="0.25">
      <c r="A38" s="119"/>
      <c r="B38" s="140" t="s">
        <v>115</v>
      </c>
      <c r="C38" s="137"/>
      <c r="D38" s="51"/>
      <c r="E38" s="147">
        <f>IF(MONTH(N30)=MONTH(N31),((YEAR(N31)-YEAR(N30))*12)-12+(12-MONTH(N30))+MONTH(N31)-1+(EOMONTH(N30,0)-N30+1)/DAY(EOMONTH(N30,0))+(1-(EOMONTH(N31,0)-N31)/DAY(EOMONTH(N31,0))),((YEAR(N31)-YEAR(N30))*12)-12+(12-MONTH(N30))+MONTH(N31)-1+(EOMONTH(N30,0)-N30+1)/DAY(EOMONTH(N30,0))+(1-(EOMONTH(N31,0)-N31)/DAY(EOMONTH(N31,0))))</f>
        <v>3.2258064516129004E-2</v>
      </c>
      <c r="F38" s="147">
        <f>ROUND(IF(AND(N30&lt;&gt;"",N31&lt;&gt;""),IF(E38&lt;=1,1,E38),0),2)</f>
        <v>0</v>
      </c>
      <c r="G38" s="51"/>
      <c r="H38" s="78"/>
      <c r="I38" s="20"/>
      <c r="J38" s="51"/>
      <c r="K38" s="78"/>
      <c r="L38" s="20"/>
      <c r="M38" s="51"/>
      <c r="N38" s="78"/>
      <c r="O38" s="20"/>
      <c r="P38" s="51"/>
      <c r="Q38" s="78"/>
      <c r="R38" s="20"/>
      <c r="S38" s="51"/>
      <c r="T38" s="78"/>
      <c r="U38" s="20"/>
      <c r="V38" s="51"/>
      <c r="W38" s="78"/>
      <c r="X38" s="20"/>
      <c r="Y38" s="24"/>
    </row>
    <row r="39" spans="1:25" ht="21" hidden="1" customHeight="1" x14ac:dyDescent="0.25">
      <c r="A39" s="119"/>
      <c r="B39" s="140" t="s">
        <v>116</v>
      </c>
      <c r="C39" s="137"/>
      <c r="D39" s="165"/>
      <c r="E39" s="147">
        <f>IF(MONTH(K30)=MONTH(K31),((YEAR(K31)-YEAR(K30))*12)-12+(12-MONTH(K30))+MONTH(K31)-1+(EOMONTH(K30,0)-K30+1)/DAY(EOMONTH(K30,0))+(1-(EOMONTH(K31,0)-K31)/DAY(EOMONTH(K31,0))),((YEAR(K31)-YEAR(K30))*12)-12+(12-MONTH(K30))+MONTH(K31)-1+(EOMONTH(K30,0)-K30+1)/DAY(EOMONTH(K30,0))+(1-(EOMONTH(K31,0)-K31)/DAY(EOMONTH(K31,0))))</f>
        <v>3.2258064516129004E-2</v>
      </c>
      <c r="F39" s="147">
        <f>ROUND(IF(AND(K30&lt;&gt;"",K31&lt;&gt;""),IF(E39&lt;=1,1,E39),0),2)</f>
        <v>0</v>
      </c>
      <c r="G39" s="161" t="s">
        <v>101</v>
      </c>
      <c r="H39" s="79"/>
      <c r="I39" s="20"/>
      <c r="J39" s="120"/>
      <c r="K39" s="79"/>
      <c r="L39" s="20"/>
      <c r="M39" s="120"/>
      <c r="N39" s="79"/>
      <c r="O39" s="20"/>
      <c r="P39" s="120"/>
      <c r="Q39" s="79"/>
      <c r="R39" s="20"/>
      <c r="S39" s="120"/>
      <c r="T39" s="79"/>
      <c r="U39" s="20"/>
      <c r="V39" s="120"/>
      <c r="W39" s="79"/>
      <c r="X39" s="20"/>
      <c r="Y39" s="24"/>
    </row>
    <row r="40" spans="1:25" ht="21" hidden="1" customHeight="1" x14ac:dyDescent="0.25">
      <c r="A40" s="119"/>
      <c r="B40" s="140"/>
      <c r="C40" s="137"/>
      <c r="D40" s="51"/>
      <c r="E40" s="147" t="s">
        <v>108</v>
      </c>
      <c r="F40" s="147" t="s">
        <v>108</v>
      </c>
      <c r="G40" s="35"/>
      <c r="H40" s="39"/>
      <c r="I40" s="20"/>
      <c r="J40" s="35"/>
      <c r="K40" s="39"/>
      <c r="L40" s="20"/>
      <c r="M40" s="35"/>
      <c r="N40" s="39"/>
      <c r="O40" s="20"/>
      <c r="P40" s="35"/>
      <c r="Q40" s="39"/>
      <c r="R40" s="20"/>
      <c r="S40" s="35"/>
      <c r="T40" s="39"/>
      <c r="U40" s="20"/>
      <c r="V40" s="35"/>
      <c r="W40" s="39"/>
      <c r="X40" s="20"/>
      <c r="Y40" s="24"/>
    </row>
    <row r="41" spans="1:25" ht="21" hidden="1" customHeight="1" x14ac:dyDescent="0.25">
      <c r="A41" s="119"/>
      <c r="B41" s="141"/>
      <c r="C41" s="138"/>
      <c r="D41" s="154" t="s">
        <v>117</v>
      </c>
      <c r="E41" s="147" t="s">
        <v>108</v>
      </c>
      <c r="F41" s="147" t="s">
        <v>108</v>
      </c>
      <c r="G41" s="139"/>
      <c r="H41" s="28">
        <f>IFERROR(SUM(H35:H39)-H34+H33,0)</f>
        <v>0</v>
      </c>
      <c r="I41" s="38"/>
      <c r="J41" s="139"/>
      <c r="K41" s="28">
        <f>IFERROR(SUM(K35:K39)-K34+K33,0)</f>
        <v>0</v>
      </c>
      <c r="L41" s="38"/>
      <c r="M41" s="139"/>
      <c r="N41" s="28">
        <f>IFERROR(SUM(N35:N39)-N34+N33,0)</f>
        <v>0</v>
      </c>
      <c r="O41" s="38"/>
      <c r="P41" s="139"/>
      <c r="Q41" s="28">
        <f>IFERROR(SUM(Q35:Q39)-Q34+Q33,0)</f>
        <v>0</v>
      </c>
      <c r="R41" s="38"/>
      <c r="S41" s="139"/>
      <c r="T41" s="28">
        <f>IFERROR(SUM(T35:T39)-T34+T33,0)</f>
        <v>0</v>
      </c>
      <c r="U41" s="38"/>
      <c r="V41" s="139"/>
      <c r="W41" s="28">
        <f>IFERROR(SUM(W35:W39)-W34+W33,0)</f>
        <v>0</v>
      </c>
      <c r="X41" s="38"/>
      <c r="Y41" s="24"/>
    </row>
    <row r="42" spans="1:25" ht="21" hidden="1" customHeight="1" x14ac:dyDescent="0.25">
      <c r="A42" s="119"/>
      <c r="B42" s="141"/>
      <c r="C42" s="138"/>
      <c r="D42" s="144" t="s">
        <v>118</v>
      </c>
      <c r="E42" s="147">
        <f>IF(MONTH(H30)=MONTH(H31),((YEAR(H31)-YEAR(H30))*12)-12+(12-MONTH(H30))+MONTH(H31)-1+(EOMONTH(H30,0)-H30+1)/DAY(EOMONTH(H30,0))+(1-(EOMONTH(H31,0)-H31)/DAY(EOMONTH(H31,0))),((YEAR(H31)-YEAR(H30))*12)-12+(12-MONTH(H30))+MONTH(H31)-1+(EOMONTH(H30,0)-H30+1)/DAY(EOMONTH(H30,0))+(1-(EOMONTH(H31,0)-H31)/DAY(EOMONTH(H31,0))))</f>
        <v>3.2258064516129004E-2</v>
      </c>
      <c r="F42" s="147">
        <f>ROUND(IF(AND(H30&lt;&gt;"",H31&lt;&gt;""),IF(E42&lt;=1,1,E42),0),2)</f>
        <v>0</v>
      </c>
      <c r="G42" s="51"/>
      <c r="H42" s="28">
        <f>IFERROR(H41/F42,0)</f>
        <v>0</v>
      </c>
      <c r="I42" s="38"/>
      <c r="J42" s="51"/>
      <c r="K42" s="28">
        <f>IFERROR(K41/F39,0)</f>
        <v>0</v>
      </c>
      <c r="L42" s="38"/>
      <c r="M42" s="51"/>
      <c r="N42" s="28">
        <f>IFERROR(N41/F38,0)</f>
        <v>0</v>
      </c>
      <c r="O42" s="38"/>
      <c r="P42" s="51"/>
      <c r="Q42" s="28">
        <f>IFERROR(Q41/F37,0)</f>
        <v>0</v>
      </c>
      <c r="R42" s="38"/>
      <c r="S42" s="51"/>
      <c r="T42" s="28">
        <f>IFERROR(T41/F36,0)</f>
        <v>0</v>
      </c>
      <c r="U42" s="38"/>
      <c r="V42" s="51"/>
      <c r="W42" s="28">
        <f>IFERROR(W41/F35,0)</f>
        <v>0</v>
      </c>
      <c r="X42" s="38"/>
      <c r="Y42" s="24"/>
    </row>
    <row r="43" spans="1:25" ht="8.25" hidden="1" customHeight="1" thickBot="1" x14ac:dyDescent="0.3">
      <c r="A43" s="119"/>
      <c r="B43" s="29"/>
      <c r="C43" s="113"/>
      <c r="D43" s="113"/>
      <c r="E43" s="113"/>
      <c r="F43" s="113"/>
      <c r="G43" s="113"/>
      <c r="H43" s="30"/>
      <c r="I43" s="30"/>
      <c r="J43" s="30"/>
      <c r="K43" s="30"/>
      <c r="L43" s="30"/>
      <c r="M43" s="30"/>
      <c r="N43" s="30"/>
      <c r="O43" s="30"/>
      <c r="P43" s="30"/>
      <c r="Q43" s="30"/>
      <c r="R43" s="30"/>
      <c r="S43" s="30"/>
      <c r="T43" s="30"/>
      <c r="U43" s="30"/>
      <c r="V43" s="30"/>
      <c r="W43" s="30"/>
      <c r="X43" s="30"/>
      <c r="Y43" s="31"/>
    </row>
    <row r="44" spans="1:25" ht="13.9" customHeight="1" thickBot="1" x14ac:dyDescent="0.3">
      <c r="A44" s="119"/>
      <c r="B44" s="8"/>
      <c r="C44" s="8"/>
      <c r="D44" s="8"/>
      <c r="E44" s="8"/>
      <c r="F44" s="8"/>
      <c r="G44" s="8"/>
      <c r="H44" s="8"/>
      <c r="I44" s="32"/>
      <c r="J44" s="32"/>
      <c r="K44" s="32"/>
      <c r="L44" s="32"/>
      <c r="M44" s="32"/>
      <c r="N44" s="32"/>
      <c r="O44" s="32"/>
      <c r="P44" s="32"/>
      <c r="Q44" s="32"/>
      <c r="R44" s="32"/>
      <c r="S44" s="32"/>
      <c r="T44" s="32"/>
      <c r="U44" s="32"/>
      <c r="V44" s="32"/>
      <c r="W44" s="32"/>
      <c r="X44" s="32"/>
      <c r="Y44" s="8"/>
    </row>
    <row r="45" spans="1:25" ht="21" customHeight="1" thickBot="1" x14ac:dyDescent="0.3">
      <c r="A45" s="54"/>
      <c r="B45" s="14" t="s">
        <v>6</v>
      </c>
      <c r="C45" s="167" t="s">
        <v>105</v>
      </c>
      <c r="D45" s="44"/>
      <c r="E45" s="44"/>
      <c r="F45" s="44"/>
      <c r="G45" s="198" t="str">
        <f>IF(OR(SAM!D47=0,SAM!D47=""),"",SAM!D47)</f>
        <v/>
      </c>
      <c r="H45" s="198"/>
      <c r="I45" s="198"/>
      <c r="J45" s="198"/>
      <c r="K45" s="198"/>
      <c r="L45" s="198"/>
      <c r="M45" s="16"/>
      <c r="N45" s="16"/>
      <c r="O45" s="16"/>
      <c r="P45" s="16"/>
      <c r="Q45" s="16"/>
      <c r="R45" s="16"/>
      <c r="S45" s="16"/>
      <c r="T45" s="16"/>
      <c r="U45" s="16"/>
      <c r="V45" s="16"/>
      <c r="W45" s="16"/>
      <c r="X45" s="16"/>
      <c r="Y45" s="18"/>
    </row>
    <row r="46" spans="1:25" ht="6.75" hidden="1" customHeight="1" x14ac:dyDescent="0.25">
      <c r="A46" s="119"/>
      <c r="B46" s="33"/>
      <c r="C46" s="32"/>
      <c r="D46" s="32"/>
      <c r="E46" s="32"/>
      <c r="F46" s="32"/>
      <c r="G46" s="32"/>
      <c r="H46" s="32"/>
      <c r="I46" s="32"/>
      <c r="J46" s="32"/>
      <c r="K46" s="32"/>
      <c r="L46" s="32"/>
      <c r="M46" s="32"/>
      <c r="N46" s="32"/>
      <c r="O46" s="32"/>
      <c r="P46" s="32"/>
      <c r="Q46" s="32"/>
      <c r="R46" s="32"/>
      <c r="S46" s="32"/>
      <c r="T46" s="32"/>
      <c r="U46" s="32"/>
      <c r="V46" s="32"/>
      <c r="W46" s="32"/>
      <c r="X46" s="32"/>
      <c r="Y46" s="34"/>
    </row>
    <row r="47" spans="1:25" ht="21" hidden="1" customHeight="1" x14ac:dyDescent="0.25">
      <c r="A47" s="119"/>
      <c r="B47" s="22"/>
      <c r="C47" s="23"/>
      <c r="D47" s="144" t="s">
        <v>106</v>
      </c>
      <c r="E47" s="23"/>
      <c r="F47" s="23"/>
      <c r="G47" s="162" t="s">
        <v>101</v>
      </c>
      <c r="H47" s="164"/>
      <c r="I47" s="162" t="s">
        <v>101</v>
      </c>
      <c r="J47" s="162" t="s">
        <v>101</v>
      </c>
      <c r="K47" s="164"/>
      <c r="L47" s="162" t="s">
        <v>101</v>
      </c>
      <c r="M47" s="162" t="s">
        <v>101</v>
      </c>
      <c r="N47" s="164"/>
      <c r="O47" s="162" t="s">
        <v>101</v>
      </c>
      <c r="P47" s="162" t="s">
        <v>101</v>
      </c>
      <c r="Q47" s="164"/>
      <c r="R47" s="162" t="s">
        <v>101</v>
      </c>
      <c r="S47" s="162" t="s">
        <v>101</v>
      </c>
      <c r="T47" s="164"/>
      <c r="U47" s="162" t="s">
        <v>101</v>
      </c>
      <c r="V47" s="162" t="s">
        <v>101</v>
      </c>
      <c r="W47" s="164"/>
      <c r="X47" s="162" t="s">
        <v>101</v>
      </c>
      <c r="Y47" s="24"/>
    </row>
    <row r="48" spans="1:25" ht="6.75" hidden="1" customHeight="1" x14ac:dyDescent="0.25">
      <c r="A48" s="119"/>
      <c r="B48" s="22"/>
      <c r="C48" s="23"/>
      <c r="D48" s="23"/>
      <c r="E48" s="23"/>
      <c r="F48" s="23"/>
      <c r="G48" s="23"/>
      <c r="H48" s="147"/>
      <c r="I48" s="23"/>
      <c r="J48" s="23"/>
      <c r="K48" s="147"/>
      <c r="L48" s="23"/>
      <c r="M48" s="23"/>
      <c r="N48" s="147"/>
      <c r="O48" s="23"/>
      <c r="P48" s="23"/>
      <c r="Q48" s="147"/>
      <c r="R48" s="23"/>
      <c r="S48" s="23"/>
      <c r="T48" s="147"/>
      <c r="U48" s="23"/>
      <c r="V48" s="23"/>
      <c r="W48" s="147"/>
      <c r="X48" s="23"/>
      <c r="Y48" s="24"/>
    </row>
    <row r="49" spans="1:25" ht="21" hidden="1" customHeight="1" x14ac:dyDescent="0.25">
      <c r="A49" s="119"/>
      <c r="B49" s="22"/>
      <c r="C49" s="23"/>
      <c r="D49" s="144" t="s">
        <v>107</v>
      </c>
      <c r="E49" s="147" t="s">
        <v>108</v>
      </c>
      <c r="F49" s="147" t="s">
        <v>108</v>
      </c>
      <c r="G49" s="145"/>
      <c r="H49" s="142"/>
      <c r="I49" s="23"/>
      <c r="J49" s="145"/>
      <c r="K49" s="142"/>
      <c r="L49" s="23"/>
      <c r="M49" s="145"/>
      <c r="N49" s="142"/>
      <c r="O49" s="23"/>
      <c r="P49" s="145"/>
      <c r="Q49" s="142"/>
      <c r="R49" s="23"/>
      <c r="S49" s="145"/>
      <c r="T49" s="142"/>
      <c r="U49" s="23"/>
      <c r="V49" s="145"/>
      <c r="W49" s="142"/>
      <c r="X49" s="23"/>
      <c r="Y49" s="24"/>
    </row>
    <row r="50" spans="1:25" ht="21" hidden="1" customHeight="1" x14ac:dyDescent="0.25">
      <c r="A50" s="119"/>
      <c r="B50" s="22"/>
      <c r="C50" s="23"/>
      <c r="D50" s="144" t="s">
        <v>109</v>
      </c>
      <c r="E50" s="147" t="s">
        <v>108</v>
      </c>
      <c r="F50" s="147" t="s">
        <v>108</v>
      </c>
      <c r="G50" s="145"/>
      <c r="H50" s="143"/>
      <c r="I50" s="23"/>
      <c r="J50" s="145"/>
      <c r="K50" s="143"/>
      <c r="L50" s="23"/>
      <c r="M50" s="145"/>
      <c r="N50" s="143"/>
      <c r="O50" s="23"/>
      <c r="P50" s="145"/>
      <c r="Q50" s="143"/>
      <c r="R50" s="23"/>
      <c r="S50" s="145"/>
      <c r="T50" s="143"/>
      <c r="U50" s="23"/>
      <c r="V50" s="145"/>
      <c r="W50" s="143"/>
      <c r="X50" s="23"/>
      <c r="Y50" s="24"/>
    </row>
    <row r="51" spans="1:25" ht="6.75" hidden="1" customHeight="1" x14ac:dyDescent="0.25">
      <c r="A51" s="119"/>
      <c r="B51" s="22"/>
      <c r="C51" s="112"/>
      <c r="D51" s="112"/>
      <c r="E51" s="147" t="s">
        <v>108</v>
      </c>
      <c r="F51" s="147" t="s">
        <v>108</v>
      </c>
      <c r="G51" s="112"/>
      <c r="H51" s="23"/>
      <c r="I51" s="23"/>
      <c r="J51" s="112"/>
      <c r="K51" s="23"/>
      <c r="L51" s="23"/>
      <c r="M51" s="112"/>
      <c r="N51" s="23"/>
      <c r="O51" s="23"/>
      <c r="P51" s="112"/>
      <c r="Q51" s="23"/>
      <c r="R51" s="23"/>
      <c r="S51" s="112"/>
      <c r="T51" s="23"/>
      <c r="U51" s="23"/>
      <c r="V51" s="112"/>
      <c r="W51" s="23"/>
      <c r="X51" s="23"/>
      <c r="Y51" s="24"/>
    </row>
    <row r="52" spans="1:25" ht="21" hidden="1" customHeight="1" x14ac:dyDescent="0.25">
      <c r="A52" s="119"/>
      <c r="B52" s="140" t="s">
        <v>110</v>
      </c>
      <c r="C52" s="137"/>
      <c r="D52" s="51"/>
      <c r="E52" s="147" t="s">
        <v>108</v>
      </c>
      <c r="F52" s="147" t="s">
        <v>108</v>
      </c>
      <c r="G52" s="51"/>
      <c r="H52" s="77"/>
      <c r="I52" s="20"/>
      <c r="J52" s="51"/>
      <c r="K52" s="77"/>
      <c r="L52" s="20"/>
      <c r="M52" s="51"/>
      <c r="N52" s="77"/>
      <c r="O52" s="20"/>
      <c r="P52" s="51"/>
      <c r="Q52" s="77"/>
      <c r="R52" s="20"/>
      <c r="S52" s="51"/>
      <c r="T52" s="77"/>
      <c r="U52" s="20"/>
      <c r="V52" s="51"/>
      <c r="W52" s="77"/>
      <c r="X52" s="20"/>
      <c r="Y52" s="24"/>
    </row>
    <row r="53" spans="1:25" ht="21" hidden="1" customHeight="1" x14ac:dyDescent="0.25">
      <c r="A53" s="119"/>
      <c r="B53" s="140" t="s">
        <v>111</v>
      </c>
      <c r="C53" s="137"/>
      <c r="D53" s="51"/>
      <c r="E53" s="147" t="s">
        <v>108</v>
      </c>
      <c r="F53" s="147" t="s">
        <v>108</v>
      </c>
      <c r="G53" s="35" t="s">
        <v>18</v>
      </c>
      <c r="H53" s="77"/>
      <c r="I53" s="36" t="s">
        <v>19</v>
      </c>
      <c r="J53" s="35" t="s">
        <v>18</v>
      </c>
      <c r="K53" s="77"/>
      <c r="L53" s="36" t="s">
        <v>19</v>
      </c>
      <c r="M53" s="35" t="s">
        <v>18</v>
      </c>
      <c r="N53" s="77"/>
      <c r="O53" s="36" t="s">
        <v>19</v>
      </c>
      <c r="P53" s="35" t="s">
        <v>18</v>
      </c>
      <c r="Q53" s="77"/>
      <c r="R53" s="36" t="s">
        <v>19</v>
      </c>
      <c r="S53" s="35" t="s">
        <v>18</v>
      </c>
      <c r="T53" s="77"/>
      <c r="U53" s="36" t="s">
        <v>19</v>
      </c>
      <c r="V53" s="35" t="s">
        <v>18</v>
      </c>
      <c r="W53" s="77"/>
      <c r="X53" s="36" t="s">
        <v>19</v>
      </c>
      <c r="Y53" s="24"/>
    </row>
    <row r="54" spans="1:25" ht="21" hidden="1" customHeight="1" x14ac:dyDescent="0.25">
      <c r="A54" s="119"/>
      <c r="B54" s="140" t="s">
        <v>112</v>
      </c>
      <c r="C54" s="137"/>
      <c r="D54" s="51"/>
      <c r="E54" s="147">
        <f>IF(MONTH(W49)=MONTH(W50),((YEAR(W50)-YEAR(W49))*12)-12+(12-MONTH(W49))+MONTH(W50)-1+(EOMONTH(W49,0)-W49+1)/DAY(EOMONTH(W49,0))+(1-(EOMONTH(W50,0)-W50)/DAY(EOMONTH(W50,0))),((YEAR(W50)-YEAR(W49))*12)-12+(12-MONTH(W49))+MONTH(W50)-1+(EOMONTH(W49,0)-W49+1)/DAY(EOMONTH(W49,0))+(1-(EOMONTH(W50,0)-W50)/DAY(EOMONTH(W50,0))))</f>
        <v>3.2258064516129004E-2</v>
      </c>
      <c r="F54" s="147">
        <f>ROUND(IF(AND(W49&lt;&gt;"",W50&lt;&gt;""),IF(E54&lt;=1,1,E54),0),2)</f>
        <v>0</v>
      </c>
      <c r="G54" s="51"/>
      <c r="H54" s="78"/>
      <c r="I54" s="20"/>
      <c r="J54" s="51"/>
      <c r="K54" s="78"/>
      <c r="L54" s="20"/>
      <c r="M54" s="51"/>
      <c r="N54" s="78"/>
      <c r="O54" s="20"/>
      <c r="P54" s="51"/>
      <c r="Q54" s="78"/>
      <c r="R54" s="20"/>
      <c r="S54" s="51"/>
      <c r="T54" s="78"/>
      <c r="U54" s="20"/>
      <c r="V54" s="51"/>
      <c r="W54" s="78"/>
      <c r="X54" s="20"/>
      <c r="Y54" s="24"/>
    </row>
    <row r="55" spans="1:25" ht="21" hidden="1" customHeight="1" x14ac:dyDescent="0.25">
      <c r="A55" s="119"/>
      <c r="B55" s="140" t="s">
        <v>113</v>
      </c>
      <c r="C55" s="137"/>
      <c r="D55" s="51"/>
      <c r="E55" s="147">
        <f>IF(MONTH(T49)=MONTH(T50),((YEAR(T50)-YEAR(T49))*12)-12+(12-MONTH(T49))+MONTH(T50)-1+(EOMONTH(T49,0)-T49+1)/DAY(EOMONTH(T49,0))+(1-(EOMONTH(T50,0)-T50)/DAY(EOMONTH(T50,0))),((YEAR(T50)-YEAR(T49))*12)-12+(12-MONTH(T49))+MONTH(T50)-1+(EOMONTH(T49,0)-T49+1)/DAY(EOMONTH(T49,0))+(1-(EOMONTH(T50,0)-T50)/DAY(EOMONTH(T50,0))))</f>
        <v>3.2258064516129004E-2</v>
      </c>
      <c r="F55" s="147">
        <f>ROUND(IF(AND(T49&lt;&gt;"",T50&lt;&gt;""),IF(E55&lt;=1,1,E55),0),2)</f>
        <v>0</v>
      </c>
      <c r="G55" s="51"/>
      <c r="H55" s="78"/>
      <c r="I55" s="20"/>
      <c r="J55" s="51"/>
      <c r="K55" s="78"/>
      <c r="L55" s="20"/>
      <c r="M55" s="51"/>
      <c r="N55" s="78"/>
      <c r="O55" s="20"/>
      <c r="P55" s="51"/>
      <c r="Q55" s="78"/>
      <c r="R55" s="20"/>
      <c r="S55" s="51"/>
      <c r="T55" s="78"/>
      <c r="U55" s="20"/>
      <c r="V55" s="51"/>
      <c r="W55" s="78"/>
      <c r="X55" s="20"/>
      <c r="Y55" s="24"/>
    </row>
    <row r="56" spans="1:25" ht="21" hidden="1" customHeight="1" x14ac:dyDescent="0.25">
      <c r="A56" s="119"/>
      <c r="B56" s="140" t="s">
        <v>114</v>
      </c>
      <c r="C56" s="137"/>
      <c r="D56" s="51"/>
      <c r="E56" s="163">
        <f>IF(MONTH(Q49)=MONTH(Q50),((YEAR(Q50)-YEAR(Q49))*12)-12+(12-MONTH(Q49))+MONTH(Q50)-1+(EOMONTH(Q49,0)-Q49+1)/DAY(EOMONTH(Q49,0))+(1-(EOMONTH(Q50,0)-Q50)/DAY(EOMONTH(Q50,0))),((YEAR(Q50)-YEAR(Q49))*12)-12+(12-MONTH(Q49))+MONTH(Q50)-1+(EOMONTH(Q49,0)-Q49+1)/DAY(EOMONTH(Q49,0))+(1-(EOMONTH(Q50,0)-Q50)/DAY(EOMONTH(Q50,0))))</f>
        <v>3.2258064516129004E-2</v>
      </c>
      <c r="F56" s="163">
        <f>ROUND(IF(AND(Q49&lt;&gt;"",Q50&lt;&gt;""),IF(E56&lt;=1,1,E56),0),2)</f>
        <v>0</v>
      </c>
      <c r="G56" s="51"/>
      <c r="H56" s="78"/>
      <c r="I56" s="20"/>
      <c r="J56" s="51"/>
      <c r="K56" s="78"/>
      <c r="L56" s="20"/>
      <c r="M56" s="51"/>
      <c r="N56" s="78"/>
      <c r="O56" s="20"/>
      <c r="P56" s="51"/>
      <c r="Q56" s="78"/>
      <c r="R56" s="20"/>
      <c r="S56" s="51"/>
      <c r="T56" s="78"/>
      <c r="U56" s="20"/>
      <c r="V56" s="51"/>
      <c r="W56" s="78"/>
      <c r="X56" s="20"/>
      <c r="Y56" s="24"/>
    </row>
    <row r="57" spans="1:25" ht="21" hidden="1" customHeight="1" x14ac:dyDescent="0.25">
      <c r="A57" s="119"/>
      <c r="B57" s="140" t="s">
        <v>115</v>
      </c>
      <c r="C57" s="137"/>
      <c r="D57" s="51"/>
      <c r="E57" s="147">
        <f>IF(MONTH(N49)=MONTH(N50),((YEAR(N50)-YEAR(N49))*12)-12+(12-MONTH(N49))+MONTH(N50)-1+(EOMONTH(N49,0)-N49+1)/DAY(EOMONTH(N49,0))+(1-(EOMONTH(N50,0)-N50)/DAY(EOMONTH(N50,0))),((YEAR(N50)-YEAR(N49))*12)-12+(12-MONTH(N49))+MONTH(N50)-1+(EOMONTH(N49,0)-N49+1)/DAY(EOMONTH(N49,0))+(1-(EOMONTH(N50,0)-N50)/DAY(EOMONTH(N50,0))))</f>
        <v>3.2258064516129004E-2</v>
      </c>
      <c r="F57" s="147">
        <f>ROUND(IF(AND(N49&lt;&gt;"",N50&lt;&gt;""),IF(E57&lt;=1,1,E57),0),2)</f>
        <v>0</v>
      </c>
      <c r="G57" s="51"/>
      <c r="H57" s="78"/>
      <c r="I57" s="20"/>
      <c r="J57" s="51"/>
      <c r="K57" s="78"/>
      <c r="L57" s="20"/>
      <c r="M57" s="51"/>
      <c r="N57" s="78"/>
      <c r="O57" s="20"/>
      <c r="P57" s="51"/>
      <c r="Q57" s="78"/>
      <c r="R57" s="20"/>
      <c r="S57" s="51"/>
      <c r="T57" s="78"/>
      <c r="U57" s="20"/>
      <c r="V57" s="51"/>
      <c r="W57" s="78"/>
      <c r="X57" s="20"/>
      <c r="Y57" s="24"/>
    </row>
    <row r="58" spans="1:25" ht="21" hidden="1" customHeight="1" x14ac:dyDescent="0.25">
      <c r="A58" s="119"/>
      <c r="B58" s="140" t="s">
        <v>116</v>
      </c>
      <c r="C58" s="137"/>
      <c r="D58" s="165"/>
      <c r="E58" s="147">
        <f>IF(MONTH(K49)=MONTH(K50),((YEAR(K50)-YEAR(K49))*12)-12+(12-MONTH(K49))+MONTH(K50)-1+(EOMONTH(K49,0)-K49+1)/DAY(EOMONTH(K49,0))+(1-(EOMONTH(K50,0)-K50)/DAY(EOMONTH(K50,0))),((YEAR(K50)-YEAR(K49))*12)-12+(12-MONTH(K49))+MONTH(K50)-1+(EOMONTH(K49,0)-K49+1)/DAY(EOMONTH(K49,0))+(1-(EOMONTH(K50,0)-K50)/DAY(EOMONTH(K50,0))))</f>
        <v>3.2258064516129004E-2</v>
      </c>
      <c r="F58" s="147">
        <f>ROUND(IF(AND(K49&lt;&gt;"",K50&lt;&gt;""),IF(E58&lt;=1,1,E58),0),2)</f>
        <v>0</v>
      </c>
      <c r="G58" s="161" t="s">
        <v>101</v>
      </c>
      <c r="H58" s="79"/>
      <c r="I58" s="20"/>
      <c r="J58" s="120"/>
      <c r="K58" s="79"/>
      <c r="L58" s="20"/>
      <c r="M58" s="120"/>
      <c r="N58" s="79"/>
      <c r="O58" s="20"/>
      <c r="P58" s="120"/>
      <c r="Q58" s="79"/>
      <c r="R58" s="20"/>
      <c r="S58" s="120"/>
      <c r="T58" s="79"/>
      <c r="U58" s="20"/>
      <c r="V58" s="120"/>
      <c r="W58" s="79"/>
      <c r="X58" s="20"/>
      <c r="Y58" s="24"/>
    </row>
    <row r="59" spans="1:25" ht="21" hidden="1" customHeight="1" x14ac:dyDescent="0.25">
      <c r="A59" s="119"/>
      <c r="B59" s="140"/>
      <c r="C59" s="137"/>
      <c r="D59" s="51"/>
      <c r="E59" s="147" t="s">
        <v>108</v>
      </c>
      <c r="F59" s="147" t="s">
        <v>108</v>
      </c>
      <c r="G59" s="35"/>
      <c r="H59" s="39"/>
      <c r="I59" s="20"/>
      <c r="J59" s="35"/>
      <c r="K59" s="39"/>
      <c r="L59" s="20"/>
      <c r="M59" s="35"/>
      <c r="N59" s="39"/>
      <c r="O59" s="20"/>
      <c r="P59" s="35"/>
      <c r="Q59" s="39"/>
      <c r="R59" s="20"/>
      <c r="S59" s="35"/>
      <c r="T59" s="39"/>
      <c r="U59" s="20"/>
      <c r="V59" s="35"/>
      <c r="W59" s="39"/>
      <c r="X59" s="20"/>
      <c r="Y59" s="24"/>
    </row>
    <row r="60" spans="1:25" ht="21" hidden="1" customHeight="1" x14ac:dyDescent="0.25">
      <c r="A60" s="119"/>
      <c r="B60" s="141"/>
      <c r="C60" s="138"/>
      <c r="D60" s="154" t="s">
        <v>117</v>
      </c>
      <c r="E60" s="147" t="s">
        <v>108</v>
      </c>
      <c r="F60" s="147" t="s">
        <v>108</v>
      </c>
      <c r="G60" s="139"/>
      <c r="H60" s="28">
        <f>IFERROR(SUM(H54:H58)-H53+H52,0)</f>
        <v>0</v>
      </c>
      <c r="I60" s="38"/>
      <c r="J60" s="139"/>
      <c r="K60" s="28">
        <f>IFERROR(SUM(K54:K58)-K53+K52,0)</f>
        <v>0</v>
      </c>
      <c r="L60" s="38"/>
      <c r="M60" s="139"/>
      <c r="N60" s="28">
        <f>IFERROR(SUM(N54:N58)-N53+N52,0)</f>
        <v>0</v>
      </c>
      <c r="O60" s="38"/>
      <c r="P60" s="139"/>
      <c r="Q60" s="28">
        <f>IFERROR(SUM(Q54:Q58)-Q53+Q52,0)</f>
        <v>0</v>
      </c>
      <c r="R60" s="38"/>
      <c r="S60" s="139"/>
      <c r="T60" s="28">
        <f>IFERROR(SUM(T54:T58)-T53+T52,0)</f>
        <v>0</v>
      </c>
      <c r="U60" s="38"/>
      <c r="V60" s="139"/>
      <c r="W60" s="28">
        <f>IFERROR(SUM(W54:W58)-W53+W52,0)</f>
        <v>0</v>
      </c>
      <c r="X60" s="38"/>
      <c r="Y60" s="24"/>
    </row>
    <row r="61" spans="1:25" ht="21" hidden="1" customHeight="1" x14ac:dyDescent="0.25">
      <c r="A61" s="119"/>
      <c r="B61" s="141"/>
      <c r="C61" s="138"/>
      <c r="D61" s="144" t="s">
        <v>118</v>
      </c>
      <c r="E61" s="147">
        <f>IF(MONTH(H49)=MONTH(H50),((YEAR(H50)-YEAR(H49))*12)-12+(12-MONTH(H49))+MONTH(H50)-1+(EOMONTH(H49,0)-H49+1)/DAY(EOMONTH(H49,0))+(1-(EOMONTH(H50,0)-H50)/DAY(EOMONTH(H50,0))),((YEAR(H50)-YEAR(H49))*12)-12+(12-MONTH(H49))+MONTH(H50)-1+(EOMONTH(H49,0)-H49+1)/DAY(EOMONTH(H49,0))+(1-(EOMONTH(H50,0)-H50)/DAY(EOMONTH(H50,0))))</f>
        <v>3.2258064516129004E-2</v>
      </c>
      <c r="F61" s="147">
        <f>ROUND(IF(AND(H49&lt;&gt;"",H50&lt;&gt;""),IF(E61&lt;=1,1,E61),0),2)</f>
        <v>0</v>
      </c>
      <c r="G61" s="51"/>
      <c r="H61" s="28">
        <f>IFERROR(H60/F61,0)</f>
        <v>0</v>
      </c>
      <c r="I61" s="38"/>
      <c r="J61" s="51"/>
      <c r="K61" s="28">
        <f>IFERROR(K60/F58,0)</f>
        <v>0</v>
      </c>
      <c r="L61" s="38"/>
      <c r="M61" s="51"/>
      <c r="N61" s="28">
        <f>IFERROR(N60/F57,0)</f>
        <v>0</v>
      </c>
      <c r="O61" s="38"/>
      <c r="P61" s="51"/>
      <c r="Q61" s="28">
        <f>IFERROR(Q60/F56,0)</f>
        <v>0</v>
      </c>
      <c r="R61" s="38"/>
      <c r="S61" s="51"/>
      <c r="T61" s="28">
        <f>IFERROR(T60/F55,0)</f>
        <v>0</v>
      </c>
      <c r="U61" s="38"/>
      <c r="V61" s="51"/>
      <c r="W61" s="28">
        <f>IFERROR(W60/F54,0)</f>
        <v>0</v>
      </c>
      <c r="X61" s="38"/>
      <c r="Y61" s="24"/>
    </row>
    <row r="62" spans="1:25" ht="8.25" hidden="1" customHeight="1" thickBot="1" x14ac:dyDescent="0.3">
      <c r="A62" s="119"/>
      <c r="B62" s="29"/>
      <c r="C62" s="113"/>
      <c r="D62" s="113"/>
      <c r="E62" s="113"/>
      <c r="F62" s="113"/>
      <c r="G62" s="113"/>
      <c r="H62" s="30"/>
      <c r="I62" s="30"/>
      <c r="J62" s="30"/>
      <c r="K62" s="30"/>
      <c r="L62" s="30"/>
      <c r="M62" s="30"/>
      <c r="N62" s="30"/>
      <c r="O62" s="30"/>
      <c r="P62" s="30"/>
      <c r="Q62" s="30"/>
      <c r="R62" s="30"/>
      <c r="S62" s="30"/>
      <c r="T62" s="30"/>
      <c r="U62" s="30"/>
      <c r="V62" s="30"/>
      <c r="W62" s="30"/>
      <c r="X62" s="30"/>
      <c r="Y62" s="31"/>
    </row>
    <row r="63" spans="1:25" ht="13.9" customHeight="1" thickBot="1" x14ac:dyDescent="0.3">
      <c r="A63" s="119"/>
      <c r="B63" s="8"/>
      <c r="C63" s="8"/>
      <c r="D63" s="8"/>
      <c r="E63" s="8"/>
      <c r="F63" s="8"/>
      <c r="G63" s="8"/>
      <c r="H63" s="8"/>
      <c r="I63" s="32"/>
      <c r="J63" s="32"/>
      <c r="K63" s="32"/>
      <c r="L63" s="32"/>
      <c r="M63" s="32"/>
      <c r="N63" s="32"/>
      <c r="O63" s="32"/>
      <c r="P63" s="32"/>
      <c r="Q63" s="32"/>
      <c r="R63" s="32"/>
      <c r="S63" s="32"/>
      <c r="T63" s="32"/>
      <c r="U63" s="32"/>
      <c r="V63" s="32"/>
      <c r="W63" s="32"/>
      <c r="X63" s="32"/>
      <c r="Y63" s="8"/>
    </row>
    <row r="64" spans="1:25" ht="21" customHeight="1" thickBot="1" x14ac:dyDescent="0.3">
      <c r="A64" s="54"/>
      <c r="B64" s="14" t="s">
        <v>6</v>
      </c>
      <c r="C64" s="167" t="s">
        <v>105</v>
      </c>
      <c r="D64" s="44"/>
      <c r="E64" s="44"/>
      <c r="F64" s="44"/>
      <c r="G64" s="198" t="str">
        <f>IF(OR(SAM!D62=0,SAM!D62=""),"",SAM!D62)</f>
        <v/>
      </c>
      <c r="H64" s="198"/>
      <c r="I64" s="198"/>
      <c r="J64" s="198"/>
      <c r="K64" s="198"/>
      <c r="L64" s="198"/>
      <c r="M64" s="16"/>
      <c r="N64" s="16"/>
      <c r="O64" s="16"/>
      <c r="P64" s="16"/>
      <c r="Q64" s="16"/>
      <c r="R64" s="16"/>
      <c r="S64" s="16"/>
      <c r="T64" s="16"/>
      <c r="U64" s="16"/>
      <c r="V64" s="16"/>
      <c r="W64" s="16"/>
      <c r="X64" s="16"/>
      <c r="Y64" s="18"/>
    </row>
    <row r="65" spans="1:25" ht="6.75" hidden="1" customHeight="1" x14ac:dyDescent="0.25">
      <c r="A65" s="119"/>
      <c r="B65" s="33"/>
      <c r="C65" s="32"/>
      <c r="D65" s="32"/>
      <c r="E65" s="32"/>
      <c r="F65" s="32"/>
      <c r="G65" s="32"/>
      <c r="H65" s="32"/>
      <c r="I65" s="32"/>
      <c r="J65" s="32"/>
      <c r="K65" s="32"/>
      <c r="L65" s="32"/>
      <c r="M65" s="32"/>
      <c r="N65" s="32"/>
      <c r="O65" s="32"/>
      <c r="P65" s="32"/>
      <c r="Q65" s="32"/>
      <c r="R65" s="32"/>
      <c r="S65" s="32"/>
      <c r="T65" s="32"/>
      <c r="U65" s="32"/>
      <c r="V65" s="32"/>
      <c r="W65" s="32"/>
      <c r="X65" s="32"/>
      <c r="Y65" s="34"/>
    </row>
    <row r="66" spans="1:25" ht="21" hidden="1" customHeight="1" x14ac:dyDescent="0.25">
      <c r="A66" s="119"/>
      <c r="B66" s="22"/>
      <c r="C66" s="23"/>
      <c r="D66" s="144" t="s">
        <v>106</v>
      </c>
      <c r="E66" s="23"/>
      <c r="F66" s="23"/>
      <c r="G66" s="162" t="s">
        <v>101</v>
      </c>
      <c r="H66" s="164"/>
      <c r="I66" s="162" t="s">
        <v>101</v>
      </c>
      <c r="J66" s="162" t="s">
        <v>101</v>
      </c>
      <c r="K66" s="164"/>
      <c r="L66" s="162" t="s">
        <v>101</v>
      </c>
      <c r="M66" s="162" t="s">
        <v>101</v>
      </c>
      <c r="N66" s="164"/>
      <c r="O66" s="162" t="s">
        <v>101</v>
      </c>
      <c r="P66" s="162" t="s">
        <v>101</v>
      </c>
      <c r="Q66" s="164"/>
      <c r="R66" s="162" t="s">
        <v>101</v>
      </c>
      <c r="S66" s="162" t="s">
        <v>101</v>
      </c>
      <c r="T66" s="164"/>
      <c r="U66" s="162" t="s">
        <v>101</v>
      </c>
      <c r="V66" s="162" t="s">
        <v>101</v>
      </c>
      <c r="W66" s="164"/>
      <c r="X66" s="162" t="s">
        <v>101</v>
      </c>
      <c r="Y66" s="24"/>
    </row>
    <row r="67" spans="1:25" ht="6.75" hidden="1" customHeight="1" x14ac:dyDescent="0.25">
      <c r="A67" s="119"/>
      <c r="B67" s="22"/>
      <c r="C67" s="23"/>
      <c r="D67" s="23"/>
      <c r="E67" s="23"/>
      <c r="F67" s="23"/>
      <c r="G67" s="23"/>
      <c r="H67" s="147"/>
      <c r="I67" s="23"/>
      <c r="J67" s="23"/>
      <c r="K67" s="147"/>
      <c r="L67" s="23"/>
      <c r="M67" s="23"/>
      <c r="N67" s="147"/>
      <c r="O67" s="23"/>
      <c r="P67" s="23"/>
      <c r="Q67" s="147"/>
      <c r="R67" s="23"/>
      <c r="S67" s="23"/>
      <c r="T67" s="147"/>
      <c r="U67" s="23"/>
      <c r="V67" s="23"/>
      <c r="W67" s="147"/>
      <c r="X67" s="23"/>
      <c r="Y67" s="24"/>
    </row>
    <row r="68" spans="1:25" ht="21" hidden="1" customHeight="1" x14ac:dyDescent="0.25">
      <c r="A68" s="119"/>
      <c r="B68" s="22"/>
      <c r="C68" s="23"/>
      <c r="D68" s="144" t="s">
        <v>107</v>
      </c>
      <c r="E68" s="147" t="s">
        <v>108</v>
      </c>
      <c r="F68" s="147" t="s">
        <v>108</v>
      </c>
      <c r="G68" s="145"/>
      <c r="H68" s="142"/>
      <c r="I68" s="23"/>
      <c r="J68" s="145"/>
      <c r="K68" s="142"/>
      <c r="L68" s="23"/>
      <c r="M68" s="145"/>
      <c r="N68" s="142"/>
      <c r="O68" s="23"/>
      <c r="P68" s="145"/>
      <c r="Q68" s="142"/>
      <c r="R68" s="23"/>
      <c r="S68" s="145"/>
      <c r="T68" s="142"/>
      <c r="U68" s="23"/>
      <c r="V68" s="145"/>
      <c r="W68" s="142"/>
      <c r="X68" s="23"/>
      <c r="Y68" s="24"/>
    </row>
    <row r="69" spans="1:25" ht="21" hidden="1" customHeight="1" x14ac:dyDescent="0.25">
      <c r="A69" s="119"/>
      <c r="B69" s="22"/>
      <c r="C69" s="23"/>
      <c r="D69" s="144" t="s">
        <v>109</v>
      </c>
      <c r="E69" s="147" t="s">
        <v>108</v>
      </c>
      <c r="F69" s="147" t="s">
        <v>108</v>
      </c>
      <c r="G69" s="145"/>
      <c r="H69" s="143"/>
      <c r="I69" s="23"/>
      <c r="J69" s="145"/>
      <c r="K69" s="143"/>
      <c r="L69" s="23"/>
      <c r="M69" s="145"/>
      <c r="N69" s="143"/>
      <c r="O69" s="23"/>
      <c r="P69" s="145"/>
      <c r="Q69" s="143"/>
      <c r="R69" s="23"/>
      <c r="S69" s="145"/>
      <c r="T69" s="143"/>
      <c r="U69" s="23"/>
      <c r="V69" s="145"/>
      <c r="W69" s="143"/>
      <c r="X69" s="23"/>
      <c r="Y69" s="24"/>
    </row>
    <row r="70" spans="1:25" ht="6.75" hidden="1" customHeight="1" x14ac:dyDescent="0.25">
      <c r="A70" s="119"/>
      <c r="B70" s="22"/>
      <c r="C70" s="112"/>
      <c r="D70" s="112"/>
      <c r="E70" s="147" t="s">
        <v>108</v>
      </c>
      <c r="F70" s="147" t="s">
        <v>108</v>
      </c>
      <c r="G70" s="112"/>
      <c r="H70" s="23"/>
      <c r="I70" s="23"/>
      <c r="J70" s="112"/>
      <c r="K70" s="23"/>
      <c r="L70" s="23"/>
      <c r="M70" s="112"/>
      <c r="N70" s="23"/>
      <c r="O70" s="23"/>
      <c r="P70" s="112"/>
      <c r="Q70" s="23"/>
      <c r="R70" s="23"/>
      <c r="S70" s="112"/>
      <c r="T70" s="23"/>
      <c r="U70" s="23"/>
      <c r="V70" s="112"/>
      <c r="W70" s="23"/>
      <c r="X70" s="23"/>
      <c r="Y70" s="24"/>
    </row>
    <row r="71" spans="1:25" ht="21" hidden="1" customHeight="1" x14ac:dyDescent="0.25">
      <c r="A71" s="119"/>
      <c r="B71" s="140" t="s">
        <v>110</v>
      </c>
      <c r="C71" s="137"/>
      <c r="D71" s="51"/>
      <c r="E71" s="147" t="s">
        <v>108</v>
      </c>
      <c r="F71" s="147" t="s">
        <v>108</v>
      </c>
      <c r="G71" s="51"/>
      <c r="H71" s="77"/>
      <c r="I71" s="20"/>
      <c r="J71" s="51"/>
      <c r="K71" s="77"/>
      <c r="L71" s="20"/>
      <c r="M71" s="51"/>
      <c r="N71" s="77"/>
      <c r="O71" s="20"/>
      <c r="P71" s="51"/>
      <c r="Q71" s="77"/>
      <c r="R71" s="20"/>
      <c r="S71" s="51"/>
      <c r="T71" s="77"/>
      <c r="U71" s="20"/>
      <c r="V71" s="51"/>
      <c r="W71" s="77"/>
      <c r="X71" s="20"/>
      <c r="Y71" s="24"/>
    </row>
    <row r="72" spans="1:25" ht="21" hidden="1" customHeight="1" x14ac:dyDescent="0.25">
      <c r="A72" s="119"/>
      <c r="B72" s="140" t="s">
        <v>111</v>
      </c>
      <c r="C72" s="137"/>
      <c r="D72" s="51"/>
      <c r="E72" s="147" t="s">
        <v>108</v>
      </c>
      <c r="F72" s="147" t="s">
        <v>108</v>
      </c>
      <c r="G72" s="35" t="s">
        <v>18</v>
      </c>
      <c r="H72" s="77"/>
      <c r="I72" s="36" t="s">
        <v>19</v>
      </c>
      <c r="J72" s="35" t="s">
        <v>18</v>
      </c>
      <c r="K72" s="77"/>
      <c r="L72" s="36" t="s">
        <v>19</v>
      </c>
      <c r="M72" s="35" t="s">
        <v>18</v>
      </c>
      <c r="N72" s="77"/>
      <c r="O72" s="36" t="s">
        <v>19</v>
      </c>
      <c r="P72" s="35" t="s">
        <v>18</v>
      </c>
      <c r="Q72" s="77"/>
      <c r="R72" s="36" t="s">
        <v>19</v>
      </c>
      <c r="S72" s="35" t="s">
        <v>18</v>
      </c>
      <c r="T72" s="77"/>
      <c r="U72" s="36" t="s">
        <v>19</v>
      </c>
      <c r="V72" s="35" t="s">
        <v>18</v>
      </c>
      <c r="W72" s="77"/>
      <c r="X72" s="36" t="s">
        <v>19</v>
      </c>
      <c r="Y72" s="24"/>
    </row>
    <row r="73" spans="1:25" ht="21" hidden="1" customHeight="1" x14ac:dyDescent="0.25">
      <c r="A73" s="119"/>
      <c r="B73" s="140" t="s">
        <v>112</v>
      </c>
      <c r="C73" s="137"/>
      <c r="D73" s="51"/>
      <c r="E73" s="147">
        <f>IF(MONTH(W68)=MONTH(W69),((YEAR(W69)-YEAR(W68))*12)-12+(12-MONTH(W68))+MONTH(W69)-1+(EOMONTH(W68,0)-W68+1)/DAY(EOMONTH(W68,0))+(1-(EOMONTH(W69,0)-W69)/DAY(EOMONTH(W69,0))),((YEAR(W69)-YEAR(W68))*12)-12+(12-MONTH(W68))+MONTH(W69)-1+(EOMONTH(W68,0)-W68+1)/DAY(EOMONTH(W68,0))+(1-(EOMONTH(W69,0)-W69)/DAY(EOMONTH(W69,0))))</f>
        <v>3.2258064516129004E-2</v>
      </c>
      <c r="F73" s="147">
        <f>ROUND(IF(AND(W68&lt;&gt;"",W69&lt;&gt;""),IF(E73&lt;=1,1,E73),0),2)</f>
        <v>0</v>
      </c>
      <c r="G73" s="51"/>
      <c r="H73" s="78"/>
      <c r="I73" s="20"/>
      <c r="J73" s="51"/>
      <c r="K73" s="78"/>
      <c r="L73" s="20"/>
      <c r="M73" s="51"/>
      <c r="N73" s="78"/>
      <c r="O73" s="20"/>
      <c r="P73" s="51"/>
      <c r="Q73" s="78"/>
      <c r="R73" s="20"/>
      <c r="S73" s="51"/>
      <c r="T73" s="78"/>
      <c r="U73" s="20"/>
      <c r="V73" s="51"/>
      <c r="W73" s="78"/>
      <c r="X73" s="20"/>
      <c r="Y73" s="24"/>
    </row>
    <row r="74" spans="1:25" ht="21" hidden="1" customHeight="1" x14ac:dyDescent="0.25">
      <c r="A74" s="119"/>
      <c r="B74" s="140" t="s">
        <v>113</v>
      </c>
      <c r="C74" s="137"/>
      <c r="D74" s="51"/>
      <c r="E74" s="147">
        <f>IF(MONTH(T68)=MONTH(T69),((YEAR(T69)-YEAR(T68))*12)-12+(12-MONTH(T68))+MONTH(T69)-1+(EOMONTH(T68,0)-T68+1)/DAY(EOMONTH(T68,0))+(1-(EOMONTH(T69,0)-T69)/DAY(EOMONTH(T69,0))),((YEAR(T69)-YEAR(T68))*12)-12+(12-MONTH(T68))+MONTH(T69)-1+(EOMONTH(T68,0)-T68+1)/DAY(EOMONTH(T68,0))+(1-(EOMONTH(T69,0)-T69)/DAY(EOMONTH(T69,0))))</f>
        <v>3.2258064516129004E-2</v>
      </c>
      <c r="F74" s="147">
        <f>ROUND(IF(AND(T68&lt;&gt;"",T69&lt;&gt;""),IF(E74&lt;=1,1,E74),0),2)</f>
        <v>0</v>
      </c>
      <c r="G74" s="51"/>
      <c r="H74" s="78"/>
      <c r="I74" s="20"/>
      <c r="J74" s="51"/>
      <c r="K74" s="78"/>
      <c r="L74" s="20"/>
      <c r="M74" s="51"/>
      <c r="N74" s="78"/>
      <c r="O74" s="20"/>
      <c r="P74" s="51"/>
      <c r="Q74" s="78"/>
      <c r="R74" s="20"/>
      <c r="S74" s="51"/>
      <c r="T74" s="78"/>
      <c r="U74" s="20"/>
      <c r="V74" s="51"/>
      <c r="W74" s="78"/>
      <c r="X74" s="20"/>
      <c r="Y74" s="24"/>
    </row>
    <row r="75" spans="1:25" ht="21" hidden="1" customHeight="1" x14ac:dyDescent="0.25">
      <c r="A75" s="119"/>
      <c r="B75" s="140" t="s">
        <v>114</v>
      </c>
      <c r="C75" s="137"/>
      <c r="D75" s="51"/>
      <c r="E75" s="163">
        <f>IF(MONTH(Q68)=MONTH(Q69),((YEAR(Q69)-YEAR(Q68))*12)-12+(12-MONTH(Q68))+MONTH(Q69)-1+(EOMONTH(Q68,0)-Q68+1)/DAY(EOMONTH(Q68,0))+(1-(EOMONTH(Q69,0)-Q69)/DAY(EOMONTH(Q69,0))),((YEAR(Q69)-YEAR(Q68))*12)-12+(12-MONTH(Q68))+MONTH(Q69)-1+(EOMONTH(Q68,0)-Q68+1)/DAY(EOMONTH(Q68,0))+(1-(EOMONTH(Q69,0)-Q69)/DAY(EOMONTH(Q69,0))))</f>
        <v>3.2258064516129004E-2</v>
      </c>
      <c r="F75" s="163">
        <f>ROUND(IF(AND(Q68&lt;&gt;"",Q69&lt;&gt;""),IF(E75&lt;=1,1,E75),0),2)</f>
        <v>0</v>
      </c>
      <c r="G75" s="51"/>
      <c r="H75" s="78"/>
      <c r="I75" s="20"/>
      <c r="J75" s="51"/>
      <c r="K75" s="78"/>
      <c r="L75" s="20"/>
      <c r="M75" s="51"/>
      <c r="N75" s="78"/>
      <c r="O75" s="20"/>
      <c r="P75" s="51"/>
      <c r="Q75" s="78"/>
      <c r="R75" s="20"/>
      <c r="S75" s="51"/>
      <c r="T75" s="78"/>
      <c r="U75" s="20"/>
      <c r="V75" s="51"/>
      <c r="W75" s="78"/>
      <c r="X75" s="20"/>
      <c r="Y75" s="24"/>
    </row>
    <row r="76" spans="1:25" ht="21" hidden="1" customHeight="1" x14ac:dyDescent="0.25">
      <c r="A76" s="119"/>
      <c r="B76" s="140" t="s">
        <v>115</v>
      </c>
      <c r="C76" s="137"/>
      <c r="D76" s="51"/>
      <c r="E76" s="147">
        <f>IF(MONTH(N68)=MONTH(N69),((YEAR(N69)-YEAR(N68))*12)-12+(12-MONTH(N68))+MONTH(N69)-1+(EOMONTH(N68,0)-N68+1)/DAY(EOMONTH(N68,0))+(1-(EOMONTH(N69,0)-N69)/DAY(EOMONTH(N69,0))),((YEAR(N69)-YEAR(N68))*12)-12+(12-MONTH(N68))+MONTH(N69)-1+(EOMONTH(N68,0)-N68+1)/DAY(EOMONTH(N68,0))+(1-(EOMONTH(N69,0)-N69)/DAY(EOMONTH(N69,0))))</f>
        <v>3.2258064516129004E-2</v>
      </c>
      <c r="F76" s="147">
        <f>ROUND(IF(AND(N68&lt;&gt;"",N69&lt;&gt;""),IF(E76&lt;=1,1,E76),0),2)</f>
        <v>0</v>
      </c>
      <c r="G76" s="51"/>
      <c r="H76" s="78"/>
      <c r="I76" s="20"/>
      <c r="J76" s="51"/>
      <c r="K76" s="78"/>
      <c r="L76" s="20"/>
      <c r="M76" s="51"/>
      <c r="N76" s="78"/>
      <c r="O76" s="20"/>
      <c r="P76" s="51"/>
      <c r="Q76" s="78"/>
      <c r="R76" s="20"/>
      <c r="S76" s="51"/>
      <c r="T76" s="78"/>
      <c r="U76" s="20"/>
      <c r="V76" s="51"/>
      <c r="W76" s="78"/>
      <c r="X76" s="20"/>
      <c r="Y76" s="24"/>
    </row>
    <row r="77" spans="1:25" ht="21" hidden="1" customHeight="1" x14ac:dyDescent="0.25">
      <c r="A77" s="119"/>
      <c r="B77" s="140" t="s">
        <v>116</v>
      </c>
      <c r="C77" s="137"/>
      <c r="D77" s="165"/>
      <c r="E77" s="147">
        <f>IF(MONTH(K68)=MONTH(K69),((YEAR(K69)-YEAR(K68))*12)-12+(12-MONTH(K68))+MONTH(K69)-1+(EOMONTH(K68,0)-K68+1)/DAY(EOMONTH(K68,0))+(1-(EOMONTH(K69,0)-K69)/DAY(EOMONTH(K69,0))),((YEAR(K69)-YEAR(K68))*12)-12+(12-MONTH(K68))+MONTH(K69)-1+(EOMONTH(K68,0)-K68+1)/DAY(EOMONTH(K68,0))+(1-(EOMONTH(K69,0)-K69)/DAY(EOMONTH(K69,0))))</f>
        <v>3.2258064516129004E-2</v>
      </c>
      <c r="F77" s="147">
        <f>ROUND(IF(AND(K68&lt;&gt;"",K69&lt;&gt;""),IF(E77&lt;=1,1,E77),0),2)</f>
        <v>0</v>
      </c>
      <c r="G77" s="161" t="s">
        <v>101</v>
      </c>
      <c r="H77" s="79"/>
      <c r="I77" s="20"/>
      <c r="J77" s="120"/>
      <c r="K77" s="79"/>
      <c r="L77" s="20"/>
      <c r="M77" s="120"/>
      <c r="N77" s="79"/>
      <c r="O77" s="20"/>
      <c r="P77" s="120"/>
      <c r="Q77" s="79"/>
      <c r="R77" s="20"/>
      <c r="S77" s="120"/>
      <c r="T77" s="79"/>
      <c r="U77" s="20"/>
      <c r="V77" s="120"/>
      <c r="W77" s="79"/>
      <c r="X77" s="20"/>
      <c r="Y77" s="24"/>
    </row>
    <row r="78" spans="1:25" ht="21" hidden="1" customHeight="1" x14ac:dyDescent="0.25">
      <c r="A78" s="119"/>
      <c r="B78" s="140"/>
      <c r="C78" s="137"/>
      <c r="D78" s="51"/>
      <c r="E78" s="147" t="s">
        <v>108</v>
      </c>
      <c r="F78" s="147" t="s">
        <v>108</v>
      </c>
      <c r="G78" s="35"/>
      <c r="H78" s="39"/>
      <c r="I78" s="20"/>
      <c r="J78" s="35"/>
      <c r="K78" s="39"/>
      <c r="L78" s="20"/>
      <c r="M78" s="35"/>
      <c r="N78" s="39"/>
      <c r="O78" s="20"/>
      <c r="P78" s="35"/>
      <c r="Q78" s="39"/>
      <c r="R78" s="20"/>
      <c r="S78" s="35"/>
      <c r="T78" s="39"/>
      <c r="U78" s="20"/>
      <c r="V78" s="35"/>
      <c r="W78" s="39"/>
      <c r="X78" s="20"/>
      <c r="Y78" s="24"/>
    </row>
    <row r="79" spans="1:25" ht="21" hidden="1" customHeight="1" x14ac:dyDescent="0.25">
      <c r="A79" s="119"/>
      <c r="B79" s="141"/>
      <c r="C79" s="138"/>
      <c r="D79" s="154" t="s">
        <v>117</v>
      </c>
      <c r="E79" s="147" t="s">
        <v>108</v>
      </c>
      <c r="F79" s="147" t="s">
        <v>108</v>
      </c>
      <c r="G79" s="139"/>
      <c r="H79" s="28">
        <f>IFERROR(SUM(H73:H77)-H72+H71,0)</f>
        <v>0</v>
      </c>
      <c r="I79" s="38"/>
      <c r="J79" s="139"/>
      <c r="K79" s="28">
        <f>IFERROR(SUM(K73:K77)-K72+K71,0)</f>
        <v>0</v>
      </c>
      <c r="L79" s="38"/>
      <c r="M79" s="139"/>
      <c r="N79" s="28">
        <f>IFERROR(SUM(N73:N77)-N72+N71,0)</f>
        <v>0</v>
      </c>
      <c r="O79" s="38"/>
      <c r="P79" s="139"/>
      <c r="Q79" s="28">
        <f>IFERROR(SUM(Q73:Q77)-Q72+Q71,0)</f>
        <v>0</v>
      </c>
      <c r="R79" s="38"/>
      <c r="S79" s="139"/>
      <c r="T79" s="28">
        <f>IFERROR(SUM(T73:T77)-T72+T71,0)</f>
        <v>0</v>
      </c>
      <c r="U79" s="38"/>
      <c r="V79" s="139"/>
      <c r="W79" s="28">
        <f>IFERROR(SUM(W73:W77)-W72+W71,0)</f>
        <v>0</v>
      </c>
      <c r="X79" s="38"/>
      <c r="Y79" s="24"/>
    </row>
    <row r="80" spans="1:25" ht="21" hidden="1" customHeight="1" x14ac:dyDescent="0.25">
      <c r="A80" s="119"/>
      <c r="B80" s="141"/>
      <c r="C80" s="138"/>
      <c r="D80" s="144" t="s">
        <v>118</v>
      </c>
      <c r="E80" s="147">
        <f>IF(MONTH(H68)=MONTH(H69),((YEAR(H69)-YEAR(H68))*12)-12+(12-MONTH(H68))+MONTH(H69)-1+(EOMONTH(H68,0)-H68+1)/DAY(EOMONTH(H68,0))+(1-(EOMONTH(H69,0)-H69)/DAY(EOMONTH(H69,0))),((YEAR(H69)-YEAR(H68))*12)-12+(12-MONTH(H68))+MONTH(H69)-1+(EOMONTH(H68,0)-H68+1)/DAY(EOMONTH(H68,0))+(1-(EOMONTH(H69,0)-H69)/DAY(EOMONTH(H69,0))))</f>
        <v>3.2258064516129004E-2</v>
      </c>
      <c r="F80" s="147">
        <f>ROUND(IF(AND(H68&lt;&gt;"",H69&lt;&gt;""),IF(E80&lt;=1,1,E80),0),2)</f>
        <v>0</v>
      </c>
      <c r="G80" s="51"/>
      <c r="H80" s="28">
        <f>IFERROR(H79/F80,0)</f>
        <v>0</v>
      </c>
      <c r="I80" s="38"/>
      <c r="J80" s="51"/>
      <c r="K80" s="28">
        <f>IFERROR(K79/F77,0)</f>
        <v>0</v>
      </c>
      <c r="L80" s="38"/>
      <c r="M80" s="51"/>
      <c r="N80" s="28">
        <f>IFERROR(N79/F76,0)</f>
        <v>0</v>
      </c>
      <c r="O80" s="38"/>
      <c r="P80" s="51"/>
      <c r="Q80" s="28">
        <f>IFERROR(Q79/F75,0)</f>
        <v>0</v>
      </c>
      <c r="R80" s="38"/>
      <c r="S80" s="51"/>
      <c r="T80" s="28">
        <f>IFERROR(T79/F74,0)</f>
        <v>0</v>
      </c>
      <c r="U80" s="38"/>
      <c r="V80" s="51"/>
      <c r="W80" s="28">
        <f>IFERROR(W79/F73,0)</f>
        <v>0</v>
      </c>
      <c r="X80" s="38"/>
      <c r="Y80" s="24"/>
    </row>
    <row r="81" spans="1:27" ht="8.25" hidden="1" customHeight="1" thickBot="1" x14ac:dyDescent="0.3">
      <c r="A81" s="119"/>
      <c r="B81" s="29"/>
      <c r="C81" s="113"/>
      <c r="D81" s="113"/>
      <c r="E81" s="113"/>
      <c r="F81" s="113"/>
      <c r="G81" s="113"/>
      <c r="H81" s="30"/>
      <c r="I81" s="30"/>
      <c r="J81" s="30"/>
      <c r="K81" s="30"/>
      <c r="L81" s="30"/>
      <c r="M81" s="30"/>
      <c r="N81" s="30"/>
      <c r="O81" s="30"/>
      <c r="P81" s="30"/>
      <c r="Q81" s="30"/>
      <c r="R81" s="30"/>
      <c r="S81" s="30"/>
      <c r="T81" s="30"/>
      <c r="U81" s="30"/>
      <c r="V81" s="30"/>
      <c r="W81" s="30"/>
      <c r="X81" s="30"/>
      <c r="Y81" s="31"/>
    </row>
    <row r="82" spans="1:27" x14ac:dyDescent="0.25">
      <c r="A82" s="119"/>
      <c r="B82" s="8"/>
      <c r="C82" s="8"/>
      <c r="D82" s="8"/>
      <c r="E82" s="8"/>
      <c r="F82" s="8"/>
      <c r="G82" s="8"/>
      <c r="H82" s="8"/>
      <c r="I82" s="32"/>
      <c r="J82" s="32"/>
      <c r="K82" s="32"/>
      <c r="L82" s="32"/>
      <c r="M82" s="32"/>
      <c r="N82" s="32"/>
      <c r="O82" s="32"/>
      <c r="P82" s="32"/>
      <c r="Q82" s="32"/>
      <c r="R82" s="32"/>
      <c r="S82" s="32"/>
      <c r="T82" s="32"/>
      <c r="U82" s="32"/>
      <c r="V82" s="32"/>
      <c r="W82" s="32"/>
      <c r="X82" s="32"/>
      <c r="Y82" s="8"/>
    </row>
    <row r="83" spans="1:27" s="2" customFormat="1" ht="31.15" customHeight="1" x14ac:dyDescent="0.25">
      <c r="A83" s="54"/>
      <c r="B83" s="151" t="s">
        <v>41</v>
      </c>
      <c r="C83" s="152"/>
      <c r="D83" s="160"/>
      <c r="E83" s="160"/>
      <c r="F83" s="160"/>
      <c r="G83" s="160"/>
      <c r="H83" s="160"/>
      <c r="I83" s="160"/>
      <c r="J83" s="160"/>
      <c r="K83" s="160"/>
      <c r="L83" s="160"/>
      <c r="M83" s="160"/>
      <c r="N83" s="160"/>
      <c r="O83" s="160"/>
      <c r="P83" s="160"/>
      <c r="Q83" s="160"/>
      <c r="R83" s="160"/>
      <c r="S83" s="160"/>
      <c r="T83" s="160"/>
      <c r="U83" s="160"/>
      <c r="V83" s="160"/>
      <c r="W83" s="160"/>
      <c r="X83" s="160"/>
      <c r="Y83" s="160"/>
    </row>
    <row r="84" spans="1:27" s="2" customFormat="1" ht="22.5" customHeight="1" thickBot="1" x14ac:dyDescent="0.3">
      <c r="A84" s="54"/>
      <c r="B84" s="13"/>
      <c r="C84" s="47" t="s">
        <v>104</v>
      </c>
      <c r="D84" s="13"/>
      <c r="E84" s="13"/>
      <c r="F84" s="13"/>
      <c r="G84" s="13"/>
      <c r="H84" s="13"/>
      <c r="I84" s="13"/>
      <c r="J84" s="13"/>
      <c r="K84" s="13"/>
      <c r="L84" s="13"/>
      <c r="M84" s="13"/>
      <c r="N84" s="13"/>
      <c r="O84" s="13"/>
      <c r="P84" s="13"/>
      <c r="Q84" s="13"/>
      <c r="R84" s="13"/>
      <c r="S84" s="13"/>
      <c r="T84" s="13"/>
      <c r="U84" s="13"/>
      <c r="V84" s="13"/>
      <c r="W84" s="13"/>
      <c r="X84" s="13"/>
      <c r="Y84" s="13"/>
    </row>
    <row r="85" spans="1:27" ht="21" customHeight="1" thickBot="1" x14ac:dyDescent="0.3">
      <c r="A85" s="54"/>
      <c r="B85" s="14" t="s">
        <v>6</v>
      </c>
      <c r="C85" s="167" t="s">
        <v>119</v>
      </c>
      <c r="D85" s="44"/>
      <c r="E85" s="146"/>
      <c r="F85" s="146"/>
      <c r="G85" s="198" t="str">
        <f>IF(OR(SAM!E108=0,SAM!E108=""),"",SAM!E108)</f>
        <v/>
      </c>
      <c r="H85" s="198"/>
      <c r="I85" s="198"/>
      <c r="J85" s="198"/>
      <c r="K85" s="198"/>
      <c r="L85" s="198"/>
      <c r="M85" s="16"/>
      <c r="N85" s="16"/>
      <c r="O85" s="16"/>
      <c r="P85" s="16"/>
      <c r="Q85" s="16"/>
      <c r="R85" s="16"/>
      <c r="S85" s="16"/>
      <c r="T85" s="16"/>
      <c r="U85" s="16"/>
      <c r="V85" s="16"/>
      <c r="W85" s="16"/>
      <c r="X85" s="16"/>
      <c r="Y85" s="18"/>
    </row>
    <row r="86" spans="1:27" ht="6.75" hidden="1" customHeight="1" x14ac:dyDescent="0.25">
      <c r="A86" s="119"/>
      <c r="B86" s="33"/>
      <c r="C86" s="32"/>
      <c r="D86" s="32"/>
      <c r="E86" s="32"/>
      <c r="F86" s="32"/>
      <c r="G86" s="32"/>
      <c r="H86" s="32"/>
      <c r="I86" s="32"/>
      <c r="J86" s="32"/>
      <c r="K86" s="32"/>
      <c r="L86" s="32"/>
      <c r="M86" s="32"/>
      <c r="N86" s="32"/>
      <c r="O86" s="32"/>
      <c r="P86" s="32"/>
      <c r="Q86" s="32"/>
      <c r="R86" s="32"/>
      <c r="S86" s="32"/>
      <c r="T86" s="32"/>
      <c r="U86" s="32"/>
      <c r="V86" s="32"/>
      <c r="W86" s="32"/>
      <c r="X86" s="32"/>
      <c r="Y86" s="34"/>
    </row>
    <row r="87" spans="1:27" ht="21" hidden="1" customHeight="1" x14ac:dyDescent="0.25">
      <c r="A87" s="119"/>
      <c r="B87" s="22"/>
      <c r="C87" s="23"/>
      <c r="D87" s="144" t="s">
        <v>106</v>
      </c>
      <c r="E87" s="23"/>
      <c r="F87" s="23"/>
      <c r="G87" s="162" t="s">
        <v>101</v>
      </c>
      <c r="H87" s="164"/>
      <c r="I87" s="162" t="s">
        <v>101</v>
      </c>
      <c r="J87" s="162" t="s">
        <v>101</v>
      </c>
      <c r="K87" s="164"/>
      <c r="L87" s="162" t="s">
        <v>101</v>
      </c>
      <c r="M87" s="162" t="s">
        <v>101</v>
      </c>
      <c r="N87" s="164"/>
      <c r="O87" s="162" t="s">
        <v>101</v>
      </c>
      <c r="P87" s="162" t="s">
        <v>101</v>
      </c>
      <c r="Q87" s="164"/>
      <c r="R87" s="162" t="s">
        <v>101</v>
      </c>
      <c r="S87" s="162" t="s">
        <v>101</v>
      </c>
      <c r="T87" s="164"/>
      <c r="U87" s="162" t="s">
        <v>101</v>
      </c>
      <c r="V87" s="162" t="s">
        <v>101</v>
      </c>
      <c r="W87" s="164"/>
      <c r="X87" s="162" t="s">
        <v>101</v>
      </c>
      <c r="Y87" s="24"/>
      <c r="AA87" s="2"/>
    </row>
    <row r="88" spans="1:27" ht="6.75" hidden="1" customHeight="1" x14ac:dyDescent="0.25">
      <c r="A88" s="119"/>
      <c r="B88" s="22"/>
      <c r="C88" s="23"/>
      <c r="D88" s="23"/>
      <c r="E88" s="23"/>
      <c r="F88" s="23"/>
      <c r="G88" s="23"/>
      <c r="H88" s="147"/>
      <c r="I88" s="23"/>
      <c r="J88" s="23"/>
      <c r="K88" s="147"/>
      <c r="L88" s="23"/>
      <c r="M88" s="23"/>
      <c r="N88" s="147"/>
      <c r="O88" s="23"/>
      <c r="P88" s="23"/>
      <c r="Q88" s="147"/>
      <c r="R88" s="23"/>
      <c r="S88" s="23"/>
      <c r="T88" s="147"/>
      <c r="U88" s="23"/>
      <c r="V88" s="23"/>
      <c r="W88" s="147"/>
      <c r="X88" s="23"/>
      <c r="Y88" s="24"/>
      <c r="AA88" s="2"/>
    </row>
    <row r="89" spans="1:27" ht="21" hidden="1" customHeight="1" x14ac:dyDescent="0.25">
      <c r="A89" s="119"/>
      <c r="B89" s="22"/>
      <c r="C89" s="23"/>
      <c r="D89" s="144" t="s">
        <v>107</v>
      </c>
      <c r="E89" s="147" t="s">
        <v>108</v>
      </c>
      <c r="F89" s="147" t="s">
        <v>108</v>
      </c>
      <c r="G89" s="145"/>
      <c r="H89" s="142"/>
      <c r="I89" s="23"/>
      <c r="J89" s="145"/>
      <c r="K89" s="142"/>
      <c r="L89" s="23"/>
      <c r="M89" s="145"/>
      <c r="N89" s="142"/>
      <c r="O89" s="23"/>
      <c r="P89" s="145"/>
      <c r="Q89" s="142"/>
      <c r="R89" s="23"/>
      <c r="S89" s="145"/>
      <c r="T89" s="142"/>
      <c r="U89" s="23"/>
      <c r="V89" s="145"/>
      <c r="W89" s="142"/>
      <c r="X89" s="23"/>
      <c r="Y89" s="24"/>
      <c r="AA89" s="2"/>
    </row>
    <row r="90" spans="1:27" ht="21" hidden="1" customHeight="1" x14ac:dyDescent="0.25">
      <c r="A90" s="119"/>
      <c r="B90" s="22"/>
      <c r="C90" s="23"/>
      <c r="D90" s="144" t="s">
        <v>109</v>
      </c>
      <c r="E90" s="147" t="s">
        <v>108</v>
      </c>
      <c r="F90" s="147" t="s">
        <v>108</v>
      </c>
      <c r="G90" s="145"/>
      <c r="H90" s="143"/>
      <c r="I90" s="23"/>
      <c r="J90" s="145"/>
      <c r="K90" s="143"/>
      <c r="L90" s="23"/>
      <c r="M90" s="145"/>
      <c r="N90" s="143"/>
      <c r="O90" s="23"/>
      <c r="P90" s="145"/>
      <c r="Q90" s="143"/>
      <c r="R90" s="23"/>
      <c r="S90" s="145"/>
      <c r="T90" s="143"/>
      <c r="U90" s="23"/>
      <c r="V90" s="145"/>
      <c r="W90" s="143"/>
      <c r="X90" s="23"/>
      <c r="Y90" s="24"/>
      <c r="AA90" s="2"/>
    </row>
    <row r="91" spans="1:27" ht="6.75" hidden="1" customHeight="1" x14ac:dyDescent="0.25">
      <c r="A91" s="119"/>
      <c r="B91" s="22"/>
      <c r="C91" s="112"/>
      <c r="D91" s="112"/>
      <c r="E91" s="147" t="s">
        <v>108</v>
      </c>
      <c r="F91" s="147" t="s">
        <v>108</v>
      </c>
      <c r="G91" s="112"/>
      <c r="H91" s="23"/>
      <c r="I91" s="23"/>
      <c r="J91" s="112"/>
      <c r="K91" s="23"/>
      <c r="L91" s="23"/>
      <c r="M91" s="112"/>
      <c r="N91" s="23"/>
      <c r="O91" s="23"/>
      <c r="P91" s="112"/>
      <c r="Q91" s="23"/>
      <c r="R91" s="23"/>
      <c r="S91" s="112"/>
      <c r="T91" s="23"/>
      <c r="U91" s="23"/>
      <c r="V91" s="112"/>
      <c r="W91" s="23"/>
      <c r="X91" s="23"/>
      <c r="Y91" s="24"/>
      <c r="AA91" s="2"/>
    </row>
    <row r="92" spans="1:27" ht="21" hidden="1" customHeight="1" x14ac:dyDescent="0.25">
      <c r="A92" s="119"/>
      <c r="B92" s="140" t="s">
        <v>120</v>
      </c>
      <c r="C92" s="137"/>
      <c r="D92" s="51"/>
      <c r="E92" s="147" t="s">
        <v>108</v>
      </c>
      <c r="F92" s="147" t="s">
        <v>108</v>
      </c>
      <c r="G92" s="51"/>
      <c r="H92" s="77"/>
      <c r="I92" s="20"/>
      <c r="J92" s="51"/>
      <c r="K92" s="77"/>
      <c r="L92" s="20"/>
      <c r="M92" s="51"/>
      <c r="N92" s="77"/>
      <c r="O92" s="20"/>
      <c r="P92" s="51"/>
      <c r="Q92" s="77"/>
      <c r="R92" s="20"/>
      <c r="S92" s="51"/>
      <c r="T92" s="77"/>
      <c r="U92" s="20"/>
      <c r="V92" s="51"/>
      <c r="W92" s="77"/>
      <c r="X92" s="20"/>
      <c r="Y92" s="24"/>
      <c r="AA92" s="2"/>
    </row>
    <row r="93" spans="1:27" ht="21" hidden="1" customHeight="1" x14ac:dyDescent="0.25">
      <c r="A93" s="126"/>
      <c r="B93" s="140" t="s">
        <v>111</v>
      </c>
      <c r="C93" s="137"/>
      <c r="D93" s="51"/>
      <c r="E93" s="147" t="s">
        <v>108</v>
      </c>
      <c r="F93" s="147" t="s">
        <v>108</v>
      </c>
      <c r="G93" s="35" t="s">
        <v>18</v>
      </c>
      <c r="H93" s="77"/>
      <c r="I93" s="36" t="s">
        <v>19</v>
      </c>
      <c r="J93" s="35" t="s">
        <v>18</v>
      </c>
      <c r="K93" s="77"/>
      <c r="L93" s="36" t="s">
        <v>19</v>
      </c>
      <c r="M93" s="35" t="s">
        <v>18</v>
      </c>
      <c r="N93" s="77"/>
      <c r="O93" s="36" t="s">
        <v>19</v>
      </c>
      <c r="P93" s="35" t="s">
        <v>18</v>
      </c>
      <c r="Q93" s="77"/>
      <c r="R93" s="36" t="s">
        <v>19</v>
      </c>
      <c r="S93" s="35" t="s">
        <v>18</v>
      </c>
      <c r="T93" s="77"/>
      <c r="U93" s="36" t="s">
        <v>19</v>
      </c>
      <c r="V93" s="35" t="s">
        <v>18</v>
      </c>
      <c r="W93" s="77"/>
      <c r="X93" s="36" t="s">
        <v>19</v>
      </c>
      <c r="Y93" s="24"/>
      <c r="AA93" s="2"/>
    </row>
    <row r="94" spans="1:27" ht="21" hidden="1" customHeight="1" x14ac:dyDescent="0.25">
      <c r="A94" s="119"/>
      <c r="B94" s="140" t="s">
        <v>112</v>
      </c>
      <c r="C94" s="137"/>
      <c r="D94" s="51"/>
      <c r="E94" s="147">
        <f>IF(MONTH(W89)=MONTH(W90),((YEAR(W90)-YEAR(W89))*12)-12+(12-MONTH(W89))+MONTH(W90)-1+(EOMONTH(W89,0)-W89+1)/DAY(EOMONTH(W89,0))+(1-(EOMONTH(W90,0)-W90)/DAY(EOMONTH(W90,0))),((YEAR(W90)-YEAR(W89))*12)-12+(12-MONTH(W89))+MONTH(W90)-1+(EOMONTH(W89,0)-W89+1)/DAY(EOMONTH(W89,0))+(1-(EOMONTH(W90,0)-W90)/DAY(EOMONTH(W90,0))))</f>
        <v>3.2258064516129004E-2</v>
      </c>
      <c r="F94" s="147">
        <f>ROUND(IF(AND(W89&lt;&gt;"",W90&lt;&gt;""),IF(E94&lt;=1,1,E94),0),2)</f>
        <v>0</v>
      </c>
      <c r="G94" s="51"/>
      <c r="H94" s="78"/>
      <c r="I94" s="20"/>
      <c r="J94" s="51"/>
      <c r="K94" s="78"/>
      <c r="L94" s="20"/>
      <c r="M94" s="51"/>
      <c r="N94" s="78"/>
      <c r="O94" s="20"/>
      <c r="P94" s="51"/>
      <c r="Q94" s="78"/>
      <c r="R94" s="20"/>
      <c r="S94" s="51"/>
      <c r="T94" s="78"/>
      <c r="U94" s="20"/>
      <c r="V94" s="51"/>
      <c r="W94" s="78"/>
      <c r="X94" s="20"/>
      <c r="Y94" s="24"/>
      <c r="AA94" s="2"/>
    </row>
    <row r="95" spans="1:27" ht="21" hidden="1" customHeight="1" x14ac:dyDescent="0.25">
      <c r="A95" s="119"/>
      <c r="B95" s="140" t="s">
        <v>114</v>
      </c>
      <c r="C95" s="137"/>
      <c r="D95" s="51"/>
      <c r="E95" s="147">
        <f>IF(MONTH(T89)=MONTH(T90),((YEAR(T90)-YEAR(T89))*12)-12+(12-MONTH(T89))+MONTH(T90)-1+(EOMONTH(T89,0)-T89+1)/DAY(EOMONTH(T89,0))+(1-(EOMONTH(T90,0)-T90)/DAY(EOMONTH(T90,0))),((YEAR(T90)-YEAR(T89))*12)-12+(12-MONTH(T89))+MONTH(T90)-1+(EOMONTH(T89,0)-T89+1)/DAY(EOMONTH(T89,0))+(1-(EOMONTH(T90,0)-T90)/DAY(EOMONTH(T90,0))))</f>
        <v>3.2258064516129004E-2</v>
      </c>
      <c r="F95" s="147">
        <f>ROUND(IF(AND(T89&lt;&gt;"",T90&lt;&gt;""),IF(E95&lt;=1,1,E95),0),2)</f>
        <v>0</v>
      </c>
      <c r="G95" s="51"/>
      <c r="H95" s="78"/>
      <c r="I95" s="20"/>
      <c r="J95" s="51"/>
      <c r="K95" s="78"/>
      <c r="L95" s="20"/>
      <c r="M95" s="51"/>
      <c r="N95" s="78"/>
      <c r="O95" s="20"/>
      <c r="P95" s="51"/>
      <c r="Q95" s="78"/>
      <c r="R95" s="20"/>
      <c r="S95" s="51"/>
      <c r="T95" s="78"/>
      <c r="U95" s="20"/>
      <c r="V95" s="51"/>
      <c r="W95" s="78"/>
      <c r="X95" s="20"/>
      <c r="Y95" s="24"/>
      <c r="AA95" s="2"/>
    </row>
    <row r="96" spans="1:27" ht="21" hidden="1" customHeight="1" x14ac:dyDescent="0.25">
      <c r="A96" s="126"/>
      <c r="B96" s="140" t="s">
        <v>113</v>
      </c>
      <c r="C96" s="137"/>
      <c r="D96" s="51"/>
      <c r="E96" s="163">
        <f>IF(MONTH(Q89)=MONTH(Q90),((YEAR(Q90)-YEAR(Q89))*12)-12+(12-MONTH(Q89))+MONTH(Q90)-1+(EOMONTH(Q89,0)-Q89+1)/DAY(EOMONTH(Q89,0))+(1-(EOMONTH(Q90,0)-Q90)/DAY(EOMONTH(Q90,0))),((YEAR(Q90)-YEAR(Q89))*12)-12+(12-MONTH(Q89))+MONTH(Q90)-1+(EOMONTH(Q89,0)-Q89+1)/DAY(EOMONTH(Q89,0))+(1-(EOMONTH(Q90,0)-Q90)/DAY(EOMONTH(Q90,0))))</f>
        <v>3.2258064516129004E-2</v>
      </c>
      <c r="F96" s="163">
        <f>ROUND(IF(AND(Q89&lt;&gt;"",Q90&lt;&gt;""),IF(E96&lt;=1,1,E96),0),2)</f>
        <v>0</v>
      </c>
      <c r="G96" s="51"/>
      <c r="H96" s="78"/>
      <c r="I96" s="20"/>
      <c r="J96" s="51"/>
      <c r="K96" s="78"/>
      <c r="L96" s="20"/>
      <c r="M96" s="51"/>
      <c r="N96" s="78"/>
      <c r="O96" s="20"/>
      <c r="P96" s="51"/>
      <c r="Q96" s="78"/>
      <c r="R96" s="20"/>
      <c r="S96" s="51"/>
      <c r="T96" s="78"/>
      <c r="U96" s="20"/>
      <c r="V96" s="51"/>
      <c r="W96" s="78"/>
      <c r="X96" s="20"/>
      <c r="Y96" s="24"/>
      <c r="AA96" s="2"/>
    </row>
    <row r="97" spans="1:27" ht="21" hidden="1" customHeight="1" x14ac:dyDescent="0.25">
      <c r="A97" s="119"/>
      <c r="B97" s="140" t="s">
        <v>115</v>
      </c>
      <c r="C97" s="137"/>
      <c r="D97" s="51"/>
      <c r="E97" s="147">
        <f>IF(MONTH(N89)=MONTH(N90),((YEAR(N90)-YEAR(N89))*12)-12+(12-MONTH(N89))+MONTH(N90)-1+(EOMONTH(N89,0)-N89+1)/DAY(EOMONTH(N89,0))+(1-(EOMONTH(N90,0)-N90)/DAY(EOMONTH(N90,0))),((YEAR(N90)-YEAR(N89))*12)-12+(12-MONTH(N89))+MONTH(N90)-1+(EOMONTH(N89,0)-N89+1)/DAY(EOMONTH(N89,0))+(1-(EOMONTH(N90,0)-N90)/DAY(EOMONTH(N90,0))))</f>
        <v>3.2258064516129004E-2</v>
      </c>
      <c r="F97" s="147">
        <f>ROUND(IF(AND(N89&lt;&gt;"",N90&lt;&gt;""),IF(E97&lt;=1,1,E97),0),2)</f>
        <v>0</v>
      </c>
      <c r="G97" s="51"/>
      <c r="H97" s="78"/>
      <c r="I97" s="20"/>
      <c r="J97" s="51"/>
      <c r="K97" s="78"/>
      <c r="L97" s="20"/>
      <c r="M97" s="51"/>
      <c r="N97" s="78"/>
      <c r="O97" s="20"/>
      <c r="P97" s="51"/>
      <c r="Q97" s="78"/>
      <c r="R97" s="20"/>
      <c r="S97" s="51"/>
      <c r="T97" s="78"/>
      <c r="U97" s="20"/>
      <c r="V97" s="51"/>
      <c r="W97" s="78"/>
      <c r="X97" s="20"/>
      <c r="Y97" s="24"/>
      <c r="AA97" s="2"/>
    </row>
    <row r="98" spans="1:27" ht="21" hidden="1" customHeight="1" x14ac:dyDescent="0.25">
      <c r="A98" s="119"/>
      <c r="B98" s="140" t="s">
        <v>116</v>
      </c>
      <c r="C98" s="137"/>
      <c r="D98" s="165"/>
      <c r="E98" s="147">
        <f>IF(MONTH(K89)=MONTH(K90),((YEAR(K90)-YEAR(K89))*12)-12+(12-MONTH(K89))+MONTH(K90)-1+(EOMONTH(K89,0)-K89+1)/DAY(EOMONTH(K89,0))+(1-(EOMONTH(K90,0)-K90)/DAY(EOMONTH(K90,0))),((YEAR(K90)-YEAR(K89))*12)-12+(12-MONTH(K89))+MONTH(K90)-1+(EOMONTH(K89,0)-K89+1)/DAY(EOMONTH(K89,0))+(1-(EOMONTH(K90,0)-K90)/DAY(EOMONTH(K90,0))))</f>
        <v>3.2258064516129004E-2</v>
      </c>
      <c r="F98" s="147">
        <f>ROUND(IF(AND(K89&lt;&gt;"",K90&lt;&gt;""),IF(E98&lt;=1,1,E98),0),2)</f>
        <v>0</v>
      </c>
      <c r="G98" s="161" t="s">
        <v>101</v>
      </c>
      <c r="H98" s="79"/>
      <c r="I98" s="20"/>
      <c r="J98" s="120"/>
      <c r="K98" s="79"/>
      <c r="L98" s="20"/>
      <c r="M98" s="120"/>
      <c r="N98" s="79"/>
      <c r="O98" s="20"/>
      <c r="P98" s="120"/>
      <c r="Q98" s="79"/>
      <c r="R98" s="20"/>
      <c r="S98" s="120"/>
      <c r="T98" s="79"/>
      <c r="U98" s="20"/>
      <c r="V98" s="120"/>
      <c r="W98" s="79"/>
      <c r="X98" s="20"/>
      <c r="Y98" s="24"/>
      <c r="AA98" s="2"/>
    </row>
    <row r="99" spans="1:27" ht="13.15" hidden="1" customHeight="1" x14ac:dyDescent="0.25">
      <c r="A99" s="126"/>
      <c r="B99" s="140"/>
      <c r="C99" s="137"/>
      <c r="D99" s="51"/>
      <c r="E99" s="147" t="s">
        <v>108</v>
      </c>
      <c r="F99" s="147" t="s">
        <v>108</v>
      </c>
      <c r="G99" s="35"/>
      <c r="H99" s="39"/>
      <c r="I99" s="20"/>
      <c r="J99" s="35"/>
      <c r="K99" s="39"/>
      <c r="L99" s="20"/>
      <c r="M99" s="35"/>
      <c r="N99" s="39"/>
      <c r="O99" s="20"/>
      <c r="P99" s="35"/>
      <c r="Q99" s="39"/>
      <c r="R99" s="20"/>
      <c r="S99" s="35"/>
      <c r="T99" s="39"/>
      <c r="U99" s="20"/>
      <c r="V99" s="35"/>
      <c r="W99" s="39"/>
      <c r="X99" s="20"/>
      <c r="Y99" s="24"/>
      <c r="AA99" s="2"/>
    </row>
    <row r="100" spans="1:27" ht="21" hidden="1" customHeight="1" x14ac:dyDescent="0.25">
      <c r="A100" s="119"/>
      <c r="B100" s="140" t="s">
        <v>10</v>
      </c>
      <c r="C100" s="137"/>
      <c r="D100" s="51"/>
      <c r="E100" s="147"/>
      <c r="F100" s="147"/>
      <c r="G100" s="35"/>
      <c r="H100" s="149">
        <f>IFERROR(SUM(H94:H98)-H93+H92,0)</f>
        <v>0</v>
      </c>
      <c r="I100" s="20"/>
      <c r="J100" s="35"/>
      <c r="K100" s="149">
        <f>IFERROR(SUM(K94:K98)-K93+K92,0)</f>
        <v>0</v>
      </c>
      <c r="L100" s="20"/>
      <c r="M100" s="35"/>
      <c r="N100" s="149">
        <f>IFERROR(SUM(N94:N98)-N93+N92,0)</f>
        <v>0</v>
      </c>
      <c r="O100" s="20"/>
      <c r="P100" s="35"/>
      <c r="Q100" s="149">
        <f>IFERROR(SUM(Q94:Q98)-Q93+Q92,0)</f>
        <v>0</v>
      </c>
      <c r="R100" s="20"/>
      <c r="S100" s="35"/>
      <c r="T100" s="149">
        <f>IFERROR(SUM(T94:T98)-T93+T92,0)</f>
        <v>0</v>
      </c>
      <c r="U100" s="20"/>
      <c r="V100" s="35"/>
      <c r="W100" s="149">
        <f>IFERROR(SUM(W94:W98)-W93+W92,0)</f>
        <v>0</v>
      </c>
      <c r="X100" s="20"/>
      <c r="Y100" s="24"/>
      <c r="AA100" s="2"/>
    </row>
    <row r="101" spans="1:27" ht="21" hidden="1" customHeight="1" x14ac:dyDescent="0.25">
      <c r="A101" s="119"/>
      <c r="B101" s="140" t="s">
        <v>121</v>
      </c>
      <c r="C101" s="137"/>
      <c r="D101" s="51"/>
      <c r="E101" s="147"/>
      <c r="F101" s="147"/>
      <c r="G101" s="35"/>
      <c r="H101" s="83"/>
      <c r="I101" s="20"/>
      <c r="J101" s="35"/>
      <c r="K101" s="83"/>
      <c r="L101" s="20"/>
      <c r="M101" s="35"/>
      <c r="N101" s="83"/>
      <c r="O101" s="20"/>
      <c r="P101" s="35"/>
      <c r="Q101" s="83"/>
      <c r="R101" s="20"/>
      <c r="S101" s="35"/>
      <c r="T101" s="83"/>
      <c r="U101" s="20"/>
      <c r="V101" s="35"/>
      <c r="W101" s="83"/>
      <c r="X101" s="20"/>
      <c r="Y101" s="24"/>
      <c r="AA101" s="2"/>
    </row>
    <row r="102" spans="1:27" ht="21" hidden="1" customHeight="1" x14ac:dyDescent="0.25">
      <c r="A102" s="126"/>
      <c r="B102" s="140" t="s">
        <v>122</v>
      </c>
      <c r="C102" s="137"/>
      <c r="D102" s="51"/>
      <c r="E102" s="147"/>
      <c r="F102" s="147"/>
      <c r="G102" s="35"/>
      <c r="H102" s="28">
        <f>ROUND(IFERROR(H100*H101,0),2)</f>
        <v>0</v>
      </c>
      <c r="I102" s="20"/>
      <c r="J102" s="35"/>
      <c r="K102" s="28">
        <f>ROUND(IFERROR(K100*K101,0),2)</f>
        <v>0</v>
      </c>
      <c r="L102" s="20"/>
      <c r="M102" s="35"/>
      <c r="N102" s="28">
        <f>ROUND(IFERROR(N100*N101,0),2)</f>
        <v>0</v>
      </c>
      <c r="O102" s="20"/>
      <c r="P102" s="35"/>
      <c r="Q102" s="28">
        <f>ROUND(IFERROR(Q100*Q101,0),2)</f>
        <v>0</v>
      </c>
      <c r="R102" s="20"/>
      <c r="S102" s="35"/>
      <c r="T102" s="28">
        <f>ROUND(IFERROR(T100*T101,0),2)</f>
        <v>0</v>
      </c>
      <c r="U102" s="20"/>
      <c r="V102" s="35"/>
      <c r="W102" s="28">
        <f>ROUND(IFERROR(W100*W101,0),2)</f>
        <v>0</v>
      </c>
      <c r="X102" s="20"/>
      <c r="Y102" s="24"/>
      <c r="AA102" s="2"/>
    </row>
    <row r="103" spans="1:27" ht="10.15" hidden="1" customHeight="1" x14ac:dyDescent="0.25">
      <c r="A103" s="119"/>
      <c r="B103" s="140"/>
      <c r="C103" s="137"/>
      <c r="D103" s="51"/>
      <c r="E103" s="147"/>
      <c r="F103" s="147"/>
      <c r="G103" s="35"/>
      <c r="H103" s="39"/>
      <c r="I103" s="20"/>
      <c r="J103" s="35"/>
      <c r="K103" s="39"/>
      <c r="L103" s="20"/>
      <c r="M103" s="35"/>
      <c r="N103" s="39"/>
      <c r="O103" s="20"/>
      <c r="P103" s="35"/>
      <c r="Q103" s="39"/>
      <c r="R103" s="20"/>
      <c r="S103" s="35"/>
      <c r="T103" s="39"/>
      <c r="U103" s="20"/>
      <c r="V103" s="35"/>
      <c r="W103" s="39"/>
      <c r="X103" s="20"/>
      <c r="Y103" s="24"/>
      <c r="AA103" s="2"/>
    </row>
    <row r="104" spans="1:27" ht="21" hidden="1" customHeight="1" x14ac:dyDescent="0.25">
      <c r="A104" s="119"/>
      <c r="B104" s="140" t="s">
        <v>123</v>
      </c>
      <c r="C104" s="137"/>
      <c r="D104" s="51"/>
      <c r="E104" s="147"/>
      <c r="F104" s="147"/>
      <c r="G104" s="35"/>
      <c r="H104" s="77"/>
      <c r="I104" s="20"/>
      <c r="J104" s="35"/>
      <c r="K104" s="77"/>
      <c r="L104" s="20"/>
      <c r="M104" s="35"/>
      <c r="N104" s="77"/>
      <c r="O104" s="20"/>
      <c r="P104" s="35"/>
      <c r="Q104" s="77"/>
      <c r="R104" s="20"/>
      <c r="S104" s="35"/>
      <c r="T104" s="77"/>
      <c r="U104" s="20"/>
      <c r="V104" s="35"/>
      <c r="W104" s="77"/>
      <c r="X104" s="20"/>
      <c r="Y104" s="24"/>
      <c r="AA104" s="2"/>
    </row>
    <row r="105" spans="1:27" ht="21" hidden="1" customHeight="1" x14ac:dyDescent="0.25">
      <c r="A105" s="126"/>
      <c r="B105" s="140" t="s">
        <v>124</v>
      </c>
      <c r="C105" s="137"/>
      <c r="D105" s="51"/>
      <c r="E105" s="147"/>
      <c r="F105" s="147"/>
      <c r="G105" s="35"/>
      <c r="H105" s="79"/>
      <c r="I105" s="20"/>
      <c r="J105" s="35"/>
      <c r="K105" s="79"/>
      <c r="L105" s="20"/>
      <c r="M105" s="35"/>
      <c r="N105" s="79"/>
      <c r="O105" s="20"/>
      <c r="P105" s="35"/>
      <c r="Q105" s="79"/>
      <c r="R105" s="20"/>
      <c r="S105" s="35"/>
      <c r="T105" s="79"/>
      <c r="U105" s="20"/>
      <c r="V105" s="35"/>
      <c r="W105" s="79"/>
      <c r="X105" s="20"/>
      <c r="Y105" s="24"/>
      <c r="AA105" s="2"/>
    </row>
    <row r="106" spans="1:27" ht="6.6" hidden="1" customHeight="1" x14ac:dyDescent="0.25">
      <c r="A106" s="119"/>
      <c r="B106" s="140"/>
      <c r="C106" s="137"/>
      <c r="D106" s="51"/>
      <c r="E106" s="147"/>
      <c r="F106" s="147"/>
      <c r="G106" s="35"/>
      <c r="H106" s="39"/>
      <c r="I106" s="20"/>
      <c r="J106" s="35"/>
      <c r="K106" s="39"/>
      <c r="L106" s="20"/>
      <c r="M106" s="35"/>
      <c r="N106" s="39"/>
      <c r="O106" s="20"/>
      <c r="P106" s="35"/>
      <c r="Q106" s="39"/>
      <c r="R106" s="20"/>
      <c r="S106" s="35"/>
      <c r="T106" s="39"/>
      <c r="U106" s="20"/>
      <c r="V106" s="35"/>
      <c r="W106" s="39"/>
      <c r="X106" s="20"/>
      <c r="Y106" s="24"/>
    </row>
    <row r="107" spans="1:27" ht="21" hidden="1" customHeight="1" x14ac:dyDescent="0.25">
      <c r="A107" s="126"/>
      <c r="B107" s="141"/>
      <c r="C107" s="138"/>
      <c r="D107" s="154" t="s">
        <v>117</v>
      </c>
      <c r="E107" s="147" t="s">
        <v>108</v>
      </c>
      <c r="F107" s="147" t="s">
        <v>108</v>
      </c>
      <c r="G107" s="139"/>
      <c r="H107" s="28">
        <f>IFERROR(H102+H104+H105,0)</f>
        <v>0</v>
      </c>
      <c r="I107" s="38"/>
      <c r="J107" s="139"/>
      <c r="K107" s="28">
        <f>IFERROR(K102+K104+K105,0)</f>
        <v>0</v>
      </c>
      <c r="L107" s="38"/>
      <c r="M107" s="139"/>
      <c r="N107" s="28">
        <f>IFERROR(N102+N104+N105,0)</f>
        <v>0</v>
      </c>
      <c r="O107" s="38"/>
      <c r="P107" s="139"/>
      <c r="Q107" s="28">
        <f>IFERROR(Q102+Q104+Q105,0)</f>
        <v>0</v>
      </c>
      <c r="R107" s="38"/>
      <c r="S107" s="139"/>
      <c r="T107" s="28">
        <f>IFERROR(T102+T104+T105,0)</f>
        <v>0</v>
      </c>
      <c r="U107" s="38"/>
      <c r="V107" s="139"/>
      <c r="W107" s="28">
        <f>IFERROR(W102+W104+W105,0)</f>
        <v>0</v>
      </c>
      <c r="X107" s="38"/>
      <c r="Y107" s="24"/>
    </row>
    <row r="108" spans="1:27" ht="21" hidden="1" customHeight="1" x14ac:dyDescent="0.25">
      <c r="A108" s="119"/>
      <c r="B108" s="141"/>
      <c r="C108" s="138"/>
      <c r="D108" s="144" t="s">
        <v>118</v>
      </c>
      <c r="E108" s="147">
        <f>IF(MONTH(H89)=MONTH(H90),((YEAR(H90)-YEAR(H89))*12)-12+(12-MONTH(H89))+MONTH(H90)-1+(EOMONTH(H89,0)-H89+1)/DAY(EOMONTH(H89,0))+(1-(EOMONTH(H90,0)-H90)/DAY(EOMONTH(H90,0))),((YEAR(H90)-YEAR(H89))*12)-12+(12-MONTH(H89))+MONTH(H90)-1+(EOMONTH(H89,0)-H89+1)/DAY(EOMONTH(H89,0))+(1-(EOMONTH(H90,0)-H90)/DAY(EOMONTH(H90,0))))</f>
        <v>3.2258064516129004E-2</v>
      </c>
      <c r="F108" s="147">
        <f>ROUND(IF(AND(H89&lt;&gt;"",H90&lt;&gt;""),IF(E108&lt;=1,1,E108),0),2)</f>
        <v>0</v>
      </c>
      <c r="G108" s="51"/>
      <c r="H108" s="28">
        <f>ROUND(IFERROR(H107/F108,0),2)</f>
        <v>0</v>
      </c>
      <c r="I108" s="38"/>
      <c r="J108" s="51"/>
      <c r="K108" s="28">
        <f>ROUND(IFERROR(K107/F98,0),2)</f>
        <v>0</v>
      </c>
      <c r="L108" s="38"/>
      <c r="M108" s="51"/>
      <c r="N108" s="28">
        <f>ROUND(IFERROR(N107/F97,0),2)</f>
        <v>0</v>
      </c>
      <c r="O108" s="38"/>
      <c r="P108" s="51"/>
      <c r="Q108" s="28">
        <f>ROUND(IFERROR(Q107/F96,0),2)</f>
        <v>0</v>
      </c>
      <c r="R108" s="38"/>
      <c r="S108" s="51"/>
      <c r="T108" s="28">
        <f>ROUND(IFERROR(T107/F95,0),2)</f>
        <v>0</v>
      </c>
      <c r="U108" s="38"/>
      <c r="V108" s="51"/>
      <c r="W108" s="28">
        <f>ROUND(IFERROR(W107/F94,0),2)</f>
        <v>0</v>
      </c>
      <c r="X108" s="38"/>
      <c r="Y108" s="24"/>
    </row>
    <row r="109" spans="1:27" ht="8.25" hidden="1" customHeight="1" thickBot="1" x14ac:dyDescent="0.3">
      <c r="A109" s="126"/>
      <c r="B109" s="29"/>
      <c r="C109" s="113"/>
      <c r="D109" s="113"/>
      <c r="E109" s="113"/>
      <c r="F109" s="113"/>
      <c r="G109" s="113"/>
      <c r="H109" s="30"/>
      <c r="I109" s="30"/>
      <c r="J109" s="30"/>
      <c r="K109" s="30"/>
      <c r="L109" s="30"/>
      <c r="M109" s="30"/>
      <c r="N109" s="30"/>
      <c r="O109" s="30"/>
      <c r="P109" s="30"/>
      <c r="Q109" s="30"/>
      <c r="R109" s="30"/>
      <c r="S109" s="30"/>
      <c r="T109" s="30"/>
      <c r="U109" s="30"/>
      <c r="V109" s="30"/>
      <c r="W109" s="30"/>
      <c r="X109" s="30"/>
      <c r="Y109" s="31"/>
    </row>
    <row r="110" spans="1:27" ht="13.9" customHeight="1" thickBot="1" x14ac:dyDescent="0.3">
      <c r="A110" s="119"/>
      <c r="B110" s="12"/>
      <c r="C110" s="8"/>
      <c r="D110" s="8"/>
      <c r="E110" s="43"/>
      <c r="F110" s="43"/>
      <c r="G110" s="8"/>
      <c r="H110" s="8"/>
      <c r="I110" s="32"/>
      <c r="J110" s="32"/>
      <c r="K110" s="32"/>
      <c r="L110" s="32"/>
      <c r="M110" s="32"/>
      <c r="N110" s="32"/>
      <c r="O110" s="32"/>
      <c r="P110" s="32"/>
      <c r="Q110" s="32"/>
      <c r="R110" s="32"/>
      <c r="S110" s="32"/>
      <c r="T110" s="32"/>
      <c r="U110" s="32"/>
      <c r="V110" s="32"/>
      <c r="W110" s="32"/>
      <c r="X110" s="32"/>
      <c r="Y110" s="8"/>
    </row>
    <row r="111" spans="1:27" ht="21" customHeight="1" thickBot="1" x14ac:dyDescent="0.3">
      <c r="A111" s="54"/>
      <c r="B111" s="14" t="s">
        <v>6</v>
      </c>
      <c r="C111" s="167" t="s">
        <v>119</v>
      </c>
      <c r="D111" s="44"/>
      <c r="E111" s="146"/>
      <c r="F111" s="146"/>
      <c r="G111" s="198" t="str">
        <f>IF(OR(SAM!E140=0,SAM!E140=""),"",SAM!E140)</f>
        <v/>
      </c>
      <c r="H111" s="198"/>
      <c r="I111" s="198"/>
      <c r="J111" s="198"/>
      <c r="K111" s="198"/>
      <c r="L111" s="198"/>
      <c r="M111" s="16"/>
      <c r="N111" s="16"/>
      <c r="O111" s="16"/>
      <c r="P111" s="16"/>
      <c r="Q111" s="16"/>
      <c r="R111" s="16"/>
      <c r="S111" s="16"/>
      <c r="T111" s="16"/>
      <c r="U111" s="16"/>
      <c r="V111" s="16"/>
      <c r="W111" s="16"/>
      <c r="X111" s="16"/>
      <c r="Y111" s="18"/>
    </row>
    <row r="112" spans="1:27" ht="6.75" hidden="1" customHeight="1" x14ac:dyDescent="0.25">
      <c r="A112" s="119"/>
      <c r="B112" s="33"/>
      <c r="C112" s="32"/>
      <c r="D112" s="32"/>
      <c r="E112" s="32"/>
      <c r="F112" s="32"/>
      <c r="G112" s="32"/>
      <c r="H112" s="32"/>
      <c r="I112" s="32"/>
      <c r="J112" s="32"/>
      <c r="K112" s="32"/>
      <c r="L112" s="32"/>
      <c r="M112" s="32"/>
      <c r="N112" s="32"/>
      <c r="O112" s="32"/>
      <c r="P112" s="32"/>
      <c r="Q112" s="32"/>
      <c r="R112" s="32"/>
      <c r="S112" s="32"/>
      <c r="T112" s="32"/>
      <c r="U112" s="32"/>
      <c r="V112" s="32"/>
      <c r="W112" s="32"/>
      <c r="X112" s="32"/>
      <c r="Y112" s="34"/>
    </row>
    <row r="113" spans="1:27" ht="21" hidden="1" customHeight="1" x14ac:dyDescent="0.25">
      <c r="A113" s="119"/>
      <c r="B113" s="22"/>
      <c r="C113" s="23"/>
      <c r="D113" s="144" t="s">
        <v>106</v>
      </c>
      <c r="E113" s="23"/>
      <c r="F113" s="23"/>
      <c r="G113" s="162" t="s">
        <v>101</v>
      </c>
      <c r="H113" s="164"/>
      <c r="I113" s="162" t="s">
        <v>101</v>
      </c>
      <c r="J113" s="162" t="s">
        <v>101</v>
      </c>
      <c r="K113" s="164"/>
      <c r="L113" s="162" t="s">
        <v>101</v>
      </c>
      <c r="M113" s="162" t="s">
        <v>101</v>
      </c>
      <c r="N113" s="164"/>
      <c r="O113" s="162" t="s">
        <v>101</v>
      </c>
      <c r="P113" s="162" t="s">
        <v>101</v>
      </c>
      <c r="Q113" s="164"/>
      <c r="R113" s="162" t="s">
        <v>101</v>
      </c>
      <c r="S113" s="162" t="s">
        <v>101</v>
      </c>
      <c r="T113" s="164"/>
      <c r="U113" s="162" t="s">
        <v>101</v>
      </c>
      <c r="V113" s="162" t="s">
        <v>101</v>
      </c>
      <c r="W113" s="164"/>
      <c r="X113" s="162" t="s">
        <v>101</v>
      </c>
      <c r="Y113" s="24"/>
      <c r="AA113" s="2"/>
    </row>
    <row r="114" spans="1:27" ht="6.75" hidden="1" customHeight="1" x14ac:dyDescent="0.25">
      <c r="A114" s="119"/>
      <c r="B114" s="22"/>
      <c r="C114" s="23"/>
      <c r="D114" s="23"/>
      <c r="E114" s="23"/>
      <c r="F114" s="23"/>
      <c r="G114" s="23"/>
      <c r="H114" s="147"/>
      <c r="I114" s="23"/>
      <c r="J114" s="23"/>
      <c r="K114" s="147"/>
      <c r="L114" s="23"/>
      <c r="M114" s="23"/>
      <c r="N114" s="147"/>
      <c r="O114" s="23"/>
      <c r="P114" s="23"/>
      <c r="Q114" s="147"/>
      <c r="R114" s="23"/>
      <c r="S114" s="23"/>
      <c r="T114" s="147"/>
      <c r="U114" s="23"/>
      <c r="V114" s="23"/>
      <c r="W114" s="147"/>
      <c r="X114" s="23"/>
      <c r="Y114" s="24"/>
      <c r="AA114" s="2"/>
    </row>
    <row r="115" spans="1:27" ht="21" hidden="1" customHeight="1" x14ac:dyDescent="0.25">
      <c r="A115" s="119"/>
      <c r="B115" s="22"/>
      <c r="C115" s="23"/>
      <c r="D115" s="144" t="s">
        <v>107</v>
      </c>
      <c r="E115" s="147" t="s">
        <v>108</v>
      </c>
      <c r="F115" s="147" t="s">
        <v>108</v>
      </c>
      <c r="G115" s="145"/>
      <c r="H115" s="142"/>
      <c r="I115" s="23"/>
      <c r="J115" s="145"/>
      <c r="K115" s="142"/>
      <c r="L115" s="23"/>
      <c r="M115" s="145"/>
      <c r="N115" s="142"/>
      <c r="O115" s="23"/>
      <c r="P115" s="145"/>
      <c r="Q115" s="142"/>
      <c r="R115" s="23"/>
      <c r="S115" s="145"/>
      <c r="T115" s="142"/>
      <c r="U115" s="23"/>
      <c r="V115" s="145"/>
      <c r="W115" s="142"/>
      <c r="X115" s="23"/>
      <c r="Y115" s="24"/>
      <c r="AA115" s="2"/>
    </row>
    <row r="116" spans="1:27" ht="21" hidden="1" customHeight="1" x14ac:dyDescent="0.25">
      <c r="A116" s="119"/>
      <c r="B116" s="22"/>
      <c r="C116" s="23"/>
      <c r="D116" s="144" t="s">
        <v>109</v>
      </c>
      <c r="E116" s="147" t="s">
        <v>108</v>
      </c>
      <c r="F116" s="147" t="s">
        <v>108</v>
      </c>
      <c r="G116" s="145"/>
      <c r="H116" s="143"/>
      <c r="I116" s="23"/>
      <c r="J116" s="145"/>
      <c r="K116" s="143"/>
      <c r="L116" s="23"/>
      <c r="M116" s="145"/>
      <c r="N116" s="143"/>
      <c r="O116" s="23"/>
      <c r="P116" s="145"/>
      <c r="Q116" s="143"/>
      <c r="R116" s="23"/>
      <c r="S116" s="145"/>
      <c r="T116" s="143"/>
      <c r="U116" s="23"/>
      <c r="V116" s="145"/>
      <c r="W116" s="143"/>
      <c r="X116" s="23"/>
      <c r="Y116" s="24"/>
      <c r="AA116" s="2"/>
    </row>
    <row r="117" spans="1:27" ht="6.75" hidden="1" customHeight="1" x14ac:dyDescent="0.25">
      <c r="A117" s="119"/>
      <c r="B117" s="22"/>
      <c r="C117" s="112"/>
      <c r="D117" s="112"/>
      <c r="E117" s="147" t="s">
        <v>108</v>
      </c>
      <c r="F117" s="147" t="s">
        <v>108</v>
      </c>
      <c r="G117" s="112"/>
      <c r="H117" s="23"/>
      <c r="I117" s="23"/>
      <c r="J117" s="112"/>
      <c r="K117" s="23"/>
      <c r="L117" s="23"/>
      <c r="M117" s="112"/>
      <c r="N117" s="23"/>
      <c r="O117" s="23"/>
      <c r="P117" s="112"/>
      <c r="Q117" s="23"/>
      <c r="R117" s="23"/>
      <c r="S117" s="112"/>
      <c r="T117" s="23"/>
      <c r="U117" s="23"/>
      <c r="V117" s="112"/>
      <c r="W117" s="23"/>
      <c r="X117" s="23"/>
      <c r="Y117" s="24"/>
      <c r="AA117" s="2"/>
    </row>
    <row r="118" spans="1:27" ht="21" hidden="1" customHeight="1" x14ac:dyDescent="0.25">
      <c r="A118" s="119"/>
      <c r="B118" s="140" t="s">
        <v>120</v>
      </c>
      <c r="C118" s="137"/>
      <c r="D118" s="51"/>
      <c r="E118" s="147" t="s">
        <v>108</v>
      </c>
      <c r="F118" s="147" t="s">
        <v>108</v>
      </c>
      <c r="G118" s="51"/>
      <c r="H118" s="77"/>
      <c r="I118" s="20"/>
      <c r="J118" s="51"/>
      <c r="K118" s="77"/>
      <c r="L118" s="20"/>
      <c r="M118" s="51"/>
      <c r="N118" s="77"/>
      <c r="O118" s="20"/>
      <c r="P118" s="51"/>
      <c r="Q118" s="77"/>
      <c r="R118" s="20"/>
      <c r="S118" s="51"/>
      <c r="T118" s="77"/>
      <c r="U118" s="20"/>
      <c r="V118" s="51"/>
      <c r="W118" s="77"/>
      <c r="X118" s="20"/>
      <c r="Y118" s="24"/>
      <c r="AA118" s="2"/>
    </row>
    <row r="119" spans="1:27" ht="21" hidden="1" customHeight="1" x14ac:dyDescent="0.25">
      <c r="A119" s="126"/>
      <c r="B119" s="140" t="s">
        <v>111</v>
      </c>
      <c r="C119" s="137"/>
      <c r="D119" s="51"/>
      <c r="E119" s="147" t="s">
        <v>108</v>
      </c>
      <c r="F119" s="147" t="s">
        <v>108</v>
      </c>
      <c r="G119" s="35" t="s">
        <v>18</v>
      </c>
      <c r="H119" s="77"/>
      <c r="I119" s="36" t="s">
        <v>19</v>
      </c>
      <c r="J119" s="35" t="s">
        <v>18</v>
      </c>
      <c r="K119" s="77"/>
      <c r="L119" s="36" t="s">
        <v>19</v>
      </c>
      <c r="M119" s="35" t="s">
        <v>18</v>
      </c>
      <c r="N119" s="77"/>
      <c r="O119" s="36" t="s">
        <v>19</v>
      </c>
      <c r="P119" s="35" t="s">
        <v>18</v>
      </c>
      <c r="Q119" s="77"/>
      <c r="R119" s="36" t="s">
        <v>19</v>
      </c>
      <c r="S119" s="35" t="s">
        <v>18</v>
      </c>
      <c r="T119" s="77"/>
      <c r="U119" s="36" t="s">
        <v>19</v>
      </c>
      <c r="V119" s="35" t="s">
        <v>18</v>
      </c>
      <c r="W119" s="77"/>
      <c r="X119" s="36" t="s">
        <v>19</v>
      </c>
      <c r="Y119" s="24"/>
      <c r="AA119" s="2"/>
    </row>
    <row r="120" spans="1:27" ht="21" hidden="1" customHeight="1" x14ac:dyDescent="0.25">
      <c r="A120" s="119"/>
      <c r="B120" s="140" t="s">
        <v>112</v>
      </c>
      <c r="C120" s="137"/>
      <c r="D120" s="51"/>
      <c r="E120" s="147">
        <f>IF(MONTH(W115)=MONTH(W116),((YEAR(W116)-YEAR(W115))*12)-12+(12-MONTH(W115))+MONTH(W116)-1+(EOMONTH(W115,0)-W115+1)/DAY(EOMONTH(W115,0))+(1-(EOMONTH(W116,0)-W116)/DAY(EOMONTH(W116,0))),((YEAR(W116)-YEAR(W115))*12)-12+(12-MONTH(W115))+MONTH(W116)-1+(EOMONTH(W115,0)-W115+1)/DAY(EOMONTH(W115,0))+(1-(EOMONTH(W116,0)-W116)/DAY(EOMONTH(W116,0))))</f>
        <v>3.2258064516129004E-2</v>
      </c>
      <c r="F120" s="147">
        <f>ROUND(IF(AND(W115&lt;&gt;"",W116&lt;&gt;""),IF(E120&lt;=1,1,E120),0),2)</f>
        <v>0</v>
      </c>
      <c r="G120" s="51"/>
      <c r="H120" s="78"/>
      <c r="I120" s="20"/>
      <c r="J120" s="51"/>
      <c r="K120" s="78"/>
      <c r="L120" s="20"/>
      <c r="M120" s="51"/>
      <c r="N120" s="78"/>
      <c r="O120" s="20"/>
      <c r="P120" s="51"/>
      <c r="Q120" s="78"/>
      <c r="R120" s="20"/>
      <c r="S120" s="51"/>
      <c r="T120" s="78"/>
      <c r="U120" s="20"/>
      <c r="V120" s="51"/>
      <c r="W120" s="78"/>
      <c r="X120" s="20"/>
      <c r="Y120" s="24"/>
      <c r="AA120" s="2"/>
    </row>
    <row r="121" spans="1:27" ht="21" hidden="1" customHeight="1" x14ac:dyDescent="0.25">
      <c r="A121" s="119"/>
      <c r="B121" s="140" t="s">
        <v>114</v>
      </c>
      <c r="C121" s="137"/>
      <c r="D121" s="51"/>
      <c r="E121" s="147">
        <f>IF(MONTH(T115)=MONTH(T116),((YEAR(T116)-YEAR(T115))*12)-12+(12-MONTH(T115))+MONTH(T116)-1+(EOMONTH(T115,0)-T115+1)/DAY(EOMONTH(T115,0))+(1-(EOMONTH(T116,0)-T116)/DAY(EOMONTH(T116,0))),((YEAR(T116)-YEAR(T115))*12)-12+(12-MONTH(T115))+MONTH(T116)-1+(EOMONTH(T115,0)-T115+1)/DAY(EOMONTH(T115,0))+(1-(EOMONTH(T116,0)-T116)/DAY(EOMONTH(T116,0))))</f>
        <v>3.2258064516129004E-2</v>
      </c>
      <c r="F121" s="147">
        <f>ROUND(IF(AND(T115&lt;&gt;"",T116&lt;&gt;""),IF(E121&lt;=1,1,E121),0),2)</f>
        <v>0</v>
      </c>
      <c r="G121" s="51"/>
      <c r="H121" s="78"/>
      <c r="I121" s="20"/>
      <c r="J121" s="51"/>
      <c r="K121" s="78"/>
      <c r="L121" s="20"/>
      <c r="M121" s="51"/>
      <c r="N121" s="78"/>
      <c r="O121" s="20"/>
      <c r="P121" s="51"/>
      <c r="Q121" s="78"/>
      <c r="R121" s="20"/>
      <c r="S121" s="51"/>
      <c r="T121" s="78"/>
      <c r="U121" s="20"/>
      <c r="V121" s="51"/>
      <c r="W121" s="78"/>
      <c r="X121" s="20"/>
      <c r="Y121" s="24"/>
      <c r="AA121" s="2"/>
    </row>
    <row r="122" spans="1:27" ht="21" hidden="1" customHeight="1" x14ac:dyDescent="0.25">
      <c r="A122" s="126"/>
      <c r="B122" s="140" t="s">
        <v>113</v>
      </c>
      <c r="C122" s="137"/>
      <c r="D122" s="51"/>
      <c r="E122" s="163">
        <f>IF(MONTH(Q115)=MONTH(Q116),((YEAR(Q116)-YEAR(Q115))*12)-12+(12-MONTH(Q115))+MONTH(Q116)-1+(EOMONTH(Q115,0)-Q115+1)/DAY(EOMONTH(Q115,0))+(1-(EOMONTH(Q116,0)-Q116)/DAY(EOMONTH(Q116,0))),((YEAR(Q116)-YEAR(Q115))*12)-12+(12-MONTH(Q115))+MONTH(Q116)-1+(EOMONTH(Q115,0)-Q115+1)/DAY(EOMONTH(Q115,0))+(1-(EOMONTH(Q116,0)-Q116)/DAY(EOMONTH(Q116,0))))</f>
        <v>3.2258064516129004E-2</v>
      </c>
      <c r="F122" s="163">
        <f>ROUND(IF(AND(Q115&lt;&gt;"",Q116&lt;&gt;""),IF(E122&lt;=1,1,E122),0),2)</f>
        <v>0</v>
      </c>
      <c r="G122" s="51"/>
      <c r="H122" s="78"/>
      <c r="I122" s="20"/>
      <c r="J122" s="51"/>
      <c r="K122" s="78"/>
      <c r="L122" s="20"/>
      <c r="M122" s="51"/>
      <c r="N122" s="78"/>
      <c r="O122" s="20"/>
      <c r="P122" s="51"/>
      <c r="Q122" s="78"/>
      <c r="R122" s="20"/>
      <c r="S122" s="51"/>
      <c r="T122" s="78"/>
      <c r="U122" s="20"/>
      <c r="V122" s="51"/>
      <c r="W122" s="78"/>
      <c r="X122" s="20"/>
      <c r="Y122" s="24"/>
      <c r="AA122" s="2"/>
    </row>
    <row r="123" spans="1:27" ht="21" hidden="1" customHeight="1" x14ac:dyDescent="0.25">
      <c r="A123" s="119"/>
      <c r="B123" s="140" t="s">
        <v>115</v>
      </c>
      <c r="C123" s="137"/>
      <c r="D123" s="51"/>
      <c r="E123" s="147">
        <f>IF(MONTH(N115)=MONTH(N116),((YEAR(N116)-YEAR(N115))*12)-12+(12-MONTH(N115))+MONTH(N116)-1+(EOMONTH(N115,0)-N115+1)/DAY(EOMONTH(N115,0))+(1-(EOMONTH(N116,0)-N116)/DAY(EOMONTH(N116,0))),((YEAR(N116)-YEAR(N115))*12)-12+(12-MONTH(N115))+MONTH(N116)-1+(EOMONTH(N115,0)-N115+1)/DAY(EOMONTH(N115,0))+(1-(EOMONTH(N116,0)-N116)/DAY(EOMONTH(N116,0))))</f>
        <v>3.2258064516129004E-2</v>
      </c>
      <c r="F123" s="147">
        <f>ROUND(IF(AND(N115&lt;&gt;"",N116&lt;&gt;""),IF(E123&lt;=1,1,E123),0),2)</f>
        <v>0</v>
      </c>
      <c r="G123" s="51"/>
      <c r="H123" s="78"/>
      <c r="I123" s="20"/>
      <c r="J123" s="51"/>
      <c r="K123" s="78"/>
      <c r="L123" s="20"/>
      <c r="M123" s="51"/>
      <c r="N123" s="78"/>
      <c r="O123" s="20"/>
      <c r="P123" s="51"/>
      <c r="Q123" s="78"/>
      <c r="R123" s="20"/>
      <c r="S123" s="51"/>
      <c r="T123" s="78"/>
      <c r="U123" s="20"/>
      <c r="V123" s="51"/>
      <c r="W123" s="78"/>
      <c r="X123" s="20"/>
      <c r="Y123" s="24"/>
      <c r="AA123" s="2"/>
    </row>
    <row r="124" spans="1:27" ht="21" hidden="1" customHeight="1" x14ac:dyDescent="0.25">
      <c r="A124" s="119"/>
      <c r="B124" s="140" t="s">
        <v>116</v>
      </c>
      <c r="C124" s="137"/>
      <c r="D124" s="165"/>
      <c r="E124" s="147">
        <f>IF(MONTH(K115)=MONTH(K116),((YEAR(K116)-YEAR(K115))*12)-12+(12-MONTH(K115))+MONTH(K116)-1+(EOMONTH(K115,0)-K115+1)/DAY(EOMONTH(K115,0))+(1-(EOMONTH(K116,0)-K116)/DAY(EOMONTH(K116,0))),((YEAR(K116)-YEAR(K115))*12)-12+(12-MONTH(K115))+MONTH(K116)-1+(EOMONTH(K115,0)-K115+1)/DAY(EOMONTH(K115,0))+(1-(EOMONTH(K116,0)-K116)/DAY(EOMONTH(K116,0))))</f>
        <v>3.2258064516129004E-2</v>
      </c>
      <c r="F124" s="147">
        <f>ROUND(IF(AND(K115&lt;&gt;"",K116&lt;&gt;""),IF(E124&lt;=1,1,E124),0),2)</f>
        <v>0</v>
      </c>
      <c r="G124" s="161" t="s">
        <v>101</v>
      </c>
      <c r="H124" s="79"/>
      <c r="I124" s="20"/>
      <c r="J124" s="120"/>
      <c r="K124" s="79"/>
      <c r="L124" s="20"/>
      <c r="M124" s="120"/>
      <c r="N124" s="79"/>
      <c r="O124" s="20"/>
      <c r="P124" s="120"/>
      <c r="Q124" s="79"/>
      <c r="R124" s="20"/>
      <c r="S124" s="120"/>
      <c r="T124" s="79"/>
      <c r="U124" s="20"/>
      <c r="V124" s="120"/>
      <c r="W124" s="79"/>
      <c r="X124" s="20"/>
      <c r="Y124" s="24"/>
      <c r="AA124" s="2"/>
    </row>
    <row r="125" spans="1:27" ht="13.15" hidden="1" customHeight="1" x14ac:dyDescent="0.25">
      <c r="A125" s="126"/>
      <c r="B125" s="140"/>
      <c r="C125" s="137"/>
      <c r="D125" s="51"/>
      <c r="E125" s="147" t="s">
        <v>108</v>
      </c>
      <c r="F125" s="147" t="s">
        <v>108</v>
      </c>
      <c r="G125" s="35"/>
      <c r="H125" s="39"/>
      <c r="I125" s="20"/>
      <c r="J125" s="35"/>
      <c r="K125" s="39"/>
      <c r="L125" s="20"/>
      <c r="M125" s="35"/>
      <c r="N125" s="39"/>
      <c r="O125" s="20"/>
      <c r="P125" s="35"/>
      <c r="Q125" s="39"/>
      <c r="R125" s="20"/>
      <c r="S125" s="35"/>
      <c r="T125" s="39"/>
      <c r="U125" s="20"/>
      <c r="V125" s="35"/>
      <c r="W125" s="39"/>
      <c r="X125" s="20"/>
      <c r="Y125" s="24"/>
      <c r="AA125" s="2"/>
    </row>
    <row r="126" spans="1:27" ht="21" hidden="1" customHeight="1" x14ac:dyDescent="0.25">
      <c r="A126" s="119"/>
      <c r="B126" s="140" t="s">
        <v>10</v>
      </c>
      <c r="C126" s="137"/>
      <c r="D126" s="51"/>
      <c r="E126" s="147"/>
      <c r="F126" s="147"/>
      <c r="G126" s="35"/>
      <c r="H126" s="149">
        <f>IFERROR(SUM(H120:H124)-H119+H118,0)</f>
        <v>0</v>
      </c>
      <c r="I126" s="20"/>
      <c r="J126" s="35"/>
      <c r="K126" s="149">
        <f>IFERROR(SUM(K120:K124)-K119+K118,0)</f>
        <v>0</v>
      </c>
      <c r="L126" s="20"/>
      <c r="M126" s="35"/>
      <c r="N126" s="149">
        <f>IFERROR(SUM(N120:N124)-N119+N118,0)</f>
        <v>0</v>
      </c>
      <c r="O126" s="20"/>
      <c r="P126" s="35"/>
      <c r="Q126" s="149">
        <f>IFERROR(SUM(Q120:Q124)-Q119+Q118,0)</f>
        <v>0</v>
      </c>
      <c r="R126" s="20"/>
      <c r="S126" s="35"/>
      <c r="T126" s="149">
        <f>IFERROR(SUM(T120:T124)-T119+T118,0)</f>
        <v>0</v>
      </c>
      <c r="U126" s="20"/>
      <c r="V126" s="35"/>
      <c r="W126" s="149">
        <f>IFERROR(SUM(W120:W124)-W119+W118,0)</f>
        <v>0</v>
      </c>
      <c r="X126" s="20"/>
      <c r="Y126" s="24"/>
      <c r="AA126" s="2"/>
    </row>
    <row r="127" spans="1:27" ht="21" hidden="1" customHeight="1" x14ac:dyDescent="0.25">
      <c r="A127" s="119"/>
      <c r="B127" s="140" t="s">
        <v>121</v>
      </c>
      <c r="C127" s="137"/>
      <c r="D127" s="51"/>
      <c r="E127" s="147"/>
      <c r="F127" s="147"/>
      <c r="G127" s="35"/>
      <c r="H127" s="83"/>
      <c r="I127" s="20"/>
      <c r="J127" s="35"/>
      <c r="K127" s="83"/>
      <c r="L127" s="20"/>
      <c r="M127" s="35"/>
      <c r="N127" s="83"/>
      <c r="O127" s="20"/>
      <c r="P127" s="35"/>
      <c r="Q127" s="83"/>
      <c r="R127" s="20"/>
      <c r="S127" s="35"/>
      <c r="T127" s="83"/>
      <c r="U127" s="20"/>
      <c r="V127" s="35"/>
      <c r="W127" s="83"/>
      <c r="X127" s="20"/>
      <c r="Y127" s="24"/>
      <c r="AA127" s="2"/>
    </row>
    <row r="128" spans="1:27" ht="21" hidden="1" customHeight="1" x14ac:dyDescent="0.25">
      <c r="A128" s="126"/>
      <c r="B128" s="140" t="s">
        <v>122</v>
      </c>
      <c r="C128" s="137"/>
      <c r="D128" s="51"/>
      <c r="E128" s="147"/>
      <c r="F128" s="147"/>
      <c r="G128" s="35"/>
      <c r="H128" s="28">
        <f>ROUND(IFERROR(H126*H127,0),2)</f>
        <v>0</v>
      </c>
      <c r="I128" s="20"/>
      <c r="J128" s="35"/>
      <c r="K128" s="28">
        <f>ROUND(IFERROR(K126*K127,0),2)</f>
        <v>0</v>
      </c>
      <c r="L128" s="20"/>
      <c r="M128" s="35"/>
      <c r="N128" s="28">
        <f>ROUND(IFERROR(N126*N127,0),2)</f>
        <v>0</v>
      </c>
      <c r="O128" s="20"/>
      <c r="P128" s="35"/>
      <c r="Q128" s="28">
        <f>ROUND(IFERROR(Q126*Q127,0),2)</f>
        <v>0</v>
      </c>
      <c r="R128" s="20"/>
      <c r="S128" s="35"/>
      <c r="T128" s="28">
        <f>ROUND(IFERROR(T126*T127,0),2)</f>
        <v>0</v>
      </c>
      <c r="U128" s="20"/>
      <c r="V128" s="35"/>
      <c r="W128" s="28">
        <f>ROUND(IFERROR(W126*W127,0),2)</f>
        <v>0</v>
      </c>
      <c r="X128" s="20"/>
      <c r="Y128" s="24"/>
      <c r="AA128" s="2"/>
    </row>
    <row r="129" spans="1:27" ht="10.15" hidden="1" customHeight="1" x14ac:dyDescent="0.25">
      <c r="A129" s="119"/>
      <c r="B129" s="140"/>
      <c r="C129" s="137"/>
      <c r="D129" s="51"/>
      <c r="E129" s="147"/>
      <c r="F129" s="147"/>
      <c r="G129" s="35"/>
      <c r="H129" s="39"/>
      <c r="I129" s="20"/>
      <c r="J129" s="35"/>
      <c r="K129" s="39"/>
      <c r="L129" s="20"/>
      <c r="M129" s="35"/>
      <c r="N129" s="39"/>
      <c r="O129" s="20"/>
      <c r="P129" s="35"/>
      <c r="Q129" s="39"/>
      <c r="R129" s="20"/>
      <c r="S129" s="35"/>
      <c r="T129" s="39"/>
      <c r="U129" s="20"/>
      <c r="V129" s="35"/>
      <c r="W129" s="39"/>
      <c r="X129" s="20"/>
      <c r="Y129" s="24"/>
      <c r="AA129" s="2"/>
    </row>
    <row r="130" spans="1:27" ht="21" hidden="1" customHeight="1" x14ac:dyDescent="0.25">
      <c r="A130" s="119"/>
      <c r="B130" s="140" t="s">
        <v>123</v>
      </c>
      <c r="C130" s="137"/>
      <c r="D130" s="51"/>
      <c r="E130" s="147"/>
      <c r="F130" s="147"/>
      <c r="G130" s="35"/>
      <c r="H130" s="77"/>
      <c r="I130" s="20"/>
      <c r="J130" s="35"/>
      <c r="K130" s="77"/>
      <c r="L130" s="20"/>
      <c r="M130" s="35"/>
      <c r="N130" s="77"/>
      <c r="O130" s="20"/>
      <c r="P130" s="35"/>
      <c r="Q130" s="77"/>
      <c r="R130" s="20"/>
      <c r="S130" s="35"/>
      <c r="T130" s="77"/>
      <c r="U130" s="20"/>
      <c r="V130" s="35"/>
      <c r="W130" s="77"/>
      <c r="X130" s="20"/>
      <c r="Y130" s="24"/>
      <c r="AA130" s="2"/>
    </row>
    <row r="131" spans="1:27" ht="21" hidden="1" customHeight="1" x14ac:dyDescent="0.25">
      <c r="A131" s="126"/>
      <c r="B131" s="140" t="s">
        <v>124</v>
      </c>
      <c r="C131" s="137"/>
      <c r="D131" s="51"/>
      <c r="E131" s="147"/>
      <c r="F131" s="147"/>
      <c r="G131" s="35"/>
      <c r="H131" s="79"/>
      <c r="I131" s="20"/>
      <c r="J131" s="35"/>
      <c r="K131" s="79"/>
      <c r="L131" s="20"/>
      <c r="M131" s="35"/>
      <c r="N131" s="79"/>
      <c r="O131" s="20"/>
      <c r="P131" s="35"/>
      <c r="Q131" s="79"/>
      <c r="R131" s="20"/>
      <c r="S131" s="35"/>
      <c r="T131" s="79"/>
      <c r="U131" s="20"/>
      <c r="V131" s="35"/>
      <c r="W131" s="79"/>
      <c r="X131" s="20"/>
      <c r="Y131" s="24"/>
      <c r="AA131" s="2"/>
    </row>
    <row r="132" spans="1:27" ht="6.6" hidden="1" customHeight="1" x14ac:dyDescent="0.25">
      <c r="A132" s="119"/>
      <c r="B132" s="140"/>
      <c r="C132" s="137"/>
      <c r="D132" s="51"/>
      <c r="E132" s="147"/>
      <c r="F132" s="147"/>
      <c r="G132" s="35"/>
      <c r="H132" s="39"/>
      <c r="I132" s="20"/>
      <c r="J132" s="35"/>
      <c r="K132" s="39"/>
      <c r="L132" s="20"/>
      <c r="M132" s="35"/>
      <c r="N132" s="39"/>
      <c r="O132" s="20"/>
      <c r="P132" s="35"/>
      <c r="Q132" s="39"/>
      <c r="R132" s="20"/>
      <c r="S132" s="35"/>
      <c r="T132" s="39"/>
      <c r="U132" s="20"/>
      <c r="V132" s="35"/>
      <c r="W132" s="39"/>
      <c r="X132" s="20"/>
      <c r="Y132" s="24"/>
    </row>
    <row r="133" spans="1:27" ht="21" hidden="1" customHeight="1" x14ac:dyDescent="0.25">
      <c r="A133" s="126"/>
      <c r="B133" s="141"/>
      <c r="C133" s="138"/>
      <c r="D133" s="154" t="s">
        <v>117</v>
      </c>
      <c r="E133" s="147" t="s">
        <v>108</v>
      </c>
      <c r="F133" s="147" t="s">
        <v>108</v>
      </c>
      <c r="G133" s="139"/>
      <c r="H133" s="28">
        <f>IFERROR(H128+H130+H131,0)</f>
        <v>0</v>
      </c>
      <c r="I133" s="38"/>
      <c r="J133" s="139"/>
      <c r="K133" s="28">
        <f>IFERROR(K128+K130+K131,0)</f>
        <v>0</v>
      </c>
      <c r="L133" s="38"/>
      <c r="M133" s="139"/>
      <c r="N133" s="28">
        <f>IFERROR(N128+N130+N131,0)</f>
        <v>0</v>
      </c>
      <c r="O133" s="38"/>
      <c r="P133" s="139"/>
      <c r="Q133" s="28">
        <f>IFERROR(Q128+Q130+Q131,0)</f>
        <v>0</v>
      </c>
      <c r="R133" s="38"/>
      <c r="S133" s="139"/>
      <c r="T133" s="28">
        <f>IFERROR(T128+T130+T131,0)</f>
        <v>0</v>
      </c>
      <c r="U133" s="38"/>
      <c r="V133" s="139"/>
      <c r="W133" s="28">
        <f>IFERROR(W128+W130+W131,0)</f>
        <v>0</v>
      </c>
      <c r="X133" s="38"/>
      <c r="Y133" s="24"/>
    </row>
    <row r="134" spans="1:27" ht="21" hidden="1" customHeight="1" x14ac:dyDescent="0.25">
      <c r="A134" s="119"/>
      <c r="B134" s="141"/>
      <c r="C134" s="138"/>
      <c r="D134" s="144" t="s">
        <v>118</v>
      </c>
      <c r="E134" s="147">
        <f>IF(MONTH(H115)=MONTH(H116),((YEAR(H116)-YEAR(H115))*12)-12+(12-MONTH(H115))+MONTH(H116)-1+(EOMONTH(H115,0)-H115+1)/DAY(EOMONTH(H115,0))+(1-(EOMONTH(H116,0)-H116)/DAY(EOMONTH(H116,0))),((YEAR(H116)-YEAR(H115))*12)-12+(12-MONTH(H115))+MONTH(H116)-1+(EOMONTH(H115,0)-H115+1)/DAY(EOMONTH(H115,0))+(1-(EOMONTH(H116,0)-H116)/DAY(EOMONTH(H116,0))))</f>
        <v>3.2258064516129004E-2</v>
      </c>
      <c r="F134" s="147">
        <f>ROUND(IF(AND(H115&lt;&gt;"",H116&lt;&gt;""),IF(E134&lt;=1,1,E134),0),2)</f>
        <v>0</v>
      </c>
      <c r="G134" s="51"/>
      <c r="H134" s="28">
        <f>ROUND(IFERROR(H133/F134,0),2)</f>
        <v>0</v>
      </c>
      <c r="I134" s="38"/>
      <c r="J134" s="51"/>
      <c r="K134" s="28">
        <f>ROUND(IFERROR(K133/F124,0),2)</f>
        <v>0</v>
      </c>
      <c r="L134" s="38"/>
      <c r="M134" s="51"/>
      <c r="N134" s="28">
        <f>ROUND(IFERROR(N133/F123,0),2)</f>
        <v>0</v>
      </c>
      <c r="O134" s="38"/>
      <c r="P134" s="51"/>
      <c r="Q134" s="28">
        <f>ROUND(IFERROR(Q133/F122,0),2)</f>
        <v>0</v>
      </c>
      <c r="R134" s="38"/>
      <c r="S134" s="51"/>
      <c r="T134" s="28">
        <f>ROUND(IFERROR(T133/F121,0),2)</f>
        <v>0</v>
      </c>
      <c r="U134" s="38"/>
      <c r="V134" s="51"/>
      <c r="W134" s="28">
        <f>ROUND(IFERROR(W133/F120,0),2)</f>
        <v>0</v>
      </c>
      <c r="X134" s="38"/>
      <c r="Y134" s="24"/>
    </row>
    <row r="135" spans="1:27" ht="8.25" hidden="1" customHeight="1" thickBot="1" x14ac:dyDescent="0.3">
      <c r="A135" s="126"/>
      <c r="B135" s="29"/>
      <c r="C135" s="113"/>
      <c r="D135" s="113"/>
      <c r="E135" s="113"/>
      <c r="F135" s="113"/>
      <c r="G135" s="113"/>
      <c r="H135" s="30"/>
      <c r="I135" s="30"/>
      <c r="J135" s="30"/>
      <c r="K135" s="30"/>
      <c r="L135" s="30"/>
      <c r="M135" s="30"/>
      <c r="N135" s="30"/>
      <c r="O135" s="30"/>
      <c r="P135" s="30"/>
      <c r="Q135" s="30"/>
      <c r="R135" s="30"/>
      <c r="S135" s="30"/>
      <c r="T135" s="30"/>
      <c r="U135" s="30"/>
      <c r="V135" s="30"/>
      <c r="W135" s="30"/>
      <c r="X135" s="30"/>
      <c r="Y135" s="31"/>
    </row>
    <row r="136" spans="1:27" ht="13.9" customHeight="1" thickBot="1" x14ac:dyDescent="0.3">
      <c r="A136" s="119"/>
      <c r="B136" s="12"/>
      <c r="C136" s="8"/>
      <c r="D136" s="8"/>
      <c r="E136" s="43"/>
      <c r="F136" s="43"/>
      <c r="G136" s="8"/>
      <c r="H136" s="8"/>
      <c r="I136" s="32"/>
      <c r="J136" s="32"/>
      <c r="K136" s="32"/>
      <c r="L136" s="32"/>
      <c r="M136" s="32"/>
      <c r="N136" s="32"/>
      <c r="O136" s="32"/>
      <c r="P136" s="32"/>
      <c r="Q136" s="32"/>
      <c r="R136" s="32"/>
      <c r="S136" s="32"/>
      <c r="T136" s="32"/>
      <c r="U136" s="32"/>
      <c r="V136" s="32"/>
      <c r="W136" s="32"/>
      <c r="X136" s="32"/>
      <c r="Y136" s="8"/>
    </row>
    <row r="137" spans="1:27" ht="21" customHeight="1" thickBot="1" x14ac:dyDescent="0.3">
      <c r="A137" s="54"/>
      <c r="B137" s="14" t="s">
        <v>6</v>
      </c>
      <c r="C137" s="167" t="s">
        <v>119</v>
      </c>
      <c r="D137" s="44"/>
      <c r="E137" s="146"/>
      <c r="F137" s="146"/>
      <c r="G137" s="198" t="str">
        <f>IF(OR(SAM!E172=0,SAM!E172=""),"",SAM!E172)</f>
        <v/>
      </c>
      <c r="H137" s="198"/>
      <c r="I137" s="198"/>
      <c r="J137" s="198"/>
      <c r="K137" s="198"/>
      <c r="L137" s="198"/>
      <c r="M137" s="16"/>
      <c r="N137" s="16"/>
      <c r="O137" s="16"/>
      <c r="P137" s="16"/>
      <c r="Q137" s="16"/>
      <c r="R137" s="16"/>
      <c r="S137" s="16"/>
      <c r="T137" s="16"/>
      <c r="U137" s="16"/>
      <c r="V137" s="16"/>
      <c r="W137" s="16"/>
      <c r="X137" s="16"/>
      <c r="Y137" s="18"/>
    </row>
    <row r="138" spans="1:27" ht="6.75" hidden="1" customHeight="1" x14ac:dyDescent="0.25">
      <c r="A138" s="119"/>
      <c r="B138" s="33"/>
      <c r="C138" s="32"/>
      <c r="D138" s="32"/>
      <c r="E138" s="32"/>
      <c r="F138" s="32"/>
      <c r="G138" s="32"/>
      <c r="H138" s="32"/>
      <c r="I138" s="32"/>
      <c r="J138" s="32"/>
      <c r="K138" s="32"/>
      <c r="L138" s="32"/>
      <c r="M138" s="32"/>
      <c r="N138" s="32"/>
      <c r="O138" s="32"/>
      <c r="P138" s="32"/>
      <c r="Q138" s="32"/>
      <c r="R138" s="32"/>
      <c r="S138" s="32"/>
      <c r="T138" s="32"/>
      <c r="U138" s="32"/>
      <c r="V138" s="32"/>
      <c r="W138" s="32"/>
      <c r="X138" s="32"/>
      <c r="Y138" s="34"/>
    </row>
    <row r="139" spans="1:27" ht="21" hidden="1" customHeight="1" x14ac:dyDescent="0.25">
      <c r="A139" s="119"/>
      <c r="B139" s="22"/>
      <c r="C139" s="23"/>
      <c r="D139" s="144" t="s">
        <v>106</v>
      </c>
      <c r="E139" s="23"/>
      <c r="F139" s="23"/>
      <c r="G139" s="162" t="s">
        <v>101</v>
      </c>
      <c r="H139" s="164"/>
      <c r="I139" s="162" t="s">
        <v>101</v>
      </c>
      <c r="J139" s="162" t="s">
        <v>101</v>
      </c>
      <c r="K139" s="164"/>
      <c r="L139" s="162" t="s">
        <v>101</v>
      </c>
      <c r="M139" s="162" t="s">
        <v>101</v>
      </c>
      <c r="N139" s="164"/>
      <c r="O139" s="162" t="s">
        <v>101</v>
      </c>
      <c r="P139" s="162" t="s">
        <v>101</v>
      </c>
      <c r="Q139" s="164"/>
      <c r="R139" s="162" t="s">
        <v>101</v>
      </c>
      <c r="S139" s="162" t="s">
        <v>101</v>
      </c>
      <c r="T139" s="164"/>
      <c r="U139" s="162" t="s">
        <v>101</v>
      </c>
      <c r="V139" s="162" t="s">
        <v>101</v>
      </c>
      <c r="W139" s="164"/>
      <c r="X139" s="162" t="s">
        <v>101</v>
      </c>
      <c r="Y139" s="24"/>
      <c r="AA139" s="2"/>
    </row>
    <row r="140" spans="1:27" ht="6.75" hidden="1" customHeight="1" x14ac:dyDescent="0.25">
      <c r="A140" s="119"/>
      <c r="B140" s="22"/>
      <c r="C140" s="23"/>
      <c r="D140" s="23"/>
      <c r="E140" s="23"/>
      <c r="F140" s="23"/>
      <c r="G140" s="23"/>
      <c r="H140" s="147"/>
      <c r="I140" s="23"/>
      <c r="J140" s="23"/>
      <c r="K140" s="147"/>
      <c r="L140" s="23"/>
      <c r="M140" s="23"/>
      <c r="N140" s="147"/>
      <c r="O140" s="23"/>
      <c r="P140" s="23"/>
      <c r="Q140" s="147"/>
      <c r="R140" s="23"/>
      <c r="S140" s="23"/>
      <c r="T140" s="147"/>
      <c r="U140" s="23"/>
      <c r="V140" s="23"/>
      <c r="W140" s="147"/>
      <c r="X140" s="23"/>
      <c r="Y140" s="24"/>
      <c r="AA140" s="2"/>
    </row>
    <row r="141" spans="1:27" ht="21" hidden="1" customHeight="1" x14ac:dyDescent="0.25">
      <c r="A141" s="119"/>
      <c r="B141" s="22"/>
      <c r="C141" s="23"/>
      <c r="D141" s="144" t="s">
        <v>107</v>
      </c>
      <c r="E141" s="147" t="s">
        <v>108</v>
      </c>
      <c r="F141" s="147" t="s">
        <v>108</v>
      </c>
      <c r="G141" s="145"/>
      <c r="H141" s="142"/>
      <c r="I141" s="23"/>
      <c r="J141" s="145"/>
      <c r="K141" s="142"/>
      <c r="L141" s="23"/>
      <c r="M141" s="145"/>
      <c r="N141" s="142"/>
      <c r="O141" s="23"/>
      <c r="P141" s="145"/>
      <c r="Q141" s="142"/>
      <c r="R141" s="23"/>
      <c r="S141" s="145"/>
      <c r="T141" s="142"/>
      <c r="U141" s="23"/>
      <c r="V141" s="145"/>
      <c r="W141" s="142"/>
      <c r="X141" s="23"/>
      <c r="Y141" s="24"/>
      <c r="AA141" s="2"/>
    </row>
    <row r="142" spans="1:27" ht="21" hidden="1" customHeight="1" x14ac:dyDescent="0.25">
      <c r="A142" s="119"/>
      <c r="B142" s="22"/>
      <c r="C142" s="23"/>
      <c r="D142" s="144" t="s">
        <v>109</v>
      </c>
      <c r="E142" s="147" t="s">
        <v>108</v>
      </c>
      <c r="F142" s="147" t="s">
        <v>108</v>
      </c>
      <c r="G142" s="145"/>
      <c r="H142" s="143"/>
      <c r="I142" s="23"/>
      <c r="J142" s="145"/>
      <c r="K142" s="143"/>
      <c r="L142" s="23"/>
      <c r="M142" s="145"/>
      <c r="N142" s="143"/>
      <c r="O142" s="23"/>
      <c r="P142" s="145"/>
      <c r="Q142" s="143"/>
      <c r="R142" s="23"/>
      <c r="S142" s="145"/>
      <c r="T142" s="143"/>
      <c r="U142" s="23"/>
      <c r="V142" s="145"/>
      <c r="W142" s="143"/>
      <c r="X142" s="23"/>
      <c r="Y142" s="24"/>
      <c r="AA142" s="2"/>
    </row>
    <row r="143" spans="1:27" ht="6.75" hidden="1" customHeight="1" x14ac:dyDescent="0.25">
      <c r="A143" s="119"/>
      <c r="B143" s="22"/>
      <c r="C143" s="112"/>
      <c r="D143" s="112"/>
      <c r="E143" s="147" t="s">
        <v>108</v>
      </c>
      <c r="F143" s="147" t="s">
        <v>108</v>
      </c>
      <c r="G143" s="112"/>
      <c r="H143" s="23"/>
      <c r="I143" s="23"/>
      <c r="J143" s="112"/>
      <c r="K143" s="23"/>
      <c r="L143" s="23"/>
      <c r="M143" s="112"/>
      <c r="N143" s="23"/>
      <c r="O143" s="23"/>
      <c r="P143" s="112"/>
      <c r="Q143" s="23"/>
      <c r="R143" s="23"/>
      <c r="S143" s="112"/>
      <c r="T143" s="23"/>
      <c r="U143" s="23"/>
      <c r="V143" s="112"/>
      <c r="W143" s="23"/>
      <c r="X143" s="23"/>
      <c r="Y143" s="24"/>
      <c r="AA143" s="2"/>
    </row>
    <row r="144" spans="1:27" ht="21" hidden="1" customHeight="1" x14ac:dyDescent="0.25">
      <c r="A144" s="119"/>
      <c r="B144" s="140" t="s">
        <v>120</v>
      </c>
      <c r="C144" s="137"/>
      <c r="D144" s="51"/>
      <c r="E144" s="147" t="s">
        <v>108</v>
      </c>
      <c r="F144" s="147" t="s">
        <v>108</v>
      </c>
      <c r="G144" s="51"/>
      <c r="H144" s="77"/>
      <c r="I144" s="20"/>
      <c r="J144" s="51"/>
      <c r="K144" s="77"/>
      <c r="L144" s="20"/>
      <c r="M144" s="51"/>
      <c r="N144" s="77"/>
      <c r="O144" s="20"/>
      <c r="P144" s="51"/>
      <c r="Q144" s="77"/>
      <c r="R144" s="20"/>
      <c r="S144" s="51"/>
      <c r="T144" s="77"/>
      <c r="U144" s="20"/>
      <c r="V144" s="51"/>
      <c r="W144" s="77"/>
      <c r="X144" s="20"/>
      <c r="Y144" s="24"/>
      <c r="AA144" s="2"/>
    </row>
    <row r="145" spans="1:27" ht="21" hidden="1" customHeight="1" x14ac:dyDescent="0.25">
      <c r="A145" s="126"/>
      <c r="B145" s="140" t="s">
        <v>111</v>
      </c>
      <c r="C145" s="137"/>
      <c r="D145" s="51"/>
      <c r="E145" s="147" t="s">
        <v>108</v>
      </c>
      <c r="F145" s="147" t="s">
        <v>108</v>
      </c>
      <c r="G145" s="35" t="s">
        <v>18</v>
      </c>
      <c r="H145" s="77"/>
      <c r="I145" s="36" t="s">
        <v>19</v>
      </c>
      <c r="J145" s="35" t="s">
        <v>18</v>
      </c>
      <c r="K145" s="77"/>
      <c r="L145" s="36" t="s">
        <v>19</v>
      </c>
      <c r="M145" s="35" t="s">
        <v>18</v>
      </c>
      <c r="N145" s="77"/>
      <c r="O145" s="36" t="s">
        <v>19</v>
      </c>
      <c r="P145" s="35" t="s">
        <v>18</v>
      </c>
      <c r="Q145" s="77"/>
      <c r="R145" s="36" t="s">
        <v>19</v>
      </c>
      <c r="S145" s="35" t="s">
        <v>18</v>
      </c>
      <c r="T145" s="77"/>
      <c r="U145" s="36" t="s">
        <v>19</v>
      </c>
      <c r="V145" s="35" t="s">
        <v>18</v>
      </c>
      <c r="W145" s="77"/>
      <c r="X145" s="36" t="s">
        <v>19</v>
      </c>
      <c r="Y145" s="24"/>
      <c r="AA145" s="2"/>
    </row>
    <row r="146" spans="1:27" ht="21" hidden="1" customHeight="1" x14ac:dyDescent="0.25">
      <c r="A146" s="119"/>
      <c r="B146" s="140" t="s">
        <v>112</v>
      </c>
      <c r="C146" s="137"/>
      <c r="D146" s="51"/>
      <c r="E146" s="147">
        <f>IF(MONTH(W141)=MONTH(W142),((YEAR(W142)-YEAR(W141))*12)-12+(12-MONTH(W141))+MONTH(W142)-1+(EOMONTH(W141,0)-W141+1)/DAY(EOMONTH(W141,0))+(1-(EOMONTH(W142,0)-W142)/DAY(EOMONTH(W142,0))),((YEAR(W142)-YEAR(W141))*12)-12+(12-MONTH(W141))+MONTH(W142)-1+(EOMONTH(W141,0)-W141+1)/DAY(EOMONTH(W141,0))+(1-(EOMONTH(W142,0)-W142)/DAY(EOMONTH(W142,0))))</f>
        <v>3.2258064516129004E-2</v>
      </c>
      <c r="F146" s="147">
        <f>ROUND(IF(AND(W141&lt;&gt;"",W142&lt;&gt;""),IF(E146&lt;=1,1,E146),0),2)</f>
        <v>0</v>
      </c>
      <c r="G146" s="51"/>
      <c r="H146" s="78"/>
      <c r="I146" s="20"/>
      <c r="J146" s="51"/>
      <c r="K146" s="78"/>
      <c r="L146" s="20"/>
      <c r="M146" s="51"/>
      <c r="N146" s="78"/>
      <c r="O146" s="20"/>
      <c r="P146" s="51"/>
      <c r="Q146" s="78"/>
      <c r="R146" s="20"/>
      <c r="S146" s="51"/>
      <c r="T146" s="78"/>
      <c r="U146" s="20"/>
      <c r="V146" s="51"/>
      <c r="W146" s="78"/>
      <c r="X146" s="20"/>
      <c r="Y146" s="24"/>
      <c r="AA146" s="2"/>
    </row>
    <row r="147" spans="1:27" ht="21" hidden="1" customHeight="1" x14ac:dyDescent="0.25">
      <c r="A147" s="119"/>
      <c r="B147" s="140" t="s">
        <v>114</v>
      </c>
      <c r="C147" s="137"/>
      <c r="D147" s="51"/>
      <c r="E147" s="147">
        <f>IF(MONTH(T141)=MONTH(T142),((YEAR(T142)-YEAR(T141))*12)-12+(12-MONTH(T141))+MONTH(T142)-1+(EOMONTH(T141,0)-T141+1)/DAY(EOMONTH(T141,0))+(1-(EOMONTH(T142,0)-T142)/DAY(EOMONTH(T142,0))),((YEAR(T142)-YEAR(T141))*12)-12+(12-MONTH(T141))+MONTH(T142)-1+(EOMONTH(T141,0)-T141+1)/DAY(EOMONTH(T141,0))+(1-(EOMONTH(T142,0)-T142)/DAY(EOMONTH(T142,0))))</f>
        <v>3.2258064516129004E-2</v>
      </c>
      <c r="F147" s="147">
        <f>ROUND(IF(AND(T141&lt;&gt;"",T142&lt;&gt;""),IF(E147&lt;=1,1,E147),0),2)</f>
        <v>0</v>
      </c>
      <c r="G147" s="51"/>
      <c r="H147" s="78"/>
      <c r="I147" s="20"/>
      <c r="J147" s="51"/>
      <c r="K147" s="78"/>
      <c r="L147" s="20"/>
      <c r="M147" s="51"/>
      <c r="N147" s="78"/>
      <c r="O147" s="20"/>
      <c r="P147" s="51"/>
      <c r="Q147" s="78"/>
      <c r="R147" s="20"/>
      <c r="S147" s="51"/>
      <c r="T147" s="78"/>
      <c r="U147" s="20"/>
      <c r="V147" s="51"/>
      <c r="W147" s="78"/>
      <c r="X147" s="20"/>
      <c r="Y147" s="24"/>
      <c r="AA147" s="2"/>
    </row>
    <row r="148" spans="1:27" ht="21" hidden="1" customHeight="1" x14ac:dyDescent="0.25">
      <c r="A148" s="126"/>
      <c r="B148" s="140" t="s">
        <v>113</v>
      </c>
      <c r="C148" s="137"/>
      <c r="D148" s="51"/>
      <c r="E148" s="163">
        <f>IF(MONTH(Q141)=MONTH(Q142),((YEAR(Q142)-YEAR(Q141))*12)-12+(12-MONTH(Q141))+MONTH(Q142)-1+(EOMONTH(Q141,0)-Q141+1)/DAY(EOMONTH(Q141,0))+(1-(EOMONTH(Q142,0)-Q142)/DAY(EOMONTH(Q142,0))),((YEAR(Q142)-YEAR(Q141))*12)-12+(12-MONTH(Q141))+MONTH(Q142)-1+(EOMONTH(Q141,0)-Q141+1)/DAY(EOMONTH(Q141,0))+(1-(EOMONTH(Q142,0)-Q142)/DAY(EOMONTH(Q142,0))))</f>
        <v>3.2258064516129004E-2</v>
      </c>
      <c r="F148" s="163">
        <f>ROUND(IF(AND(Q141&lt;&gt;"",Q142&lt;&gt;""),IF(E148&lt;=1,1,E148),0),2)</f>
        <v>0</v>
      </c>
      <c r="G148" s="51"/>
      <c r="H148" s="78"/>
      <c r="I148" s="20"/>
      <c r="J148" s="51"/>
      <c r="K148" s="78"/>
      <c r="L148" s="20"/>
      <c r="M148" s="51"/>
      <c r="N148" s="78"/>
      <c r="O148" s="20"/>
      <c r="P148" s="51"/>
      <c r="Q148" s="78"/>
      <c r="R148" s="20"/>
      <c r="S148" s="51"/>
      <c r="T148" s="78"/>
      <c r="U148" s="20"/>
      <c r="V148" s="51"/>
      <c r="W148" s="78"/>
      <c r="X148" s="20"/>
      <c r="Y148" s="24"/>
      <c r="AA148" s="2"/>
    </row>
    <row r="149" spans="1:27" ht="21" hidden="1" customHeight="1" x14ac:dyDescent="0.25">
      <c r="A149" s="119"/>
      <c r="B149" s="140" t="s">
        <v>115</v>
      </c>
      <c r="C149" s="137"/>
      <c r="D149" s="51"/>
      <c r="E149" s="147">
        <f>IF(MONTH(N141)=MONTH(N142),((YEAR(N142)-YEAR(N141))*12)-12+(12-MONTH(N141))+MONTH(N142)-1+(EOMONTH(N141,0)-N141+1)/DAY(EOMONTH(N141,0))+(1-(EOMONTH(N142,0)-N142)/DAY(EOMONTH(N142,0))),((YEAR(N142)-YEAR(N141))*12)-12+(12-MONTH(N141))+MONTH(N142)-1+(EOMONTH(N141,0)-N141+1)/DAY(EOMONTH(N141,0))+(1-(EOMONTH(N142,0)-N142)/DAY(EOMONTH(N142,0))))</f>
        <v>3.2258064516129004E-2</v>
      </c>
      <c r="F149" s="147">
        <f>ROUND(IF(AND(N141&lt;&gt;"",N142&lt;&gt;""),IF(E149&lt;=1,1,E149),0),2)</f>
        <v>0</v>
      </c>
      <c r="G149" s="51"/>
      <c r="H149" s="78"/>
      <c r="I149" s="20"/>
      <c r="J149" s="51"/>
      <c r="K149" s="78"/>
      <c r="L149" s="20"/>
      <c r="M149" s="51"/>
      <c r="N149" s="78"/>
      <c r="O149" s="20"/>
      <c r="P149" s="51"/>
      <c r="Q149" s="78"/>
      <c r="R149" s="20"/>
      <c r="S149" s="51"/>
      <c r="T149" s="78"/>
      <c r="U149" s="20"/>
      <c r="V149" s="51"/>
      <c r="W149" s="78"/>
      <c r="X149" s="20"/>
      <c r="Y149" s="24"/>
      <c r="AA149" s="2"/>
    </row>
    <row r="150" spans="1:27" ht="21" hidden="1" customHeight="1" x14ac:dyDescent="0.25">
      <c r="A150" s="119"/>
      <c r="B150" s="140" t="s">
        <v>116</v>
      </c>
      <c r="C150" s="137"/>
      <c r="D150" s="165"/>
      <c r="E150" s="147">
        <f>IF(MONTH(K141)=MONTH(K142),((YEAR(K142)-YEAR(K141))*12)-12+(12-MONTH(K141))+MONTH(K142)-1+(EOMONTH(K141,0)-K141+1)/DAY(EOMONTH(K141,0))+(1-(EOMONTH(K142,0)-K142)/DAY(EOMONTH(K142,0))),((YEAR(K142)-YEAR(K141))*12)-12+(12-MONTH(K141))+MONTH(K142)-1+(EOMONTH(K141,0)-K141+1)/DAY(EOMONTH(K141,0))+(1-(EOMONTH(K142,0)-K142)/DAY(EOMONTH(K142,0))))</f>
        <v>3.2258064516129004E-2</v>
      </c>
      <c r="F150" s="147">
        <f>ROUND(IF(AND(K141&lt;&gt;"",K142&lt;&gt;""),IF(E150&lt;=1,1,E150),0),2)</f>
        <v>0</v>
      </c>
      <c r="G150" s="161" t="s">
        <v>101</v>
      </c>
      <c r="H150" s="79"/>
      <c r="I150" s="20"/>
      <c r="J150" s="120"/>
      <c r="K150" s="79"/>
      <c r="L150" s="20"/>
      <c r="M150" s="120"/>
      <c r="N150" s="79"/>
      <c r="O150" s="20"/>
      <c r="P150" s="120"/>
      <c r="Q150" s="79"/>
      <c r="R150" s="20"/>
      <c r="S150" s="120"/>
      <c r="T150" s="79"/>
      <c r="U150" s="20"/>
      <c r="V150" s="120"/>
      <c r="W150" s="79"/>
      <c r="X150" s="20"/>
      <c r="Y150" s="24"/>
      <c r="AA150" s="2"/>
    </row>
    <row r="151" spans="1:27" ht="13.15" hidden="1" customHeight="1" x14ac:dyDescent="0.25">
      <c r="A151" s="126"/>
      <c r="B151" s="140"/>
      <c r="C151" s="137"/>
      <c r="D151" s="51"/>
      <c r="E151" s="147" t="s">
        <v>108</v>
      </c>
      <c r="F151" s="147" t="s">
        <v>108</v>
      </c>
      <c r="G151" s="35"/>
      <c r="H151" s="39"/>
      <c r="I151" s="20"/>
      <c r="J151" s="35"/>
      <c r="K151" s="39"/>
      <c r="L151" s="20"/>
      <c r="M151" s="35"/>
      <c r="N151" s="39"/>
      <c r="O151" s="20"/>
      <c r="P151" s="35"/>
      <c r="Q151" s="39"/>
      <c r="R151" s="20"/>
      <c r="S151" s="35"/>
      <c r="T151" s="39"/>
      <c r="U151" s="20"/>
      <c r="V151" s="35"/>
      <c r="W151" s="39"/>
      <c r="X151" s="20"/>
      <c r="Y151" s="24"/>
      <c r="AA151" s="2"/>
    </row>
    <row r="152" spans="1:27" ht="21" hidden="1" customHeight="1" x14ac:dyDescent="0.25">
      <c r="A152" s="119"/>
      <c r="B152" s="140" t="s">
        <v>10</v>
      </c>
      <c r="C152" s="137"/>
      <c r="D152" s="51"/>
      <c r="E152" s="147"/>
      <c r="F152" s="147"/>
      <c r="G152" s="35"/>
      <c r="H152" s="149">
        <f>IFERROR(SUM(H146:H150)-H145+H144,0)</f>
        <v>0</v>
      </c>
      <c r="I152" s="20"/>
      <c r="J152" s="35"/>
      <c r="K152" s="149">
        <f>IFERROR(SUM(K146:K150)-K145+K144,0)</f>
        <v>0</v>
      </c>
      <c r="L152" s="20"/>
      <c r="M152" s="35"/>
      <c r="N152" s="149">
        <f>IFERROR(SUM(N146:N150)-N145+N144,0)</f>
        <v>0</v>
      </c>
      <c r="O152" s="20"/>
      <c r="P152" s="35"/>
      <c r="Q152" s="149">
        <f>IFERROR(SUM(Q146:Q150)-Q145+Q144,0)</f>
        <v>0</v>
      </c>
      <c r="R152" s="20"/>
      <c r="S152" s="35"/>
      <c r="T152" s="149">
        <f>IFERROR(SUM(T146:T150)-T145+T144,0)</f>
        <v>0</v>
      </c>
      <c r="U152" s="20"/>
      <c r="V152" s="35"/>
      <c r="W152" s="149">
        <f>IFERROR(SUM(W146:W150)-W145+W144,0)</f>
        <v>0</v>
      </c>
      <c r="X152" s="20"/>
      <c r="Y152" s="24"/>
      <c r="AA152" s="2"/>
    </row>
    <row r="153" spans="1:27" ht="21" hidden="1" customHeight="1" x14ac:dyDescent="0.25">
      <c r="A153" s="119"/>
      <c r="B153" s="140" t="s">
        <v>121</v>
      </c>
      <c r="C153" s="137"/>
      <c r="D153" s="51"/>
      <c r="E153" s="147"/>
      <c r="F153" s="147"/>
      <c r="G153" s="35"/>
      <c r="H153" s="83"/>
      <c r="I153" s="20"/>
      <c r="J153" s="35"/>
      <c r="K153" s="83"/>
      <c r="L153" s="20"/>
      <c r="M153" s="35"/>
      <c r="N153" s="83"/>
      <c r="O153" s="20"/>
      <c r="P153" s="35"/>
      <c r="Q153" s="83"/>
      <c r="R153" s="20"/>
      <c r="S153" s="35"/>
      <c r="T153" s="83"/>
      <c r="U153" s="20"/>
      <c r="V153" s="35"/>
      <c r="W153" s="83"/>
      <c r="X153" s="20"/>
      <c r="Y153" s="24"/>
      <c r="AA153" s="2"/>
    </row>
    <row r="154" spans="1:27" ht="21" hidden="1" customHeight="1" x14ac:dyDescent="0.25">
      <c r="A154" s="126"/>
      <c r="B154" s="140" t="s">
        <v>122</v>
      </c>
      <c r="C154" s="137"/>
      <c r="D154" s="51"/>
      <c r="E154" s="147"/>
      <c r="F154" s="147"/>
      <c r="G154" s="35"/>
      <c r="H154" s="28">
        <f>ROUND(IFERROR(H152*H153,0),2)</f>
        <v>0</v>
      </c>
      <c r="I154" s="20"/>
      <c r="J154" s="35"/>
      <c r="K154" s="28">
        <f>ROUND(IFERROR(K152*K153,0),2)</f>
        <v>0</v>
      </c>
      <c r="L154" s="20"/>
      <c r="M154" s="35"/>
      <c r="N154" s="28">
        <f>ROUND(IFERROR(N152*N153,0),2)</f>
        <v>0</v>
      </c>
      <c r="O154" s="20"/>
      <c r="P154" s="35"/>
      <c r="Q154" s="28">
        <f>ROUND(IFERROR(Q152*Q153,0),2)</f>
        <v>0</v>
      </c>
      <c r="R154" s="20"/>
      <c r="S154" s="35"/>
      <c r="T154" s="28">
        <f>ROUND(IFERROR(T152*T153,0),2)</f>
        <v>0</v>
      </c>
      <c r="U154" s="20"/>
      <c r="V154" s="35"/>
      <c r="W154" s="28">
        <f>ROUND(IFERROR(W152*W153,0),2)</f>
        <v>0</v>
      </c>
      <c r="X154" s="20"/>
      <c r="Y154" s="24"/>
      <c r="AA154" s="2"/>
    </row>
    <row r="155" spans="1:27" ht="10.15" hidden="1" customHeight="1" x14ac:dyDescent="0.25">
      <c r="A155" s="119"/>
      <c r="B155" s="140"/>
      <c r="C155" s="137"/>
      <c r="D155" s="51"/>
      <c r="E155" s="147"/>
      <c r="F155" s="147"/>
      <c r="G155" s="35"/>
      <c r="H155" s="39"/>
      <c r="I155" s="20"/>
      <c r="J155" s="35"/>
      <c r="K155" s="39"/>
      <c r="L155" s="20"/>
      <c r="M155" s="35"/>
      <c r="N155" s="39"/>
      <c r="O155" s="20"/>
      <c r="P155" s="35"/>
      <c r="Q155" s="39"/>
      <c r="R155" s="20"/>
      <c r="S155" s="35"/>
      <c r="T155" s="39"/>
      <c r="U155" s="20"/>
      <c r="V155" s="35"/>
      <c r="W155" s="39"/>
      <c r="X155" s="20"/>
      <c r="Y155" s="24"/>
      <c r="AA155" s="2"/>
    </row>
    <row r="156" spans="1:27" ht="21" hidden="1" customHeight="1" x14ac:dyDescent="0.25">
      <c r="A156" s="119"/>
      <c r="B156" s="140" t="s">
        <v>123</v>
      </c>
      <c r="C156" s="137"/>
      <c r="D156" s="51"/>
      <c r="E156" s="147"/>
      <c r="F156" s="147"/>
      <c r="G156" s="35"/>
      <c r="H156" s="77"/>
      <c r="I156" s="20"/>
      <c r="J156" s="35"/>
      <c r="K156" s="77"/>
      <c r="L156" s="20"/>
      <c r="M156" s="35"/>
      <c r="N156" s="77"/>
      <c r="O156" s="20"/>
      <c r="P156" s="35"/>
      <c r="Q156" s="77"/>
      <c r="R156" s="20"/>
      <c r="S156" s="35"/>
      <c r="T156" s="77"/>
      <c r="U156" s="20"/>
      <c r="V156" s="35"/>
      <c r="W156" s="77"/>
      <c r="X156" s="20"/>
      <c r="Y156" s="24"/>
      <c r="AA156" s="2"/>
    </row>
    <row r="157" spans="1:27" ht="21" hidden="1" customHeight="1" x14ac:dyDescent="0.25">
      <c r="A157" s="126"/>
      <c r="B157" s="140" t="s">
        <v>124</v>
      </c>
      <c r="C157" s="137"/>
      <c r="D157" s="51"/>
      <c r="E157" s="147"/>
      <c r="F157" s="147"/>
      <c r="G157" s="35"/>
      <c r="H157" s="79"/>
      <c r="I157" s="20"/>
      <c r="J157" s="35"/>
      <c r="K157" s="79"/>
      <c r="L157" s="20"/>
      <c r="M157" s="35"/>
      <c r="N157" s="79"/>
      <c r="O157" s="20"/>
      <c r="P157" s="35"/>
      <c r="Q157" s="79"/>
      <c r="R157" s="20"/>
      <c r="S157" s="35"/>
      <c r="T157" s="79"/>
      <c r="U157" s="20"/>
      <c r="V157" s="35"/>
      <c r="W157" s="79"/>
      <c r="X157" s="20"/>
      <c r="Y157" s="24"/>
      <c r="AA157" s="2"/>
    </row>
    <row r="158" spans="1:27" ht="6.6" hidden="1" customHeight="1" x14ac:dyDescent="0.25">
      <c r="A158" s="119"/>
      <c r="B158" s="140"/>
      <c r="C158" s="137"/>
      <c r="D158" s="51"/>
      <c r="E158" s="147"/>
      <c r="F158" s="147"/>
      <c r="G158" s="35"/>
      <c r="H158" s="39"/>
      <c r="I158" s="20"/>
      <c r="J158" s="35"/>
      <c r="K158" s="39"/>
      <c r="L158" s="20"/>
      <c r="M158" s="35"/>
      <c r="N158" s="39"/>
      <c r="O158" s="20"/>
      <c r="P158" s="35"/>
      <c r="Q158" s="39"/>
      <c r="R158" s="20"/>
      <c r="S158" s="35"/>
      <c r="T158" s="39"/>
      <c r="U158" s="20"/>
      <c r="V158" s="35"/>
      <c r="W158" s="39"/>
      <c r="X158" s="20"/>
      <c r="Y158" s="24"/>
    </row>
    <row r="159" spans="1:27" ht="21" hidden="1" customHeight="1" x14ac:dyDescent="0.25">
      <c r="A159" s="126"/>
      <c r="B159" s="141"/>
      <c r="C159" s="138"/>
      <c r="D159" s="154" t="s">
        <v>117</v>
      </c>
      <c r="E159" s="147" t="s">
        <v>108</v>
      </c>
      <c r="F159" s="147" t="s">
        <v>108</v>
      </c>
      <c r="G159" s="139"/>
      <c r="H159" s="28">
        <f>IFERROR(H154+H156+H157,0)</f>
        <v>0</v>
      </c>
      <c r="I159" s="38"/>
      <c r="J159" s="139"/>
      <c r="K159" s="28">
        <f>IFERROR(K154+K156+K157,0)</f>
        <v>0</v>
      </c>
      <c r="L159" s="38"/>
      <c r="M159" s="139"/>
      <c r="N159" s="28">
        <f>IFERROR(N154+N156+N157,0)</f>
        <v>0</v>
      </c>
      <c r="O159" s="38"/>
      <c r="P159" s="139"/>
      <c r="Q159" s="28">
        <f>IFERROR(Q154+Q156+Q157,0)</f>
        <v>0</v>
      </c>
      <c r="R159" s="38"/>
      <c r="S159" s="139"/>
      <c r="T159" s="28">
        <f>IFERROR(T154+T156+T157,0)</f>
        <v>0</v>
      </c>
      <c r="U159" s="38"/>
      <c r="V159" s="139"/>
      <c r="W159" s="28">
        <f>IFERROR(W154+W156+W157,0)</f>
        <v>0</v>
      </c>
      <c r="X159" s="38"/>
      <c r="Y159" s="24"/>
    </row>
    <row r="160" spans="1:27" ht="21" hidden="1" customHeight="1" x14ac:dyDescent="0.25">
      <c r="A160" s="119"/>
      <c r="B160" s="141"/>
      <c r="C160" s="138"/>
      <c r="D160" s="144" t="s">
        <v>118</v>
      </c>
      <c r="E160" s="147">
        <f>IF(MONTH(H141)=MONTH(H142),((YEAR(H142)-YEAR(H141))*12)-12+(12-MONTH(H141))+MONTH(H142)-1+(EOMONTH(H141,0)-H141+1)/DAY(EOMONTH(H141,0))+(1-(EOMONTH(H142,0)-H142)/DAY(EOMONTH(H142,0))),((YEAR(H142)-YEAR(H141))*12)-12+(12-MONTH(H141))+MONTH(H142)-1+(EOMONTH(H141,0)-H141+1)/DAY(EOMONTH(H141,0))+(1-(EOMONTH(H142,0)-H142)/DAY(EOMONTH(H142,0))))</f>
        <v>3.2258064516129004E-2</v>
      </c>
      <c r="F160" s="147">
        <f>ROUND(IF(AND(H141&lt;&gt;"",H142&lt;&gt;""),IF(E160&lt;=1,1,E160),0),2)</f>
        <v>0</v>
      </c>
      <c r="G160" s="51"/>
      <c r="H160" s="28">
        <f>ROUND(IFERROR(H159/F160,0),2)</f>
        <v>0</v>
      </c>
      <c r="I160" s="38"/>
      <c r="J160" s="51"/>
      <c r="K160" s="28">
        <f>ROUND(IFERROR(K159/F150,0),2)</f>
        <v>0</v>
      </c>
      <c r="L160" s="38"/>
      <c r="M160" s="51"/>
      <c r="N160" s="28">
        <f>ROUND(IFERROR(N159/F149,0),2)</f>
        <v>0</v>
      </c>
      <c r="O160" s="38"/>
      <c r="P160" s="51"/>
      <c r="Q160" s="28">
        <f>ROUND(IFERROR(Q159/F148,0),2)</f>
        <v>0</v>
      </c>
      <c r="R160" s="38"/>
      <c r="S160" s="51"/>
      <c r="T160" s="28">
        <f>ROUND(IFERROR(T159/F147,0),2)</f>
        <v>0</v>
      </c>
      <c r="U160" s="38"/>
      <c r="V160" s="51"/>
      <c r="W160" s="28">
        <f>ROUND(IFERROR(W159/F146,0),2)</f>
        <v>0</v>
      </c>
      <c r="X160" s="38"/>
      <c r="Y160" s="24"/>
    </row>
    <row r="161" spans="1:27" ht="8.25" hidden="1" customHeight="1" thickBot="1" x14ac:dyDescent="0.3">
      <c r="A161" s="126"/>
      <c r="B161" s="29"/>
      <c r="C161" s="113"/>
      <c r="D161" s="113"/>
      <c r="E161" s="113"/>
      <c r="F161" s="113"/>
      <c r="G161" s="113"/>
      <c r="H161" s="30"/>
      <c r="I161" s="30"/>
      <c r="J161" s="30"/>
      <c r="K161" s="30"/>
      <c r="L161" s="30"/>
      <c r="M161" s="30"/>
      <c r="N161" s="30"/>
      <c r="O161" s="30"/>
      <c r="P161" s="30"/>
      <c r="Q161" s="30"/>
      <c r="R161" s="30"/>
      <c r="S161" s="30"/>
      <c r="T161" s="30"/>
      <c r="U161" s="30"/>
      <c r="V161" s="30"/>
      <c r="W161" s="30"/>
      <c r="X161" s="30"/>
      <c r="Y161" s="31"/>
    </row>
    <row r="162" spans="1:27" ht="13.9" customHeight="1" thickBot="1" x14ac:dyDescent="0.3">
      <c r="A162" s="119"/>
      <c r="B162" s="12"/>
      <c r="C162" s="8"/>
      <c r="D162" s="8"/>
      <c r="E162" s="43"/>
      <c r="F162" s="43"/>
      <c r="G162" s="8"/>
      <c r="H162" s="8"/>
      <c r="I162" s="32"/>
      <c r="J162" s="32"/>
      <c r="K162" s="32"/>
      <c r="L162" s="32"/>
      <c r="M162" s="32"/>
      <c r="N162" s="32"/>
      <c r="O162" s="32"/>
      <c r="P162" s="32"/>
      <c r="Q162" s="32"/>
      <c r="R162" s="32"/>
      <c r="S162" s="32"/>
      <c r="T162" s="32"/>
      <c r="U162" s="32"/>
      <c r="V162" s="32"/>
      <c r="W162" s="32"/>
      <c r="X162" s="32"/>
      <c r="Y162" s="8"/>
    </row>
    <row r="163" spans="1:27" ht="21" customHeight="1" thickBot="1" x14ac:dyDescent="0.3">
      <c r="A163" s="54"/>
      <c r="B163" s="14" t="s">
        <v>6</v>
      </c>
      <c r="C163" s="167" t="s">
        <v>119</v>
      </c>
      <c r="D163" s="44"/>
      <c r="E163" s="146"/>
      <c r="F163" s="146"/>
      <c r="G163" s="198" t="str">
        <f>IF(OR(SAM!E204=0,SAM!E204=""),"",SAM!E204)</f>
        <v/>
      </c>
      <c r="H163" s="198"/>
      <c r="I163" s="198"/>
      <c r="J163" s="198"/>
      <c r="K163" s="198"/>
      <c r="L163" s="198"/>
      <c r="M163" s="16"/>
      <c r="N163" s="16"/>
      <c r="O163" s="16"/>
      <c r="P163" s="16"/>
      <c r="Q163" s="16"/>
      <c r="R163" s="16"/>
      <c r="S163" s="16"/>
      <c r="T163" s="16"/>
      <c r="U163" s="16"/>
      <c r="V163" s="16"/>
      <c r="W163" s="16"/>
      <c r="X163" s="16"/>
      <c r="Y163" s="18"/>
    </row>
    <row r="164" spans="1:27" ht="6.75" hidden="1" customHeight="1" x14ac:dyDescent="0.25">
      <c r="A164" s="119"/>
      <c r="B164" s="33"/>
      <c r="C164" s="32"/>
      <c r="D164" s="32"/>
      <c r="E164" s="32"/>
      <c r="F164" s="32"/>
      <c r="G164" s="32"/>
      <c r="H164" s="32"/>
      <c r="I164" s="32"/>
      <c r="J164" s="32"/>
      <c r="K164" s="32"/>
      <c r="L164" s="32"/>
      <c r="M164" s="32"/>
      <c r="N164" s="32"/>
      <c r="O164" s="32"/>
      <c r="P164" s="32"/>
      <c r="Q164" s="32"/>
      <c r="R164" s="32"/>
      <c r="S164" s="32"/>
      <c r="T164" s="32"/>
      <c r="U164" s="32"/>
      <c r="V164" s="32"/>
      <c r="W164" s="32"/>
      <c r="X164" s="32"/>
      <c r="Y164" s="34"/>
    </row>
    <row r="165" spans="1:27" ht="21" hidden="1" customHeight="1" x14ac:dyDescent="0.25">
      <c r="A165" s="119"/>
      <c r="B165" s="22"/>
      <c r="C165" s="23"/>
      <c r="D165" s="144" t="s">
        <v>106</v>
      </c>
      <c r="E165" s="23"/>
      <c r="F165" s="23"/>
      <c r="G165" s="162" t="s">
        <v>101</v>
      </c>
      <c r="H165" s="164"/>
      <c r="I165" s="162" t="s">
        <v>101</v>
      </c>
      <c r="J165" s="162" t="s">
        <v>101</v>
      </c>
      <c r="K165" s="164"/>
      <c r="L165" s="162" t="s">
        <v>101</v>
      </c>
      <c r="M165" s="162" t="s">
        <v>101</v>
      </c>
      <c r="N165" s="164"/>
      <c r="O165" s="162" t="s">
        <v>101</v>
      </c>
      <c r="P165" s="162" t="s">
        <v>101</v>
      </c>
      <c r="Q165" s="164"/>
      <c r="R165" s="162" t="s">
        <v>101</v>
      </c>
      <c r="S165" s="162" t="s">
        <v>101</v>
      </c>
      <c r="T165" s="164"/>
      <c r="U165" s="162" t="s">
        <v>101</v>
      </c>
      <c r="V165" s="162" t="s">
        <v>101</v>
      </c>
      <c r="W165" s="164"/>
      <c r="X165" s="162" t="s">
        <v>101</v>
      </c>
      <c r="Y165" s="24"/>
      <c r="AA165" s="2"/>
    </row>
    <row r="166" spans="1:27" ht="6.75" hidden="1" customHeight="1" x14ac:dyDescent="0.25">
      <c r="A166" s="119"/>
      <c r="B166" s="22"/>
      <c r="C166" s="23"/>
      <c r="D166" s="23"/>
      <c r="E166" s="23"/>
      <c r="F166" s="23"/>
      <c r="G166" s="23"/>
      <c r="H166" s="147"/>
      <c r="I166" s="23"/>
      <c r="J166" s="23"/>
      <c r="K166" s="147"/>
      <c r="L166" s="23"/>
      <c r="M166" s="23"/>
      <c r="N166" s="147"/>
      <c r="O166" s="23"/>
      <c r="P166" s="23"/>
      <c r="Q166" s="147"/>
      <c r="R166" s="23"/>
      <c r="S166" s="23"/>
      <c r="T166" s="147"/>
      <c r="U166" s="23"/>
      <c r="V166" s="23"/>
      <c r="W166" s="147"/>
      <c r="X166" s="23"/>
      <c r="Y166" s="24"/>
      <c r="AA166" s="2"/>
    </row>
    <row r="167" spans="1:27" ht="21" hidden="1" customHeight="1" x14ac:dyDescent="0.25">
      <c r="A167" s="119"/>
      <c r="B167" s="22"/>
      <c r="C167" s="23"/>
      <c r="D167" s="144" t="s">
        <v>107</v>
      </c>
      <c r="E167" s="147" t="s">
        <v>108</v>
      </c>
      <c r="F167" s="147" t="s">
        <v>108</v>
      </c>
      <c r="G167" s="145"/>
      <c r="H167" s="142"/>
      <c r="I167" s="23"/>
      <c r="J167" s="145"/>
      <c r="K167" s="142"/>
      <c r="L167" s="23"/>
      <c r="M167" s="145"/>
      <c r="N167" s="142"/>
      <c r="O167" s="23"/>
      <c r="P167" s="145"/>
      <c r="Q167" s="142"/>
      <c r="R167" s="23"/>
      <c r="S167" s="145"/>
      <c r="T167" s="142"/>
      <c r="U167" s="23"/>
      <c r="V167" s="145"/>
      <c r="W167" s="142"/>
      <c r="X167" s="23"/>
      <c r="Y167" s="24"/>
      <c r="AA167" s="2"/>
    </row>
    <row r="168" spans="1:27" ht="21" hidden="1" customHeight="1" x14ac:dyDescent="0.25">
      <c r="A168" s="119"/>
      <c r="B168" s="22"/>
      <c r="C168" s="23"/>
      <c r="D168" s="144" t="s">
        <v>109</v>
      </c>
      <c r="E168" s="147" t="s">
        <v>108</v>
      </c>
      <c r="F168" s="147" t="s">
        <v>108</v>
      </c>
      <c r="G168" s="145"/>
      <c r="H168" s="143"/>
      <c r="I168" s="23"/>
      <c r="J168" s="145"/>
      <c r="K168" s="143"/>
      <c r="L168" s="23"/>
      <c r="M168" s="145"/>
      <c r="N168" s="143"/>
      <c r="O168" s="23"/>
      <c r="P168" s="145"/>
      <c r="Q168" s="143"/>
      <c r="R168" s="23"/>
      <c r="S168" s="145"/>
      <c r="T168" s="143"/>
      <c r="U168" s="23"/>
      <c r="V168" s="145"/>
      <c r="W168" s="143"/>
      <c r="X168" s="23"/>
      <c r="Y168" s="24"/>
      <c r="AA168" s="2"/>
    </row>
    <row r="169" spans="1:27" ht="6.75" hidden="1" customHeight="1" x14ac:dyDescent="0.25">
      <c r="A169" s="119"/>
      <c r="B169" s="22"/>
      <c r="C169" s="112"/>
      <c r="D169" s="112"/>
      <c r="E169" s="147" t="s">
        <v>108</v>
      </c>
      <c r="F169" s="147" t="s">
        <v>108</v>
      </c>
      <c r="G169" s="112"/>
      <c r="H169" s="23"/>
      <c r="I169" s="23"/>
      <c r="J169" s="112"/>
      <c r="K169" s="23"/>
      <c r="L169" s="23"/>
      <c r="M169" s="112"/>
      <c r="N169" s="23"/>
      <c r="O169" s="23"/>
      <c r="P169" s="112"/>
      <c r="Q169" s="23"/>
      <c r="R169" s="23"/>
      <c r="S169" s="112"/>
      <c r="T169" s="23"/>
      <c r="U169" s="23"/>
      <c r="V169" s="112"/>
      <c r="W169" s="23"/>
      <c r="X169" s="23"/>
      <c r="Y169" s="24"/>
      <c r="AA169" s="2"/>
    </row>
    <row r="170" spans="1:27" ht="21" hidden="1" customHeight="1" x14ac:dyDescent="0.25">
      <c r="A170" s="119"/>
      <c r="B170" s="140" t="s">
        <v>120</v>
      </c>
      <c r="C170" s="137"/>
      <c r="D170" s="51"/>
      <c r="E170" s="147" t="s">
        <v>108</v>
      </c>
      <c r="F170" s="147" t="s">
        <v>108</v>
      </c>
      <c r="G170" s="51"/>
      <c r="H170" s="77"/>
      <c r="I170" s="20"/>
      <c r="J170" s="51"/>
      <c r="K170" s="77"/>
      <c r="L170" s="20"/>
      <c r="M170" s="51"/>
      <c r="N170" s="77"/>
      <c r="O170" s="20"/>
      <c r="P170" s="51"/>
      <c r="Q170" s="77"/>
      <c r="R170" s="20"/>
      <c r="S170" s="51"/>
      <c r="T170" s="77"/>
      <c r="U170" s="20"/>
      <c r="V170" s="51"/>
      <c r="W170" s="77"/>
      <c r="X170" s="20"/>
      <c r="Y170" s="24"/>
      <c r="AA170" s="2"/>
    </row>
    <row r="171" spans="1:27" ht="21" hidden="1" customHeight="1" x14ac:dyDescent="0.25">
      <c r="A171" s="126"/>
      <c r="B171" s="140" t="s">
        <v>111</v>
      </c>
      <c r="C171" s="137"/>
      <c r="D171" s="51"/>
      <c r="E171" s="147" t="s">
        <v>108</v>
      </c>
      <c r="F171" s="147" t="s">
        <v>108</v>
      </c>
      <c r="G171" s="35" t="s">
        <v>18</v>
      </c>
      <c r="H171" s="77"/>
      <c r="I171" s="36" t="s">
        <v>19</v>
      </c>
      <c r="J171" s="35" t="s">
        <v>18</v>
      </c>
      <c r="K171" s="77"/>
      <c r="L171" s="36" t="s">
        <v>19</v>
      </c>
      <c r="M171" s="35" t="s">
        <v>18</v>
      </c>
      <c r="N171" s="77"/>
      <c r="O171" s="36" t="s">
        <v>19</v>
      </c>
      <c r="P171" s="35" t="s">
        <v>18</v>
      </c>
      <c r="Q171" s="77"/>
      <c r="R171" s="36" t="s">
        <v>19</v>
      </c>
      <c r="S171" s="35" t="s">
        <v>18</v>
      </c>
      <c r="T171" s="77"/>
      <c r="U171" s="36" t="s">
        <v>19</v>
      </c>
      <c r="V171" s="35" t="s">
        <v>18</v>
      </c>
      <c r="W171" s="77"/>
      <c r="X171" s="36" t="s">
        <v>19</v>
      </c>
      <c r="Y171" s="24"/>
      <c r="AA171" s="2"/>
    </row>
    <row r="172" spans="1:27" ht="21" hidden="1" customHeight="1" x14ac:dyDescent="0.25">
      <c r="A172" s="119"/>
      <c r="B172" s="140" t="s">
        <v>112</v>
      </c>
      <c r="C172" s="137"/>
      <c r="D172" s="51"/>
      <c r="E172" s="147">
        <f>IF(MONTH(W167)=MONTH(W168),((YEAR(W168)-YEAR(W167))*12)-12+(12-MONTH(W167))+MONTH(W168)-1+(EOMONTH(W167,0)-W167+1)/DAY(EOMONTH(W167,0))+(1-(EOMONTH(W168,0)-W168)/DAY(EOMONTH(W168,0))),((YEAR(W168)-YEAR(W167))*12)-12+(12-MONTH(W167))+MONTH(W168)-1+(EOMONTH(W167,0)-W167+1)/DAY(EOMONTH(W167,0))+(1-(EOMONTH(W168,0)-W168)/DAY(EOMONTH(W168,0))))</f>
        <v>3.2258064516129004E-2</v>
      </c>
      <c r="F172" s="147">
        <f>ROUND(IF(AND(W167&lt;&gt;"",W168&lt;&gt;""),IF(E172&lt;=1,1,E172),0),2)</f>
        <v>0</v>
      </c>
      <c r="G172" s="51"/>
      <c r="H172" s="78"/>
      <c r="I172" s="20"/>
      <c r="J172" s="51"/>
      <c r="K172" s="78"/>
      <c r="L172" s="20"/>
      <c r="M172" s="51"/>
      <c r="N172" s="78"/>
      <c r="O172" s="20"/>
      <c r="P172" s="51"/>
      <c r="Q172" s="78"/>
      <c r="R172" s="20"/>
      <c r="S172" s="51"/>
      <c r="T172" s="78"/>
      <c r="U172" s="20"/>
      <c r="V172" s="51"/>
      <c r="W172" s="78"/>
      <c r="X172" s="20"/>
      <c r="Y172" s="24"/>
      <c r="AA172" s="2"/>
    </row>
    <row r="173" spans="1:27" ht="21" hidden="1" customHeight="1" x14ac:dyDescent="0.25">
      <c r="A173" s="119"/>
      <c r="B173" s="140" t="s">
        <v>114</v>
      </c>
      <c r="C173" s="137"/>
      <c r="D173" s="51"/>
      <c r="E173" s="147">
        <f>IF(MONTH(T167)=MONTH(T168),((YEAR(T168)-YEAR(T167))*12)-12+(12-MONTH(T167))+MONTH(T168)-1+(EOMONTH(T167,0)-T167+1)/DAY(EOMONTH(T167,0))+(1-(EOMONTH(T168,0)-T168)/DAY(EOMONTH(T168,0))),((YEAR(T168)-YEAR(T167))*12)-12+(12-MONTH(T167))+MONTH(T168)-1+(EOMONTH(T167,0)-T167+1)/DAY(EOMONTH(T167,0))+(1-(EOMONTH(T168,0)-T168)/DAY(EOMONTH(T168,0))))</f>
        <v>3.2258064516129004E-2</v>
      </c>
      <c r="F173" s="147">
        <f>ROUND(IF(AND(T167&lt;&gt;"",T168&lt;&gt;""),IF(E173&lt;=1,1,E173),0),2)</f>
        <v>0</v>
      </c>
      <c r="G173" s="51"/>
      <c r="H173" s="78"/>
      <c r="I173" s="20"/>
      <c r="J173" s="51"/>
      <c r="K173" s="78"/>
      <c r="L173" s="20"/>
      <c r="M173" s="51"/>
      <c r="N173" s="78"/>
      <c r="O173" s="20"/>
      <c r="P173" s="51"/>
      <c r="Q173" s="78"/>
      <c r="R173" s="20"/>
      <c r="S173" s="51"/>
      <c r="T173" s="78"/>
      <c r="U173" s="20"/>
      <c r="V173" s="51"/>
      <c r="W173" s="78"/>
      <c r="X173" s="20"/>
      <c r="Y173" s="24"/>
      <c r="AA173" s="2"/>
    </row>
    <row r="174" spans="1:27" ht="21" hidden="1" customHeight="1" x14ac:dyDescent="0.25">
      <c r="A174" s="126"/>
      <c r="B174" s="140" t="s">
        <v>113</v>
      </c>
      <c r="C174" s="137"/>
      <c r="D174" s="51"/>
      <c r="E174" s="163">
        <f>IF(MONTH(Q167)=MONTH(Q168),((YEAR(Q168)-YEAR(Q167))*12)-12+(12-MONTH(Q167))+MONTH(Q168)-1+(EOMONTH(Q167,0)-Q167+1)/DAY(EOMONTH(Q167,0))+(1-(EOMONTH(Q168,0)-Q168)/DAY(EOMONTH(Q168,0))),((YEAR(Q168)-YEAR(Q167))*12)-12+(12-MONTH(Q167))+MONTH(Q168)-1+(EOMONTH(Q167,0)-Q167+1)/DAY(EOMONTH(Q167,0))+(1-(EOMONTH(Q168,0)-Q168)/DAY(EOMONTH(Q168,0))))</f>
        <v>3.2258064516129004E-2</v>
      </c>
      <c r="F174" s="163">
        <f>ROUND(IF(AND(Q167&lt;&gt;"",Q168&lt;&gt;""),IF(E174&lt;=1,1,E174),0),2)</f>
        <v>0</v>
      </c>
      <c r="G174" s="51"/>
      <c r="H174" s="78"/>
      <c r="I174" s="20"/>
      <c r="J174" s="51"/>
      <c r="K174" s="78"/>
      <c r="L174" s="20"/>
      <c r="M174" s="51"/>
      <c r="N174" s="78"/>
      <c r="O174" s="20"/>
      <c r="P174" s="51"/>
      <c r="Q174" s="78"/>
      <c r="R174" s="20"/>
      <c r="S174" s="51"/>
      <c r="T174" s="78"/>
      <c r="U174" s="20"/>
      <c r="V174" s="51"/>
      <c r="W174" s="78"/>
      <c r="X174" s="20"/>
      <c r="Y174" s="24"/>
      <c r="AA174" s="2"/>
    </row>
    <row r="175" spans="1:27" ht="21" hidden="1" customHeight="1" x14ac:dyDescent="0.25">
      <c r="A175" s="119"/>
      <c r="B175" s="140" t="s">
        <v>115</v>
      </c>
      <c r="C175" s="137"/>
      <c r="D175" s="51"/>
      <c r="E175" s="147">
        <f>IF(MONTH(N167)=MONTH(N168),((YEAR(N168)-YEAR(N167))*12)-12+(12-MONTH(N167))+MONTH(N168)-1+(EOMONTH(N167,0)-N167+1)/DAY(EOMONTH(N167,0))+(1-(EOMONTH(N168,0)-N168)/DAY(EOMONTH(N168,0))),((YEAR(N168)-YEAR(N167))*12)-12+(12-MONTH(N167))+MONTH(N168)-1+(EOMONTH(N167,0)-N167+1)/DAY(EOMONTH(N167,0))+(1-(EOMONTH(N168,0)-N168)/DAY(EOMONTH(N168,0))))</f>
        <v>3.2258064516129004E-2</v>
      </c>
      <c r="F175" s="147">
        <f>ROUND(IF(AND(N167&lt;&gt;"",N168&lt;&gt;""),IF(E175&lt;=1,1,E175),0),2)</f>
        <v>0</v>
      </c>
      <c r="G175" s="51"/>
      <c r="H175" s="78"/>
      <c r="I175" s="20"/>
      <c r="J175" s="51"/>
      <c r="K175" s="78"/>
      <c r="L175" s="20"/>
      <c r="M175" s="51"/>
      <c r="N175" s="78"/>
      <c r="O175" s="20"/>
      <c r="P175" s="51"/>
      <c r="Q175" s="78"/>
      <c r="R175" s="20"/>
      <c r="S175" s="51"/>
      <c r="T175" s="78"/>
      <c r="U175" s="20"/>
      <c r="V175" s="51"/>
      <c r="W175" s="78"/>
      <c r="X175" s="20"/>
      <c r="Y175" s="24"/>
      <c r="AA175" s="2"/>
    </row>
    <row r="176" spans="1:27" ht="21" hidden="1" customHeight="1" x14ac:dyDescent="0.25">
      <c r="A176" s="119"/>
      <c r="B176" s="140" t="s">
        <v>116</v>
      </c>
      <c r="C176" s="137"/>
      <c r="D176" s="165"/>
      <c r="E176" s="147">
        <f>IF(MONTH(K167)=MONTH(K168),((YEAR(K168)-YEAR(K167))*12)-12+(12-MONTH(K167))+MONTH(K168)-1+(EOMONTH(K167,0)-K167+1)/DAY(EOMONTH(K167,0))+(1-(EOMONTH(K168,0)-K168)/DAY(EOMONTH(K168,0))),((YEAR(K168)-YEAR(K167))*12)-12+(12-MONTH(K167))+MONTH(K168)-1+(EOMONTH(K167,0)-K167+1)/DAY(EOMONTH(K167,0))+(1-(EOMONTH(K168,0)-K168)/DAY(EOMONTH(K168,0))))</f>
        <v>3.2258064516129004E-2</v>
      </c>
      <c r="F176" s="147">
        <f>ROUND(IF(AND(K167&lt;&gt;"",K168&lt;&gt;""),IF(E176&lt;=1,1,E176),0),2)</f>
        <v>0</v>
      </c>
      <c r="G176" s="161" t="s">
        <v>101</v>
      </c>
      <c r="H176" s="79"/>
      <c r="I176" s="20"/>
      <c r="J176" s="120"/>
      <c r="K176" s="79"/>
      <c r="L176" s="20"/>
      <c r="M176" s="120"/>
      <c r="N176" s="79"/>
      <c r="O176" s="20"/>
      <c r="P176" s="120"/>
      <c r="Q176" s="79"/>
      <c r="R176" s="20"/>
      <c r="S176" s="120"/>
      <c r="T176" s="79"/>
      <c r="U176" s="20"/>
      <c r="V176" s="120"/>
      <c r="W176" s="79"/>
      <c r="X176" s="20"/>
      <c r="Y176" s="24"/>
      <c r="AA176" s="2"/>
    </row>
    <row r="177" spans="1:27" ht="13.15" hidden="1" customHeight="1" x14ac:dyDescent="0.25">
      <c r="A177" s="126"/>
      <c r="B177" s="140"/>
      <c r="C177" s="137"/>
      <c r="D177" s="51"/>
      <c r="E177" s="147" t="s">
        <v>108</v>
      </c>
      <c r="F177" s="147" t="s">
        <v>108</v>
      </c>
      <c r="G177" s="35"/>
      <c r="H177" s="39"/>
      <c r="I177" s="20"/>
      <c r="J177" s="35"/>
      <c r="K177" s="39"/>
      <c r="L177" s="20"/>
      <c r="M177" s="35"/>
      <c r="N177" s="39"/>
      <c r="O177" s="20"/>
      <c r="P177" s="35"/>
      <c r="Q177" s="39"/>
      <c r="R177" s="20"/>
      <c r="S177" s="35"/>
      <c r="T177" s="39"/>
      <c r="U177" s="20"/>
      <c r="V177" s="35"/>
      <c r="W177" s="39"/>
      <c r="X177" s="20"/>
      <c r="Y177" s="24"/>
      <c r="AA177" s="2"/>
    </row>
    <row r="178" spans="1:27" ht="21" hidden="1" customHeight="1" x14ac:dyDescent="0.25">
      <c r="A178" s="119"/>
      <c r="B178" s="140" t="s">
        <v>10</v>
      </c>
      <c r="C178" s="137"/>
      <c r="D178" s="51"/>
      <c r="E178" s="147"/>
      <c r="F178" s="147"/>
      <c r="G178" s="35"/>
      <c r="H178" s="149">
        <f>IFERROR(SUM(H172:H176)-H171+H170,0)</f>
        <v>0</v>
      </c>
      <c r="I178" s="20"/>
      <c r="J178" s="35"/>
      <c r="K178" s="149">
        <f>IFERROR(SUM(K172:K176)-K171+K170,0)</f>
        <v>0</v>
      </c>
      <c r="L178" s="20"/>
      <c r="M178" s="35"/>
      <c r="N178" s="149">
        <f>IFERROR(SUM(N172:N176)-N171+N170,0)</f>
        <v>0</v>
      </c>
      <c r="O178" s="20"/>
      <c r="P178" s="35"/>
      <c r="Q178" s="149">
        <f>IFERROR(SUM(Q172:Q176)-Q171+Q170,0)</f>
        <v>0</v>
      </c>
      <c r="R178" s="20"/>
      <c r="S178" s="35"/>
      <c r="T178" s="149">
        <f>IFERROR(SUM(T172:T176)-T171+T170,0)</f>
        <v>0</v>
      </c>
      <c r="U178" s="20"/>
      <c r="V178" s="35"/>
      <c r="W178" s="149">
        <f>IFERROR(SUM(W172:W176)-W171+W170,0)</f>
        <v>0</v>
      </c>
      <c r="X178" s="20"/>
      <c r="Y178" s="24"/>
      <c r="AA178" s="2"/>
    </row>
    <row r="179" spans="1:27" ht="21" hidden="1" customHeight="1" x14ac:dyDescent="0.25">
      <c r="A179" s="119"/>
      <c r="B179" s="140" t="s">
        <v>121</v>
      </c>
      <c r="C179" s="137"/>
      <c r="D179" s="51"/>
      <c r="E179" s="147"/>
      <c r="F179" s="147"/>
      <c r="G179" s="35"/>
      <c r="H179" s="83"/>
      <c r="I179" s="20"/>
      <c r="J179" s="35"/>
      <c r="K179" s="83"/>
      <c r="L179" s="20"/>
      <c r="M179" s="35"/>
      <c r="N179" s="83"/>
      <c r="O179" s="20"/>
      <c r="P179" s="35"/>
      <c r="Q179" s="83"/>
      <c r="R179" s="20"/>
      <c r="S179" s="35"/>
      <c r="T179" s="83"/>
      <c r="U179" s="20"/>
      <c r="V179" s="35"/>
      <c r="W179" s="83"/>
      <c r="X179" s="20"/>
      <c r="Y179" s="24"/>
      <c r="AA179" s="2"/>
    </row>
    <row r="180" spans="1:27" ht="21" hidden="1" customHeight="1" x14ac:dyDescent="0.25">
      <c r="A180" s="126"/>
      <c r="B180" s="140" t="s">
        <v>122</v>
      </c>
      <c r="C180" s="137"/>
      <c r="D180" s="51"/>
      <c r="E180" s="147"/>
      <c r="F180" s="147"/>
      <c r="G180" s="35"/>
      <c r="H180" s="28">
        <f>ROUND(IFERROR(H178*H179,0),2)</f>
        <v>0</v>
      </c>
      <c r="I180" s="20"/>
      <c r="J180" s="35"/>
      <c r="K180" s="28">
        <f>ROUND(IFERROR(K178*K179,0),2)</f>
        <v>0</v>
      </c>
      <c r="L180" s="20"/>
      <c r="M180" s="35"/>
      <c r="N180" s="28">
        <f>ROUND(IFERROR(N178*N179,0),2)</f>
        <v>0</v>
      </c>
      <c r="O180" s="20"/>
      <c r="P180" s="35"/>
      <c r="Q180" s="28">
        <f>ROUND(IFERROR(Q178*Q179,0),2)</f>
        <v>0</v>
      </c>
      <c r="R180" s="20"/>
      <c r="S180" s="35"/>
      <c r="T180" s="28">
        <f>ROUND(IFERROR(T178*T179,0),2)</f>
        <v>0</v>
      </c>
      <c r="U180" s="20"/>
      <c r="V180" s="35"/>
      <c r="W180" s="28">
        <f>ROUND(IFERROR(W178*W179,0),2)</f>
        <v>0</v>
      </c>
      <c r="X180" s="20"/>
      <c r="Y180" s="24"/>
      <c r="AA180" s="2"/>
    </row>
    <row r="181" spans="1:27" ht="10.15" hidden="1" customHeight="1" x14ac:dyDescent="0.25">
      <c r="A181" s="119"/>
      <c r="B181" s="140"/>
      <c r="C181" s="137"/>
      <c r="D181" s="51"/>
      <c r="E181" s="147"/>
      <c r="F181" s="147"/>
      <c r="G181" s="35"/>
      <c r="H181" s="39"/>
      <c r="I181" s="20"/>
      <c r="J181" s="35"/>
      <c r="K181" s="39"/>
      <c r="L181" s="20"/>
      <c r="M181" s="35"/>
      <c r="N181" s="39"/>
      <c r="O181" s="20"/>
      <c r="P181" s="35"/>
      <c r="Q181" s="39"/>
      <c r="R181" s="20"/>
      <c r="S181" s="35"/>
      <c r="T181" s="39"/>
      <c r="U181" s="20"/>
      <c r="V181" s="35"/>
      <c r="W181" s="39"/>
      <c r="X181" s="20"/>
      <c r="Y181" s="24"/>
      <c r="AA181" s="2"/>
    </row>
    <row r="182" spans="1:27" ht="21" hidden="1" customHeight="1" x14ac:dyDescent="0.25">
      <c r="A182" s="119"/>
      <c r="B182" s="140" t="s">
        <v>123</v>
      </c>
      <c r="C182" s="137"/>
      <c r="D182" s="51"/>
      <c r="E182" s="147"/>
      <c r="F182" s="147"/>
      <c r="G182" s="35"/>
      <c r="H182" s="77"/>
      <c r="I182" s="20"/>
      <c r="J182" s="35"/>
      <c r="K182" s="77"/>
      <c r="L182" s="20"/>
      <c r="M182" s="35"/>
      <c r="N182" s="77"/>
      <c r="O182" s="20"/>
      <c r="P182" s="35"/>
      <c r="Q182" s="77"/>
      <c r="R182" s="20"/>
      <c r="S182" s="35"/>
      <c r="T182" s="77"/>
      <c r="U182" s="20"/>
      <c r="V182" s="35"/>
      <c r="W182" s="77"/>
      <c r="X182" s="20"/>
      <c r="Y182" s="24"/>
      <c r="AA182" s="2"/>
    </row>
    <row r="183" spans="1:27" ht="21" hidden="1" customHeight="1" x14ac:dyDescent="0.25">
      <c r="A183" s="126"/>
      <c r="B183" s="140" t="s">
        <v>124</v>
      </c>
      <c r="C183" s="137"/>
      <c r="D183" s="51"/>
      <c r="E183" s="147"/>
      <c r="F183" s="147"/>
      <c r="G183" s="35"/>
      <c r="H183" s="79"/>
      <c r="I183" s="20"/>
      <c r="J183" s="35"/>
      <c r="K183" s="79"/>
      <c r="L183" s="20"/>
      <c r="M183" s="35"/>
      <c r="N183" s="79"/>
      <c r="O183" s="20"/>
      <c r="P183" s="35"/>
      <c r="Q183" s="79"/>
      <c r="R183" s="20"/>
      <c r="S183" s="35"/>
      <c r="T183" s="79"/>
      <c r="U183" s="20"/>
      <c r="V183" s="35"/>
      <c r="W183" s="79"/>
      <c r="X183" s="20"/>
      <c r="Y183" s="24"/>
      <c r="AA183" s="2"/>
    </row>
    <row r="184" spans="1:27" ht="6.6" hidden="1" customHeight="1" x14ac:dyDescent="0.25">
      <c r="A184" s="119"/>
      <c r="B184" s="140"/>
      <c r="C184" s="137"/>
      <c r="D184" s="51"/>
      <c r="E184" s="147"/>
      <c r="F184" s="147"/>
      <c r="G184" s="35"/>
      <c r="H184" s="39"/>
      <c r="I184" s="20"/>
      <c r="J184" s="35"/>
      <c r="K184" s="39"/>
      <c r="L184" s="20"/>
      <c r="M184" s="35"/>
      <c r="N184" s="39"/>
      <c r="O184" s="20"/>
      <c r="P184" s="35"/>
      <c r="Q184" s="39"/>
      <c r="R184" s="20"/>
      <c r="S184" s="35"/>
      <c r="T184" s="39"/>
      <c r="U184" s="20"/>
      <c r="V184" s="35"/>
      <c r="W184" s="39"/>
      <c r="X184" s="20"/>
      <c r="Y184" s="24"/>
    </row>
    <row r="185" spans="1:27" ht="21" hidden="1" customHeight="1" x14ac:dyDescent="0.25">
      <c r="A185" s="126"/>
      <c r="B185" s="141"/>
      <c r="C185" s="138"/>
      <c r="D185" s="154" t="s">
        <v>117</v>
      </c>
      <c r="E185" s="147" t="s">
        <v>108</v>
      </c>
      <c r="F185" s="147" t="s">
        <v>108</v>
      </c>
      <c r="G185" s="139"/>
      <c r="H185" s="28">
        <f>IFERROR(H180+H182+H183,0)</f>
        <v>0</v>
      </c>
      <c r="I185" s="38"/>
      <c r="J185" s="139"/>
      <c r="K185" s="28">
        <f>IFERROR(K180+K182+K183,0)</f>
        <v>0</v>
      </c>
      <c r="L185" s="38"/>
      <c r="M185" s="139"/>
      <c r="N185" s="28">
        <f>IFERROR(N180+N182+N183,0)</f>
        <v>0</v>
      </c>
      <c r="O185" s="38"/>
      <c r="P185" s="139"/>
      <c r="Q185" s="28">
        <f>IFERROR(Q180+Q182+Q183,0)</f>
        <v>0</v>
      </c>
      <c r="R185" s="38"/>
      <c r="S185" s="139"/>
      <c r="T185" s="28">
        <f>IFERROR(T180+T182+T183,0)</f>
        <v>0</v>
      </c>
      <c r="U185" s="38"/>
      <c r="V185" s="139"/>
      <c r="W185" s="28">
        <f>IFERROR(W180+W182+W183,0)</f>
        <v>0</v>
      </c>
      <c r="X185" s="38"/>
      <c r="Y185" s="24"/>
    </row>
    <row r="186" spans="1:27" ht="21" hidden="1" customHeight="1" x14ac:dyDescent="0.25">
      <c r="A186" s="119"/>
      <c r="B186" s="141"/>
      <c r="C186" s="138"/>
      <c r="D186" s="144" t="s">
        <v>118</v>
      </c>
      <c r="E186" s="147">
        <f>IF(MONTH(H167)=MONTH(H168),((YEAR(H168)-YEAR(H167))*12)-12+(12-MONTH(H167))+MONTH(H168)-1+(EOMONTH(H167,0)-H167+1)/DAY(EOMONTH(H167,0))+(1-(EOMONTH(H168,0)-H168)/DAY(EOMONTH(H168,0))),((YEAR(H168)-YEAR(H167))*12)-12+(12-MONTH(H167))+MONTH(H168)-1+(EOMONTH(H167,0)-H167+1)/DAY(EOMONTH(H167,0))+(1-(EOMONTH(H168,0)-H168)/DAY(EOMONTH(H168,0))))</f>
        <v>3.2258064516129004E-2</v>
      </c>
      <c r="F186" s="147">
        <f>ROUND(IF(AND(H167&lt;&gt;"",H168&lt;&gt;""),IF(E186&lt;=1,1,E186),0),2)</f>
        <v>0</v>
      </c>
      <c r="G186" s="51"/>
      <c r="H186" s="28">
        <f>ROUND(IFERROR(H185/F186,0),2)</f>
        <v>0</v>
      </c>
      <c r="I186" s="38"/>
      <c r="J186" s="51"/>
      <c r="K186" s="28">
        <f>ROUND(IFERROR(K185/F176,0),2)</f>
        <v>0</v>
      </c>
      <c r="L186" s="38"/>
      <c r="M186" s="51"/>
      <c r="N186" s="28">
        <f>ROUND(IFERROR(N185/F175,0),2)</f>
        <v>0</v>
      </c>
      <c r="O186" s="38"/>
      <c r="P186" s="51"/>
      <c r="Q186" s="28">
        <f>ROUND(IFERROR(Q185/F174,0),2)</f>
        <v>0</v>
      </c>
      <c r="R186" s="38"/>
      <c r="S186" s="51"/>
      <c r="T186" s="28">
        <f>ROUND(IFERROR(T185/F173,0),2)</f>
        <v>0</v>
      </c>
      <c r="U186" s="38"/>
      <c r="V186" s="51"/>
      <c r="W186" s="28">
        <f>ROUND(IFERROR(W185/F172,0),2)</f>
        <v>0</v>
      </c>
      <c r="X186" s="38"/>
      <c r="Y186" s="24"/>
    </row>
    <row r="187" spans="1:27" ht="8.25" hidden="1" customHeight="1" thickBot="1" x14ac:dyDescent="0.3">
      <c r="A187" s="126"/>
      <c r="B187" s="29"/>
      <c r="C187" s="113"/>
      <c r="D187" s="113"/>
      <c r="E187" s="113"/>
      <c r="F187" s="113"/>
      <c r="G187" s="113"/>
      <c r="H187" s="30"/>
      <c r="I187" s="30"/>
      <c r="J187" s="30"/>
      <c r="K187" s="30"/>
      <c r="L187" s="30"/>
      <c r="M187" s="30"/>
      <c r="N187" s="30"/>
      <c r="O187" s="30"/>
      <c r="P187" s="30"/>
      <c r="Q187" s="30"/>
      <c r="R187" s="30"/>
      <c r="S187" s="30"/>
      <c r="T187" s="30"/>
      <c r="U187" s="30"/>
      <c r="V187" s="30"/>
      <c r="W187" s="30"/>
      <c r="X187" s="30"/>
      <c r="Y187" s="31"/>
    </row>
    <row r="188" spans="1:27" ht="13.9" customHeight="1" thickBot="1" x14ac:dyDescent="0.3">
      <c r="A188" s="119"/>
      <c r="B188" s="12"/>
      <c r="C188" s="8"/>
      <c r="D188" s="8"/>
      <c r="E188" s="43"/>
      <c r="F188" s="43"/>
      <c r="G188" s="8"/>
      <c r="H188" s="8"/>
      <c r="I188" s="32"/>
      <c r="J188" s="32"/>
      <c r="K188" s="32"/>
      <c r="L188" s="32"/>
      <c r="M188" s="32"/>
      <c r="N188" s="32"/>
      <c r="O188" s="32"/>
      <c r="P188" s="32"/>
      <c r="Q188" s="32"/>
      <c r="R188" s="32"/>
      <c r="S188" s="32"/>
      <c r="T188" s="32"/>
      <c r="U188" s="32"/>
      <c r="V188" s="32"/>
      <c r="W188" s="32"/>
      <c r="X188" s="32"/>
      <c r="Y188" s="8"/>
    </row>
    <row r="189" spans="1:27" ht="21" customHeight="1" thickBot="1" x14ac:dyDescent="0.3">
      <c r="A189" s="54"/>
      <c r="B189" s="14" t="s">
        <v>6</v>
      </c>
      <c r="C189" s="167" t="s">
        <v>119</v>
      </c>
      <c r="D189" s="44"/>
      <c r="E189" s="146"/>
      <c r="F189" s="146"/>
      <c r="G189" s="198" t="str">
        <f>IF(OR(SAM!E236=0,SAM!E236=""),"",SAM!E236)</f>
        <v/>
      </c>
      <c r="H189" s="198"/>
      <c r="I189" s="198"/>
      <c r="J189" s="198"/>
      <c r="K189" s="198"/>
      <c r="L189" s="198"/>
      <c r="M189" s="16"/>
      <c r="N189" s="16"/>
      <c r="O189" s="16"/>
      <c r="P189" s="16"/>
      <c r="Q189" s="16"/>
      <c r="R189" s="16"/>
      <c r="S189" s="16"/>
      <c r="T189" s="16"/>
      <c r="U189" s="16"/>
      <c r="V189" s="16"/>
      <c r="W189" s="16"/>
      <c r="X189" s="16"/>
      <c r="Y189" s="18"/>
    </row>
    <row r="190" spans="1:27" ht="6.75" hidden="1" customHeight="1" x14ac:dyDescent="0.25">
      <c r="A190" s="119"/>
      <c r="B190" s="33"/>
      <c r="C190" s="32"/>
      <c r="D190" s="32"/>
      <c r="E190" s="32"/>
      <c r="F190" s="32"/>
      <c r="G190" s="32"/>
      <c r="H190" s="32"/>
      <c r="I190" s="32"/>
      <c r="J190" s="32"/>
      <c r="K190" s="32"/>
      <c r="L190" s="32"/>
      <c r="M190" s="32"/>
      <c r="N190" s="32"/>
      <c r="O190" s="32"/>
      <c r="P190" s="32"/>
      <c r="Q190" s="32"/>
      <c r="R190" s="32"/>
      <c r="S190" s="32"/>
      <c r="T190" s="32"/>
      <c r="U190" s="32"/>
      <c r="V190" s="32"/>
      <c r="W190" s="32"/>
      <c r="X190" s="32"/>
      <c r="Y190" s="34"/>
    </row>
    <row r="191" spans="1:27" ht="21" hidden="1" customHeight="1" x14ac:dyDescent="0.25">
      <c r="A191" s="119"/>
      <c r="B191" s="22"/>
      <c r="C191" s="23"/>
      <c r="D191" s="144" t="s">
        <v>106</v>
      </c>
      <c r="E191" s="23"/>
      <c r="F191" s="23"/>
      <c r="G191" s="162" t="s">
        <v>101</v>
      </c>
      <c r="H191" s="164"/>
      <c r="I191" s="162" t="s">
        <v>101</v>
      </c>
      <c r="J191" s="162" t="s">
        <v>101</v>
      </c>
      <c r="K191" s="164"/>
      <c r="L191" s="162" t="s">
        <v>101</v>
      </c>
      <c r="M191" s="162" t="s">
        <v>101</v>
      </c>
      <c r="N191" s="164"/>
      <c r="O191" s="162" t="s">
        <v>101</v>
      </c>
      <c r="P191" s="162" t="s">
        <v>101</v>
      </c>
      <c r="Q191" s="164"/>
      <c r="R191" s="162" t="s">
        <v>101</v>
      </c>
      <c r="S191" s="162" t="s">
        <v>101</v>
      </c>
      <c r="T191" s="164"/>
      <c r="U191" s="162" t="s">
        <v>101</v>
      </c>
      <c r="V191" s="162" t="s">
        <v>101</v>
      </c>
      <c r="W191" s="164"/>
      <c r="X191" s="162" t="s">
        <v>101</v>
      </c>
      <c r="Y191" s="24"/>
      <c r="AA191" s="2"/>
    </row>
    <row r="192" spans="1:27" ht="6.75" hidden="1" customHeight="1" x14ac:dyDescent="0.25">
      <c r="A192" s="119"/>
      <c r="B192" s="22"/>
      <c r="C192" s="23"/>
      <c r="D192" s="23"/>
      <c r="E192" s="23"/>
      <c r="F192" s="23"/>
      <c r="G192" s="23"/>
      <c r="H192" s="147"/>
      <c r="I192" s="23"/>
      <c r="J192" s="23"/>
      <c r="K192" s="147"/>
      <c r="L192" s="23"/>
      <c r="M192" s="23"/>
      <c r="N192" s="147"/>
      <c r="O192" s="23"/>
      <c r="P192" s="23"/>
      <c r="Q192" s="147"/>
      <c r="R192" s="23"/>
      <c r="S192" s="23"/>
      <c r="T192" s="147"/>
      <c r="U192" s="23"/>
      <c r="V192" s="23"/>
      <c r="W192" s="147"/>
      <c r="X192" s="23"/>
      <c r="Y192" s="24"/>
      <c r="AA192" s="2"/>
    </row>
    <row r="193" spans="1:27" ht="21" hidden="1" customHeight="1" x14ac:dyDescent="0.25">
      <c r="A193" s="119"/>
      <c r="B193" s="22"/>
      <c r="C193" s="23"/>
      <c r="D193" s="144" t="s">
        <v>107</v>
      </c>
      <c r="E193" s="147" t="s">
        <v>108</v>
      </c>
      <c r="F193" s="147" t="s">
        <v>108</v>
      </c>
      <c r="G193" s="145"/>
      <c r="H193" s="142"/>
      <c r="I193" s="23"/>
      <c r="J193" s="145"/>
      <c r="K193" s="142"/>
      <c r="L193" s="23"/>
      <c r="M193" s="145"/>
      <c r="N193" s="142"/>
      <c r="O193" s="23"/>
      <c r="P193" s="145"/>
      <c r="Q193" s="142"/>
      <c r="R193" s="23"/>
      <c r="S193" s="145"/>
      <c r="T193" s="142"/>
      <c r="U193" s="23"/>
      <c r="V193" s="145"/>
      <c r="W193" s="142"/>
      <c r="X193" s="23"/>
      <c r="Y193" s="24"/>
      <c r="AA193" s="2"/>
    </row>
    <row r="194" spans="1:27" ht="21" hidden="1" customHeight="1" x14ac:dyDescent="0.25">
      <c r="A194" s="119"/>
      <c r="B194" s="22"/>
      <c r="C194" s="23"/>
      <c r="D194" s="144" t="s">
        <v>109</v>
      </c>
      <c r="E194" s="147" t="s">
        <v>108</v>
      </c>
      <c r="F194" s="147" t="s">
        <v>108</v>
      </c>
      <c r="G194" s="145"/>
      <c r="H194" s="143"/>
      <c r="I194" s="23"/>
      <c r="J194" s="145"/>
      <c r="K194" s="143"/>
      <c r="L194" s="23"/>
      <c r="M194" s="145"/>
      <c r="N194" s="143"/>
      <c r="O194" s="23"/>
      <c r="P194" s="145"/>
      <c r="Q194" s="143"/>
      <c r="R194" s="23"/>
      <c r="S194" s="145"/>
      <c r="T194" s="143"/>
      <c r="U194" s="23"/>
      <c r="V194" s="145"/>
      <c r="W194" s="143"/>
      <c r="X194" s="23"/>
      <c r="Y194" s="24"/>
      <c r="AA194" s="2"/>
    </row>
    <row r="195" spans="1:27" ht="6.75" hidden="1" customHeight="1" x14ac:dyDescent="0.25">
      <c r="A195" s="119"/>
      <c r="B195" s="22"/>
      <c r="C195" s="112"/>
      <c r="D195" s="112"/>
      <c r="E195" s="147" t="s">
        <v>108</v>
      </c>
      <c r="F195" s="147" t="s">
        <v>108</v>
      </c>
      <c r="G195" s="112"/>
      <c r="H195" s="23"/>
      <c r="I195" s="23"/>
      <c r="J195" s="112"/>
      <c r="K195" s="23"/>
      <c r="L195" s="23"/>
      <c r="M195" s="112"/>
      <c r="N195" s="23"/>
      <c r="O195" s="23"/>
      <c r="P195" s="112"/>
      <c r="Q195" s="23"/>
      <c r="R195" s="23"/>
      <c r="S195" s="112"/>
      <c r="T195" s="23"/>
      <c r="U195" s="23"/>
      <c r="V195" s="112"/>
      <c r="W195" s="23"/>
      <c r="X195" s="23"/>
      <c r="Y195" s="24"/>
      <c r="AA195" s="2"/>
    </row>
    <row r="196" spans="1:27" ht="21" hidden="1" customHeight="1" x14ac:dyDescent="0.25">
      <c r="A196" s="119"/>
      <c r="B196" s="140" t="s">
        <v>120</v>
      </c>
      <c r="C196" s="137"/>
      <c r="D196" s="51"/>
      <c r="E196" s="147" t="s">
        <v>108</v>
      </c>
      <c r="F196" s="147" t="s">
        <v>108</v>
      </c>
      <c r="G196" s="51"/>
      <c r="H196" s="77"/>
      <c r="I196" s="20"/>
      <c r="J196" s="51"/>
      <c r="K196" s="77"/>
      <c r="L196" s="20"/>
      <c r="M196" s="51"/>
      <c r="N196" s="77"/>
      <c r="O196" s="20"/>
      <c r="P196" s="51"/>
      <c r="Q196" s="77"/>
      <c r="R196" s="20"/>
      <c r="S196" s="51"/>
      <c r="T196" s="77"/>
      <c r="U196" s="20"/>
      <c r="V196" s="51"/>
      <c r="W196" s="77"/>
      <c r="X196" s="20"/>
      <c r="Y196" s="24"/>
      <c r="AA196" s="2"/>
    </row>
    <row r="197" spans="1:27" ht="21" hidden="1" customHeight="1" x14ac:dyDescent="0.25">
      <c r="A197" s="126"/>
      <c r="B197" s="140" t="s">
        <v>111</v>
      </c>
      <c r="C197" s="137"/>
      <c r="D197" s="51"/>
      <c r="E197" s="147" t="s">
        <v>108</v>
      </c>
      <c r="F197" s="147" t="s">
        <v>108</v>
      </c>
      <c r="G197" s="35" t="s">
        <v>18</v>
      </c>
      <c r="H197" s="77"/>
      <c r="I197" s="36" t="s">
        <v>19</v>
      </c>
      <c r="J197" s="35" t="s">
        <v>18</v>
      </c>
      <c r="K197" s="77"/>
      <c r="L197" s="36" t="s">
        <v>19</v>
      </c>
      <c r="M197" s="35" t="s">
        <v>18</v>
      </c>
      <c r="N197" s="77"/>
      <c r="O197" s="36" t="s">
        <v>19</v>
      </c>
      <c r="P197" s="35" t="s">
        <v>18</v>
      </c>
      <c r="Q197" s="77"/>
      <c r="R197" s="36" t="s">
        <v>19</v>
      </c>
      <c r="S197" s="35" t="s">
        <v>18</v>
      </c>
      <c r="T197" s="77"/>
      <c r="U197" s="36" t="s">
        <v>19</v>
      </c>
      <c r="V197" s="35" t="s">
        <v>18</v>
      </c>
      <c r="W197" s="77"/>
      <c r="X197" s="36" t="s">
        <v>19</v>
      </c>
      <c r="Y197" s="24"/>
      <c r="AA197" s="2"/>
    </row>
    <row r="198" spans="1:27" ht="21" hidden="1" customHeight="1" x14ac:dyDescent="0.25">
      <c r="A198" s="119"/>
      <c r="B198" s="140" t="s">
        <v>112</v>
      </c>
      <c r="C198" s="137"/>
      <c r="D198" s="51"/>
      <c r="E198" s="147">
        <f>IF(MONTH(W193)=MONTH(W194),((YEAR(W194)-YEAR(W193))*12)-12+(12-MONTH(W193))+MONTH(W194)-1+(EOMONTH(W193,0)-W193+1)/DAY(EOMONTH(W193,0))+(1-(EOMONTH(W194,0)-W194)/DAY(EOMONTH(W194,0))),((YEAR(W194)-YEAR(W193))*12)-12+(12-MONTH(W193))+MONTH(W194)-1+(EOMONTH(W193,0)-W193+1)/DAY(EOMONTH(W193,0))+(1-(EOMONTH(W194,0)-W194)/DAY(EOMONTH(W194,0))))</f>
        <v>3.2258064516129004E-2</v>
      </c>
      <c r="F198" s="147">
        <f>ROUND(IF(AND(W193&lt;&gt;"",W194&lt;&gt;""),IF(E198&lt;=1,1,E198),0),2)</f>
        <v>0</v>
      </c>
      <c r="G198" s="51"/>
      <c r="H198" s="78"/>
      <c r="I198" s="20"/>
      <c r="J198" s="51"/>
      <c r="K198" s="78"/>
      <c r="L198" s="20"/>
      <c r="M198" s="51"/>
      <c r="N198" s="78"/>
      <c r="O198" s="20"/>
      <c r="P198" s="51"/>
      <c r="Q198" s="78"/>
      <c r="R198" s="20"/>
      <c r="S198" s="51"/>
      <c r="T198" s="78"/>
      <c r="U198" s="20"/>
      <c r="V198" s="51"/>
      <c r="W198" s="78"/>
      <c r="X198" s="20"/>
      <c r="Y198" s="24"/>
      <c r="AA198" s="2"/>
    </row>
    <row r="199" spans="1:27" ht="21" hidden="1" customHeight="1" x14ac:dyDescent="0.25">
      <c r="A199" s="119"/>
      <c r="B199" s="140" t="s">
        <v>114</v>
      </c>
      <c r="C199" s="137"/>
      <c r="D199" s="51"/>
      <c r="E199" s="147">
        <f>IF(MONTH(T193)=MONTH(T194),((YEAR(T194)-YEAR(T193))*12)-12+(12-MONTH(T193))+MONTH(T194)-1+(EOMONTH(T193,0)-T193+1)/DAY(EOMONTH(T193,0))+(1-(EOMONTH(T194,0)-T194)/DAY(EOMONTH(T194,0))),((YEAR(T194)-YEAR(T193))*12)-12+(12-MONTH(T193))+MONTH(T194)-1+(EOMONTH(T193,0)-T193+1)/DAY(EOMONTH(T193,0))+(1-(EOMONTH(T194,0)-T194)/DAY(EOMONTH(T194,0))))</f>
        <v>3.2258064516129004E-2</v>
      </c>
      <c r="F199" s="147">
        <f>ROUND(IF(AND(T193&lt;&gt;"",T194&lt;&gt;""),IF(E199&lt;=1,1,E199),0),2)</f>
        <v>0</v>
      </c>
      <c r="G199" s="51"/>
      <c r="H199" s="78"/>
      <c r="I199" s="20"/>
      <c r="J199" s="51"/>
      <c r="K199" s="78"/>
      <c r="L199" s="20"/>
      <c r="M199" s="51"/>
      <c r="N199" s="78"/>
      <c r="O199" s="20"/>
      <c r="P199" s="51"/>
      <c r="Q199" s="78"/>
      <c r="R199" s="20"/>
      <c r="S199" s="51"/>
      <c r="T199" s="78"/>
      <c r="U199" s="20"/>
      <c r="V199" s="51"/>
      <c r="W199" s="78"/>
      <c r="X199" s="20"/>
      <c r="Y199" s="24"/>
      <c r="AA199" s="2"/>
    </row>
    <row r="200" spans="1:27" ht="21" hidden="1" customHeight="1" x14ac:dyDescent="0.25">
      <c r="A200" s="126"/>
      <c r="B200" s="140" t="s">
        <v>113</v>
      </c>
      <c r="C200" s="137"/>
      <c r="D200" s="51"/>
      <c r="E200" s="163">
        <f>IF(MONTH(Q193)=MONTH(Q194),((YEAR(Q194)-YEAR(Q193))*12)-12+(12-MONTH(Q193))+MONTH(Q194)-1+(EOMONTH(Q193,0)-Q193+1)/DAY(EOMONTH(Q193,0))+(1-(EOMONTH(Q194,0)-Q194)/DAY(EOMONTH(Q194,0))),((YEAR(Q194)-YEAR(Q193))*12)-12+(12-MONTH(Q193))+MONTH(Q194)-1+(EOMONTH(Q193,0)-Q193+1)/DAY(EOMONTH(Q193,0))+(1-(EOMONTH(Q194,0)-Q194)/DAY(EOMONTH(Q194,0))))</f>
        <v>3.2258064516129004E-2</v>
      </c>
      <c r="F200" s="163">
        <f>ROUND(IF(AND(Q193&lt;&gt;"",Q194&lt;&gt;""),IF(E200&lt;=1,1,E200),0),2)</f>
        <v>0</v>
      </c>
      <c r="G200" s="51"/>
      <c r="H200" s="78"/>
      <c r="I200" s="20"/>
      <c r="J200" s="51"/>
      <c r="K200" s="78"/>
      <c r="L200" s="20"/>
      <c r="M200" s="51"/>
      <c r="N200" s="78"/>
      <c r="O200" s="20"/>
      <c r="P200" s="51"/>
      <c r="Q200" s="78"/>
      <c r="R200" s="20"/>
      <c r="S200" s="51"/>
      <c r="T200" s="78"/>
      <c r="U200" s="20"/>
      <c r="V200" s="51"/>
      <c r="W200" s="78"/>
      <c r="X200" s="20"/>
      <c r="Y200" s="24"/>
      <c r="AA200" s="2"/>
    </row>
    <row r="201" spans="1:27" ht="21" hidden="1" customHeight="1" x14ac:dyDescent="0.25">
      <c r="A201" s="119"/>
      <c r="B201" s="140" t="s">
        <v>115</v>
      </c>
      <c r="C201" s="137"/>
      <c r="D201" s="51"/>
      <c r="E201" s="147">
        <f>IF(MONTH(N193)=MONTH(N194),((YEAR(N194)-YEAR(N193))*12)-12+(12-MONTH(N193))+MONTH(N194)-1+(EOMONTH(N193,0)-N193+1)/DAY(EOMONTH(N193,0))+(1-(EOMONTH(N194,0)-N194)/DAY(EOMONTH(N194,0))),((YEAR(N194)-YEAR(N193))*12)-12+(12-MONTH(N193))+MONTH(N194)-1+(EOMONTH(N193,0)-N193+1)/DAY(EOMONTH(N193,0))+(1-(EOMONTH(N194,0)-N194)/DAY(EOMONTH(N194,0))))</f>
        <v>3.2258064516129004E-2</v>
      </c>
      <c r="F201" s="147">
        <f>ROUND(IF(AND(N193&lt;&gt;"",N194&lt;&gt;""),IF(E201&lt;=1,1,E201),0),2)</f>
        <v>0</v>
      </c>
      <c r="G201" s="51"/>
      <c r="H201" s="78"/>
      <c r="I201" s="20"/>
      <c r="J201" s="51"/>
      <c r="K201" s="78"/>
      <c r="L201" s="20"/>
      <c r="M201" s="51"/>
      <c r="N201" s="78"/>
      <c r="O201" s="20"/>
      <c r="P201" s="51"/>
      <c r="Q201" s="78"/>
      <c r="R201" s="20"/>
      <c r="S201" s="51"/>
      <c r="T201" s="78"/>
      <c r="U201" s="20"/>
      <c r="V201" s="51"/>
      <c r="W201" s="78"/>
      <c r="X201" s="20"/>
      <c r="Y201" s="24"/>
      <c r="AA201" s="2"/>
    </row>
    <row r="202" spans="1:27" ht="21" hidden="1" customHeight="1" x14ac:dyDescent="0.25">
      <c r="A202" s="119"/>
      <c r="B202" s="140" t="s">
        <v>116</v>
      </c>
      <c r="C202" s="137"/>
      <c r="D202" s="165"/>
      <c r="E202" s="147">
        <f>IF(MONTH(K193)=MONTH(K194),((YEAR(K194)-YEAR(K193))*12)-12+(12-MONTH(K193))+MONTH(K194)-1+(EOMONTH(K193,0)-K193+1)/DAY(EOMONTH(K193,0))+(1-(EOMONTH(K194,0)-K194)/DAY(EOMONTH(K194,0))),((YEAR(K194)-YEAR(K193))*12)-12+(12-MONTH(K193))+MONTH(K194)-1+(EOMONTH(K193,0)-K193+1)/DAY(EOMONTH(K193,0))+(1-(EOMONTH(K194,0)-K194)/DAY(EOMONTH(K194,0))))</f>
        <v>3.2258064516129004E-2</v>
      </c>
      <c r="F202" s="147">
        <f>ROUND(IF(AND(K193&lt;&gt;"",K194&lt;&gt;""),IF(E202&lt;=1,1,E202),0),2)</f>
        <v>0</v>
      </c>
      <c r="G202" s="161" t="s">
        <v>101</v>
      </c>
      <c r="H202" s="79"/>
      <c r="I202" s="20"/>
      <c r="J202" s="120"/>
      <c r="K202" s="79"/>
      <c r="L202" s="20"/>
      <c r="M202" s="120"/>
      <c r="N202" s="79"/>
      <c r="O202" s="20"/>
      <c r="P202" s="120"/>
      <c r="Q202" s="79"/>
      <c r="R202" s="20"/>
      <c r="S202" s="120"/>
      <c r="T202" s="79"/>
      <c r="U202" s="20"/>
      <c r="V202" s="120"/>
      <c r="W202" s="79"/>
      <c r="X202" s="20"/>
      <c r="Y202" s="24"/>
      <c r="AA202" s="2"/>
    </row>
    <row r="203" spans="1:27" ht="13.15" hidden="1" customHeight="1" x14ac:dyDescent="0.25">
      <c r="A203" s="126"/>
      <c r="B203" s="140"/>
      <c r="C203" s="137"/>
      <c r="D203" s="51"/>
      <c r="E203" s="147" t="s">
        <v>108</v>
      </c>
      <c r="F203" s="147" t="s">
        <v>108</v>
      </c>
      <c r="G203" s="35"/>
      <c r="H203" s="39"/>
      <c r="I203" s="20"/>
      <c r="J203" s="35"/>
      <c r="K203" s="39"/>
      <c r="L203" s="20"/>
      <c r="M203" s="35"/>
      <c r="N203" s="39"/>
      <c r="O203" s="20"/>
      <c r="P203" s="35"/>
      <c r="Q203" s="39"/>
      <c r="R203" s="20"/>
      <c r="S203" s="35"/>
      <c r="T203" s="39"/>
      <c r="U203" s="20"/>
      <c r="V203" s="35"/>
      <c r="W203" s="39"/>
      <c r="X203" s="20"/>
      <c r="Y203" s="24"/>
      <c r="AA203" s="2"/>
    </row>
    <row r="204" spans="1:27" ht="21" hidden="1" customHeight="1" x14ac:dyDescent="0.25">
      <c r="A204" s="119"/>
      <c r="B204" s="140" t="s">
        <v>10</v>
      </c>
      <c r="C204" s="137"/>
      <c r="D204" s="51"/>
      <c r="E204" s="147"/>
      <c r="F204" s="147"/>
      <c r="G204" s="35"/>
      <c r="H204" s="149">
        <f>IFERROR(SUM(H198:H202)-H197+H196,0)</f>
        <v>0</v>
      </c>
      <c r="I204" s="20"/>
      <c r="J204" s="35"/>
      <c r="K204" s="149">
        <f>IFERROR(SUM(K198:K202)-K197+K196,0)</f>
        <v>0</v>
      </c>
      <c r="L204" s="20"/>
      <c r="M204" s="35"/>
      <c r="N204" s="149">
        <f>IFERROR(SUM(N198:N202)-N197+N196,0)</f>
        <v>0</v>
      </c>
      <c r="O204" s="20"/>
      <c r="P204" s="35"/>
      <c r="Q204" s="149">
        <f>IFERROR(SUM(Q198:Q202)-Q197+Q196,0)</f>
        <v>0</v>
      </c>
      <c r="R204" s="20"/>
      <c r="S204" s="35"/>
      <c r="T204" s="149">
        <f>IFERROR(SUM(T198:T202)-T197+T196,0)</f>
        <v>0</v>
      </c>
      <c r="U204" s="20"/>
      <c r="V204" s="35"/>
      <c r="W204" s="149">
        <f>IFERROR(SUM(W198:W202)-W197+W196,0)</f>
        <v>0</v>
      </c>
      <c r="X204" s="20"/>
      <c r="Y204" s="24"/>
      <c r="AA204" s="2"/>
    </row>
    <row r="205" spans="1:27" ht="21" hidden="1" customHeight="1" x14ac:dyDescent="0.25">
      <c r="A205" s="119"/>
      <c r="B205" s="140" t="s">
        <v>121</v>
      </c>
      <c r="C205" s="137"/>
      <c r="D205" s="51"/>
      <c r="E205" s="147"/>
      <c r="F205" s="147"/>
      <c r="G205" s="35"/>
      <c r="H205" s="83"/>
      <c r="I205" s="20"/>
      <c r="J205" s="35"/>
      <c r="K205" s="83"/>
      <c r="L205" s="20"/>
      <c r="M205" s="35"/>
      <c r="N205" s="83"/>
      <c r="O205" s="20"/>
      <c r="P205" s="35"/>
      <c r="Q205" s="83"/>
      <c r="R205" s="20"/>
      <c r="S205" s="35"/>
      <c r="T205" s="83"/>
      <c r="U205" s="20"/>
      <c r="V205" s="35"/>
      <c r="W205" s="83"/>
      <c r="X205" s="20"/>
      <c r="Y205" s="24"/>
      <c r="AA205" s="2"/>
    </row>
    <row r="206" spans="1:27" ht="21" hidden="1" customHeight="1" x14ac:dyDescent="0.25">
      <c r="A206" s="126"/>
      <c r="B206" s="140" t="s">
        <v>122</v>
      </c>
      <c r="C206" s="137"/>
      <c r="D206" s="51"/>
      <c r="E206" s="147"/>
      <c r="F206" s="147"/>
      <c r="G206" s="35"/>
      <c r="H206" s="28">
        <f>ROUND(IFERROR(H204*H205,0),2)</f>
        <v>0</v>
      </c>
      <c r="I206" s="20"/>
      <c r="J206" s="35"/>
      <c r="K206" s="28">
        <f>ROUND(IFERROR(K204*K205,0),2)</f>
        <v>0</v>
      </c>
      <c r="L206" s="20"/>
      <c r="M206" s="35"/>
      <c r="N206" s="28">
        <f>ROUND(IFERROR(N204*N205,0),2)</f>
        <v>0</v>
      </c>
      <c r="O206" s="20"/>
      <c r="P206" s="35"/>
      <c r="Q206" s="28">
        <f>ROUND(IFERROR(Q204*Q205,0),2)</f>
        <v>0</v>
      </c>
      <c r="R206" s="20"/>
      <c r="S206" s="35"/>
      <c r="T206" s="28">
        <f>ROUND(IFERROR(T204*T205,0),2)</f>
        <v>0</v>
      </c>
      <c r="U206" s="20"/>
      <c r="V206" s="35"/>
      <c r="W206" s="28">
        <f>ROUND(IFERROR(W204*W205,0),2)</f>
        <v>0</v>
      </c>
      <c r="X206" s="20"/>
      <c r="Y206" s="24"/>
      <c r="AA206" s="2"/>
    </row>
    <row r="207" spans="1:27" ht="10.15" hidden="1" customHeight="1" x14ac:dyDescent="0.25">
      <c r="A207" s="119"/>
      <c r="B207" s="140"/>
      <c r="C207" s="137"/>
      <c r="D207" s="51"/>
      <c r="E207" s="147"/>
      <c r="F207" s="147"/>
      <c r="G207" s="35"/>
      <c r="H207" s="39"/>
      <c r="I207" s="20"/>
      <c r="J207" s="35"/>
      <c r="K207" s="39"/>
      <c r="L207" s="20"/>
      <c r="M207" s="35"/>
      <c r="N207" s="39"/>
      <c r="O207" s="20"/>
      <c r="P207" s="35"/>
      <c r="Q207" s="39"/>
      <c r="R207" s="20"/>
      <c r="S207" s="35"/>
      <c r="T207" s="39"/>
      <c r="U207" s="20"/>
      <c r="V207" s="35"/>
      <c r="W207" s="39"/>
      <c r="X207" s="20"/>
      <c r="Y207" s="24"/>
      <c r="AA207" s="2"/>
    </row>
    <row r="208" spans="1:27" ht="21" hidden="1" customHeight="1" x14ac:dyDescent="0.25">
      <c r="A208" s="119"/>
      <c r="B208" s="140" t="s">
        <v>123</v>
      </c>
      <c r="C208" s="137"/>
      <c r="D208" s="51"/>
      <c r="E208" s="147"/>
      <c r="F208" s="147"/>
      <c r="G208" s="35"/>
      <c r="H208" s="77"/>
      <c r="I208" s="20"/>
      <c r="J208" s="35"/>
      <c r="K208" s="77"/>
      <c r="L208" s="20"/>
      <c r="M208" s="35"/>
      <c r="N208" s="77"/>
      <c r="O208" s="20"/>
      <c r="P208" s="35"/>
      <c r="Q208" s="77"/>
      <c r="R208" s="20"/>
      <c r="S208" s="35"/>
      <c r="T208" s="77"/>
      <c r="U208" s="20"/>
      <c r="V208" s="35"/>
      <c r="W208" s="77"/>
      <c r="X208" s="20"/>
      <c r="Y208" s="24"/>
      <c r="AA208" s="2"/>
    </row>
    <row r="209" spans="1:27" ht="21" hidden="1" customHeight="1" x14ac:dyDescent="0.25">
      <c r="A209" s="126"/>
      <c r="B209" s="140" t="s">
        <v>124</v>
      </c>
      <c r="C209" s="137"/>
      <c r="D209" s="51"/>
      <c r="E209" s="147"/>
      <c r="F209" s="147"/>
      <c r="G209" s="35"/>
      <c r="H209" s="79"/>
      <c r="I209" s="20"/>
      <c r="J209" s="35"/>
      <c r="K209" s="79"/>
      <c r="L209" s="20"/>
      <c r="M209" s="35"/>
      <c r="N209" s="79"/>
      <c r="O209" s="20"/>
      <c r="P209" s="35"/>
      <c r="Q209" s="79"/>
      <c r="R209" s="20"/>
      <c r="S209" s="35"/>
      <c r="T209" s="79"/>
      <c r="U209" s="20"/>
      <c r="V209" s="35"/>
      <c r="W209" s="79"/>
      <c r="X209" s="20"/>
      <c r="Y209" s="24"/>
      <c r="AA209" s="2"/>
    </row>
    <row r="210" spans="1:27" ht="6.6" hidden="1" customHeight="1" x14ac:dyDescent="0.25">
      <c r="A210" s="119"/>
      <c r="B210" s="140"/>
      <c r="C210" s="137"/>
      <c r="D210" s="51"/>
      <c r="E210" s="147"/>
      <c r="F210" s="147"/>
      <c r="G210" s="35"/>
      <c r="H210" s="39"/>
      <c r="I210" s="20"/>
      <c r="J210" s="35"/>
      <c r="K210" s="39"/>
      <c r="L210" s="20"/>
      <c r="M210" s="35"/>
      <c r="N210" s="39"/>
      <c r="O210" s="20"/>
      <c r="P210" s="35"/>
      <c r="Q210" s="39"/>
      <c r="R210" s="20"/>
      <c r="S210" s="35"/>
      <c r="T210" s="39"/>
      <c r="U210" s="20"/>
      <c r="V210" s="35"/>
      <c r="W210" s="39"/>
      <c r="X210" s="20"/>
      <c r="Y210" s="24"/>
    </row>
    <row r="211" spans="1:27" ht="21" hidden="1" customHeight="1" x14ac:dyDescent="0.25">
      <c r="A211" s="126"/>
      <c r="B211" s="141"/>
      <c r="C211" s="138"/>
      <c r="D211" s="154" t="s">
        <v>117</v>
      </c>
      <c r="E211" s="147" t="s">
        <v>108</v>
      </c>
      <c r="F211" s="147" t="s">
        <v>108</v>
      </c>
      <c r="G211" s="139"/>
      <c r="H211" s="28">
        <f>IFERROR(H206+H208+H209,0)</f>
        <v>0</v>
      </c>
      <c r="I211" s="38"/>
      <c r="J211" s="139"/>
      <c r="K211" s="28">
        <f>IFERROR(K206+K208+K209,0)</f>
        <v>0</v>
      </c>
      <c r="L211" s="38"/>
      <c r="M211" s="139"/>
      <c r="N211" s="28">
        <f>IFERROR(N206+N208+N209,0)</f>
        <v>0</v>
      </c>
      <c r="O211" s="38"/>
      <c r="P211" s="139"/>
      <c r="Q211" s="28">
        <f>IFERROR(Q206+Q208+Q209,0)</f>
        <v>0</v>
      </c>
      <c r="R211" s="38"/>
      <c r="S211" s="139"/>
      <c r="T211" s="28">
        <f>IFERROR(T206+T208+T209,0)</f>
        <v>0</v>
      </c>
      <c r="U211" s="38"/>
      <c r="V211" s="139"/>
      <c r="W211" s="28">
        <f>IFERROR(W206+W208+W209,0)</f>
        <v>0</v>
      </c>
      <c r="X211" s="38"/>
      <c r="Y211" s="24"/>
    </row>
    <row r="212" spans="1:27" ht="21" hidden="1" customHeight="1" x14ac:dyDescent="0.25">
      <c r="A212" s="119"/>
      <c r="B212" s="141"/>
      <c r="C212" s="138"/>
      <c r="D212" s="144" t="s">
        <v>118</v>
      </c>
      <c r="E212" s="147">
        <f>IF(MONTH(H193)=MONTH(H194),((YEAR(H194)-YEAR(H193))*12)-12+(12-MONTH(H193))+MONTH(H194)-1+(EOMONTH(H193,0)-H193+1)/DAY(EOMONTH(H193,0))+(1-(EOMONTH(H194,0)-H194)/DAY(EOMONTH(H194,0))),((YEAR(H194)-YEAR(H193))*12)-12+(12-MONTH(H193))+MONTH(H194)-1+(EOMONTH(H193,0)-H193+1)/DAY(EOMONTH(H193,0))+(1-(EOMONTH(H194,0)-H194)/DAY(EOMONTH(H194,0))))</f>
        <v>3.2258064516129004E-2</v>
      </c>
      <c r="F212" s="147">
        <f>ROUND(IF(AND(H193&lt;&gt;"",H194&lt;&gt;""),IF(E212&lt;=1,1,E212),0),2)</f>
        <v>0</v>
      </c>
      <c r="G212" s="51"/>
      <c r="H212" s="28">
        <f>ROUND(IFERROR(H211/F212,0),2)</f>
        <v>0</v>
      </c>
      <c r="I212" s="38"/>
      <c r="J212" s="51"/>
      <c r="K212" s="28">
        <f>ROUND(IFERROR(K211/F202,0),2)</f>
        <v>0</v>
      </c>
      <c r="L212" s="38"/>
      <c r="M212" s="51"/>
      <c r="N212" s="28">
        <f>ROUND(IFERROR(N211/F201,0),2)</f>
        <v>0</v>
      </c>
      <c r="O212" s="38"/>
      <c r="P212" s="51"/>
      <c r="Q212" s="28">
        <f>ROUND(IFERROR(Q211/F200,0),2)</f>
        <v>0</v>
      </c>
      <c r="R212" s="38"/>
      <c r="S212" s="51"/>
      <c r="T212" s="28">
        <f>ROUND(IFERROR(T211/F199,0),2)</f>
        <v>0</v>
      </c>
      <c r="U212" s="38"/>
      <c r="V212" s="51"/>
      <c r="W212" s="28">
        <f>ROUND(IFERROR(W211/F198,0),2)</f>
        <v>0</v>
      </c>
      <c r="X212" s="38"/>
      <c r="Y212" s="24"/>
    </row>
    <row r="213" spans="1:27" ht="8.25" hidden="1" customHeight="1" thickBot="1" x14ac:dyDescent="0.3">
      <c r="A213" s="126"/>
      <c r="B213" s="29"/>
      <c r="C213" s="113"/>
      <c r="D213" s="113"/>
      <c r="E213" s="113"/>
      <c r="F213" s="113"/>
      <c r="G213" s="113"/>
      <c r="H213" s="30"/>
      <c r="I213" s="30"/>
      <c r="J213" s="30"/>
      <c r="K213" s="30"/>
      <c r="L213" s="30"/>
      <c r="M213" s="30"/>
      <c r="N213" s="30"/>
      <c r="O213" s="30"/>
      <c r="P213" s="30"/>
      <c r="Q213" s="30"/>
      <c r="R213" s="30"/>
      <c r="S213" s="30"/>
      <c r="T213" s="30"/>
      <c r="U213" s="30"/>
      <c r="V213" s="30"/>
      <c r="W213" s="30"/>
      <c r="X213" s="30"/>
      <c r="Y213" s="31"/>
    </row>
    <row r="214" spans="1:27" ht="13.9" customHeight="1" thickBot="1" x14ac:dyDescent="0.3">
      <c r="A214" s="119"/>
      <c r="B214" s="12"/>
      <c r="C214" s="8"/>
      <c r="D214" s="8"/>
      <c r="E214" s="43"/>
      <c r="F214" s="43"/>
      <c r="G214" s="8"/>
      <c r="H214" s="8"/>
      <c r="I214" s="32"/>
      <c r="J214" s="32"/>
      <c r="K214" s="32"/>
      <c r="L214" s="32"/>
      <c r="M214" s="32"/>
      <c r="N214" s="32"/>
      <c r="O214" s="32"/>
      <c r="P214" s="32"/>
      <c r="Q214" s="32"/>
      <c r="R214" s="32"/>
      <c r="S214" s="32"/>
      <c r="T214" s="32"/>
      <c r="U214" s="32"/>
      <c r="V214" s="32"/>
      <c r="W214" s="32"/>
      <c r="X214" s="32"/>
      <c r="Y214" s="8"/>
    </row>
    <row r="215" spans="1:27" ht="21" customHeight="1" thickBot="1" x14ac:dyDescent="0.3">
      <c r="A215" s="54"/>
      <c r="B215" s="14" t="s">
        <v>6</v>
      </c>
      <c r="C215" s="167" t="s">
        <v>119</v>
      </c>
      <c r="D215" s="44"/>
      <c r="E215" s="146"/>
      <c r="F215" s="146"/>
      <c r="G215" s="198" t="str">
        <f>IF(OR(SAM!E268=0,SAM!E268=""),"",SAM!E268)</f>
        <v/>
      </c>
      <c r="H215" s="198"/>
      <c r="I215" s="198"/>
      <c r="J215" s="198"/>
      <c r="K215" s="198"/>
      <c r="L215" s="198"/>
      <c r="M215" s="16"/>
      <c r="N215" s="16"/>
      <c r="O215" s="16"/>
      <c r="P215" s="16"/>
      <c r="Q215" s="16"/>
      <c r="R215" s="16"/>
      <c r="S215" s="16"/>
      <c r="T215" s="16"/>
      <c r="U215" s="16"/>
      <c r="V215" s="16"/>
      <c r="W215" s="16"/>
      <c r="X215" s="16"/>
      <c r="Y215" s="18"/>
    </row>
    <row r="216" spans="1:27" ht="6.75" hidden="1" customHeight="1" x14ac:dyDescent="0.25">
      <c r="A216" s="119"/>
      <c r="B216" s="33"/>
      <c r="C216" s="32"/>
      <c r="D216" s="32"/>
      <c r="E216" s="32"/>
      <c r="F216" s="32"/>
      <c r="G216" s="32"/>
      <c r="H216" s="32"/>
      <c r="I216" s="32"/>
      <c r="J216" s="32"/>
      <c r="K216" s="32"/>
      <c r="L216" s="32"/>
      <c r="M216" s="32"/>
      <c r="N216" s="32"/>
      <c r="O216" s="32"/>
      <c r="P216" s="32"/>
      <c r="Q216" s="32"/>
      <c r="R216" s="32"/>
      <c r="S216" s="32"/>
      <c r="T216" s="32"/>
      <c r="U216" s="32"/>
      <c r="V216" s="32"/>
      <c r="W216" s="32"/>
      <c r="X216" s="32"/>
      <c r="Y216" s="34"/>
    </row>
    <row r="217" spans="1:27" ht="21" hidden="1" customHeight="1" x14ac:dyDescent="0.25">
      <c r="A217" s="119"/>
      <c r="B217" s="22"/>
      <c r="C217" s="23"/>
      <c r="D217" s="144" t="s">
        <v>106</v>
      </c>
      <c r="E217" s="23"/>
      <c r="F217" s="23"/>
      <c r="G217" s="162" t="s">
        <v>101</v>
      </c>
      <c r="H217" s="164"/>
      <c r="I217" s="162" t="s">
        <v>101</v>
      </c>
      <c r="J217" s="162" t="s">
        <v>101</v>
      </c>
      <c r="K217" s="164"/>
      <c r="L217" s="162" t="s">
        <v>101</v>
      </c>
      <c r="M217" s="162" t="s">
        <v>101</v>
      </c>
      <c r="N217" s="164"/>
      <c r="O217" s="162" t="s">
        <v>101</v>
      </c>
      <c r="P217" s="162" t="s">
        <v>101</v>
      </c>
      <c r="Q217" s="164"/>
      <c r="R217" s="162" t="s">
        <v>101</v>
      </c>
      <c r="S217" s="162" t="s">
        <v>101</v>
      </c>
      <c r="T217" s="164"/>
      <c r="U217" s="162" t="s">
        <v>101</v>
      </c>
      <c r="V217" s="162" t="s">
        <v>101</v>
      </c>
      <c r="W217" s="164"/>
      <c r="X217" s="162" t="s">
        <v>101</v>
      </c>
      <c r="Y217" s="24"/>
      <c r="AA217" s="2"/>
    </row>
    <row r="218" spans="1:27" ht="6.75" hidden="1" customHeight="1" x14ac:dyDescent="0.25">
      <c r="A218" s="119"/>
      <c r="B218" s="22"/>
      <c r="C218" s="23"/>
      <c r="D218" s="23"/>
      <c r="E218" s="23"/>
      <c r="F218" s="23"/>
      <c r="G218" s="23"/>
      <c r="H218" s="147"/>
      <c r="I218" s="23"/>
      <c r="J218" s="23"/>
      <c r="K218" s="147"/>
      <c r="L218" s="23"/>
      <c r="M218" s="23"/>
      <c r="N218" s="147"/>
      <c r="O218" s="23"/>
      <c r="P218" s="23"/>
      <c r="Q218" s="147"/>
      <c r="R218" s="23"/>
      <c r="S218" s="23"/>
      <c r="T218" s="147"/>
      <c r="U218" s="23"/>
      <c r="V218" s="23"/>
      <c r="W218" s="147"/>
      <c r="X218" s="23"/>
      <c r="Y218" s="24"/>
      <c r="AA218" s="2"/>
    </row>
    <row r="219" spans="1:27" ht="21" hidden="1" customHeight="1" x14ac:dyDescent="0.25">
      <c r="A219" s="119"/>
      <c r="B219" s="22"/>
      <c r="C219" s="23"/>
      <c r="D219" s="144" t="s">
        <v>107</v>
      </c>
      <c r="E219" s="147" t="s">
        <v>108</v>
      </c>
      <c r="F219" s="147" t="s">
        <v>108</v>
      </c>
      <c r="G219" s="145"/>
      <c r="H219" s="142"/>
      <c r="I219" s="23"/>
      <c r="J219" s="145"/>
      <c r="K219" s="142"/>
      <c r="L219" s="23"/>
      <c r="M219" s="145"/>
      <c r="N219" s="142"/>
      <c r="O219" s="23"/>
      <c r="P219" s="145"/>
      <c r="Q219" s="142"/>
      <c r="R219" s="23"/>
      <c r="S219" s="145"/>
      <c r="T219" s="142"/>
      <c r="U219" s="23"/>
      <c r="V219" s="145"/>
      <c r="W219" s="142"/>
      <c r="X219" s="23"/>
      <c r="Y219" s="24"/>
      <c r="AA219" s="2"/>
    </row>
    <row r="220" spans="1:27" ht="21" hidden="1" customHeight="1" x14ac:dyDescent="0.25">
      <c r="A220" s="119"/>
      <c r="B220" s="22"/>
      <c r="C220" s="23"/>
      <c r="D220" s="144" t="s">
        <v>109</v>
      </c>
      <c r="E220" s="147" t="s">
        <v>108</v>
      </c>
      <c r="F220" s="147" t="s">
        <v>108</v>
      </c>
      <c r="G220" s="145"/>
      <c r="H220" s="143"/>
      <c r="I220" s="23"/>
      <c r="J220" s="145"/>
      <c r="K220" s="143"/>
      <c r="L220" s="23"/>
      <c r="M220" s="145"/>
      <c r="N220" s="143"/>
      <c r="O220" s="23"/>
      <c r="P220" s="145"/>
      <c r="Q220" s="143"/>
      <c r="R220" s="23"/>
      <c r="S220" s="145"/>
      <c r="T220" s="143"/>
      <c r="U220" s="23"/>
      <c r="V220" s="145"/>
      <c r="W220" s="143"/>
      <c r="X220" s="23"/>
      <c r="Y220" s="24"/>
      <c r="AA220" s="2"/>
    </row>
    <row r="221" spans="1:27" ht="6.75" hidden="1" customHeight="1" x14ac:dyDescent="0.25">
      <c r="A221" s="119"/>
      <c r="B221" s="22"/>
      <c r="C221" s="112"/>
      <c r="D221" s="112"/>
      <c r="E221" s="147" t="s">
        <v>108</v>
      </c>
      <c r="F221" s="147" t="s">
        <v>108</v>
      </c>
      <c r="G221" s="112"/>
      <c r="H221" s="23"/>
      <c r="I221" s="23"/>
      <c r="J221" s="112"/>
      <c r="K221" s="23"/>
      <c r="L221" s="23"/>
      <c r="M221" s="112"/>
      <c r="N221" s="23"/>
      <c r="O221" s="23"/>
      <c r="P221" s="112"/>
      <c r="Q221" s="23"/>
      <c r="R221" s="23"/>
      <c r="S221" s="112"/>
      <c r="T221" s="23"/>
      <c r="U221" s="23"/>
      <c r="V221" s="112"/>
      <c r="W221" s="23"/>
      <c r="X221" s="23"/>
      <c r="Y221" s="24"/>
      <c r="AA221" s="2"/>
    </row>
    <row r="222" spans="1:27" ht="21" hidden="1" customHeight="1" x14ac:dyDescent="0.25">
      <c r="A222" s="119"/>
      <c r="B222" s="140" t="s">
        <v>120</v>
      </c>
      <c r="C222" s="137"/>
      <c r="D222" s="51"/>
      <c r="E222" s="147" t="s">
        <v>108</v>
      </c>
      <c r="F222" s="147" t="s">
        <v>108</v>
      </c>
      <c r="G222" s="51"/>
      <c r="H222" s="77"/>
      <c r="I222" s="20"/>
      <c r="J222" s="51"/>
      <c r="K222" s="77"/>
      <c r="L222" s="20"/>
      <c r="M222" s="51"/>
      <c r="N222" s="77"/>
      <c r="O222" s="20"/>
      <c r="P222" s="51"/>
      <c r="Q222" s="77"/>
      <c r="R222" s="20"/>
      <c r="S222" s="51"/>
      <c r="T222" s="77"/>
      <c r="U222" s="20"/>
      <c r="V222" s="51"/>
      <c r="W222" s="77"/>
      <c r="X222" s="20"/>
      <c r="Y222" s="24"/>
      <c r="AA222" s="2"/>
    </row>
    <row r="223" spans="1:27" ht="21" hidden="1" customHeight="1" x14ac:dyDescent="0.25">
      <c r="A223" s="126"/>
      <c r="B223" s="140" t="s">
        <v>111</v>
      </c>
      <c r="C223" s="137"/>
      <c r="D223" s="51"/>
      <c r="E223" s="147" t="s">
        <v>108</v>
      </c>
      <c r="F223" s="147" t="s">
        <v>108</v>
      </c>
      <c r="G223" s="35" t="s">
        <v>18</v>
      </c>
      <c r="H223" s="77"/>
      <c r="I223" s="36" t="s">
        <v>19</v>
      </c>
      <c r="J223" s="35" t="s">
        <v>18</v>
      </c>
      <c r="K223" s="77"/>
      <c r="L223" s="36" t="s">
        <v>19</v>
      </c>
      <c r="M223" s="35" t="s">
        <v>18</v>
      </c>
      <c r="N223" s="77"/>
      <c r="O223" s="36" t="s">
        <v>19</v>
      </c>
      <c r="P223" s="35" t="s">
        <v>18</v>
      </c>
      <c r="Q223" s="77"/>
      <c r="R223" s="36" t="s">
        <v>19</v>
      </c>
      <c r="S223" s="35" t="s">
        <v>18</v>
      </c>
      <c r="T223" s="77"/>
      <c r="U223" s="36" t="s">
        <v>19</v>
      </c>
      <c r="V223" s="35" t="s">
        <v>18</v>
      </c>
      <c r="W223" s="77"/>
      <c r="X223" s="36" t="s">
        <v>19</v>
      </c>
      <c r="Y223" s="24"/>
      <c r="AA223" s="2"/>
    </row>
    <row r="224" spans="1:27" ht="21" hidden="1" customHeight="1" x14ac:dyDescent="0.25">
      <c r="A224" s="119"/>
      <c r="B224" s="140" t="s">
        <v>112</v>
      </c>
      <c r="C224" s="137"/>
      <c r="D224" s="51"/>
      <c r="E224" s="147">
        <f>IF(MONTH(W219)=MONTH(W220),((YEAR(W220)-YEAR(W219))*12)-12+(12-MONTH(W219))+MONTH(W220)-1+(EOMONTH(W219,0)-W219+1)/DAY(EOMONTH(W219,0))+(1-(EOMONTH(W220,0)-W220)/DAY(EOMONTH(W220,0))),((YEAR(W220)-YEAR(W219))*12)-12+(12-MONTH(W219))+MONTH(W220)-1+(EOMONTH(W219,0)-W219+1)/DAY(EOMONTH(W219,0))+(1-(EOMONTH(W220,0)-W220)/DAY(EOMONTH(W220,0))))</f>
        <v>3.2258064516129004E-2</v>
      </c>
      <c r="F224" s="147">
        <f>ROUND(IF(AND(W219&lt;&gt;"",W220&lt;&gt;""),IF(E224&lt;=1,1,E224),0),2)</f>
        <v>0</v>
      </c>
      <c r="G224" s="51"/>
      <c r="H224" s="78"/>
      <c r="I224" s="20"/>
      <c r="J224" s="51"/>
      <c r="K224" s="78"/>
      <c r="L224" s="20"/>
      <c r="M224" s="51"/>
      <c r="N224" s="78"/>
      <c r="O224" s="20"/>
      <c r="P224" s="51"/>
      <c r="Q224" s="78"/>
      <c r="R224" s="20"/>
      <c r="S224" s="51"/>
      <c r="T224" s="78"/>
      <c r="U224" s="20"/>
      <c r="V224" s="51"/>
      <c r="W224" s="78"/>
      <c r="X224" s="20"/>
      <c r="Y224" s="24"/>
      <c r="AA224" s="2"/>
    </row>
    <row r="225" spans="1:27" ht="21" hidden="1" customHeight="1" x14ac:dyDescent="0.25">
      <c r="A225" s="119"/>
      <c r="B225" s="140" t="s">
        <v>114</v>
      </c>
      <c r="C225" s="137"/>
      <c r="D225" s="51"/>
      <c r="E225" s="147">
        <f>IF(MONTH(T219)=MONTH(T220),((YEAR(T220)-YEAR(T219))*12)-12+(12-MONTH(T219))+MONTH(T220)-1+(EOMONTH(T219,0)-T219+1)/DAY(EOMONTH(T219,0))+(1-(EOMONTH(T220,0)-T220)/DAY(EOMONTH(T220,0))),((YEAR(T220)-YEAR(T219))*12)-12+(12-MONTH(T219))+MONTH(T220)-1+(EOMONTH(T219,0)-T219+1)/DAY(EOMONTH(T219,0))+(1-(EOMONTH(T220,0)-T220)/DAY(EOMONTH(T220,0))))</f>
        <v>3.2258064516129004E-2</v>
      </c>
      <c r="F225" s="147">
        <f>ROUND(IF(AND(T219&lt;&gt;"",T220&lt;&gt;""),IF(E225&lt;=1,1,E225),0),2)</f>
        <v>0</v>
      </c>
      <c r="G225" s="51"/>
      <c r="H225" s="78"/>
      <c r="I225" s="20"/>
      <c r="J225" s="51"/>
      <c r="K225" s="78"/>
      <c r="L225" s="20"/>
      <c r="M225" s="51"/>
      <c r="N225" s="78"/>
      <c r="O225" s="20"/>
      <c r="P225" s="51"/>
      <c r="Q225" s="78"/>
      <c r="R225" s="20"/>
      <c r="S225" s="51"/>
      <c r="T225" s="78"/>
      <c r="U225" s="20"/>
      <c r="V225" s="51"/>
      <c r="W225" s="78"/>
      <c r="X225" s="20"/>
      <c r="Y225" s="24"/>
      <c r="AA225" s="2"/>
    </row>
    <row r="226" spans="1:27" ht="21" hidden="1" customHeight="1" x14ac:dyDescent="0.25">
      <c r="A226" s="126"/>
      <c r="B226" s="140" t="s">
        <v>113</v>
      </c>
      <c r="C226" s="137"/>
      <c r="D226" s="51"/>
      <c r="E226" s="163">
        <f>IF(MONTH(Q219)=MONTH(Q220),((YEAR(Q220)-YEAR(Q219))*12)-12+(12-MONTH(Q219))+MONTH(Q220)-1+(EOMONTH(Q219,0)-Q219+1)/DAY(EOMONTH(Q219,0))+(1-(EOMONTH(Q220,0)-Q220)/DAY(EOMONTH(Q220,0))),((YEAR(Q220)-YEAR(Q219))*12)-12+(12-MONTH(Q219))+MONTH(Q220)-1+(EOMONTH(Q219,0)-Q219+1)/DAY(EOMONTH(Q219,0))+(1-(EOMONTH(Q220,0)-Q220)/DAY(EOMONTH(Q220,0))))</f>
        <v>3.2258064516129004E-2</v>
      </c>
      <c r="F226" s="163">
        <f>ROUND(IF(AND(Q219&lt;&gt;"",Q220&lt;&gt;""),IF(E226&lt;=1,1,E226),0),2)</f>
        <v>0</v>
      </c>
      <c r="G226" s="51"/>
      <c r="H226" s="78"/>
      <c r="I226" s="20"/>
      <c r="J226" s="51"/>
      <c r="K226" s="78"/>
      <c r="L226" s="20"/>
      <c r="M226" s="51"/>
      <c r="N226" s="78"/>
      <c r="O226" s="20"/>
      <c r="P226" s="51"/>
      <c r="Q226" s="78"/>
      <c r="R226" s="20"/>
      <c r="S226" s="51"/>
      <c r="T226" s="78"/>
      <c r="U226" s="20"/>
      <c r="V226" s="51"/>
      <c r="W226" s="78"/>
      <c r="X226" s="20"/>
      <c r="Y226" s="24"/>
      <c r="AA226" s="2"/>
    </row>
    <row r="227" spans="1:27" ht="21" hidden="1" customHeight="1" x14ac:dyDescent="0.25">
      <c r="A227" s="119"/>
      <c r="B227" s="140" t="s">
        <v>115</v>
      </c>
      <c r="C227" s="137"/>
      <c r="D227" s="51"/>
      <c r="E227" s="147">
        <f>IF(MONTH(N219)=MONTH(N220),((YEAR(N220)-YEAR(N219))*12)-12+(12-MONTH(N219))+MONTH(N220)-1+(EOMONTH(N219,0)-N219+1)/DAY(EOMONTH(N219,0))+(1-(EOMONTH(N220,0)-N220)/DAY(EOMONTH(N220,0))),((YEAR(N220)-YEAR(N219))*12)-12+(12-MONTH(N219))+MONTH(N220)-1+(EOMONTH(N219,0)-N219+1)/DAY(EOMONTH(N219,0))+(1-(EOMONTH(N220,0)-N220)/DAY(EOMONTH(N220,0))))</f>
        <v>3.2258064516129004E-2</v>
      </c>
      <c r="F227" s="147">
        <f>ROUND(IF(AND(N219&lt;&gt;"",N220&lt;&gt;""),IF(E227&lt;=1,1,E227),0),2)</f>
        <v>0</v>
      </c>
      <c r="G227" s="51"/>
      <c r="H227" s="78"/>
      <c r="I227" s="20"/>
      <c r="J227" s="51"/>
      <c r="K227" s="78"/>
      <c r="L227" s="20"/>
      <c r="M227" s="51"/>
      <c r="N227" s="78"/>
      <c r="O227" s="20"/>
      <c r="P227" s="51"/>
      <c r="Q227" s="78"/>
      <c r="R227" s="20"/>
      <c r="S227" s="51"/>
      <c r="T227" s="78"/>
      <c r="U227" s="20"/>
      <c r="V227" s="51"/>
      <c r="W227" s="78"/>
      <c r="X227" s="20"/>
      <c r="Y227" s="24"/>
      <c r="AA227" s="2"/>
    </row>
    <row r="228" spans="1:27" ht="21" hidden="1" customHeight="1" x14ac:dyDescent="0.25">
      <c r="A228" s="119"/>
      <c r="B228" s="140" t="s">
        <v>116</v>
      </c>
      <c r="C228" s="137"/>
      <c r="D228" s="165"/>
      <c r="E228" s="147">
        <f>IF(MONTH(K219)=MONTH(K220),((YEAR(K220)-YEAR(K219))*12)-12+(12-MONTH(K219))+MONTH(K220)-1+(EOMONTH(K219,0)-K219+1)/DAY(EOMONTH(K219,0))+(1-(EOMONTH(K220,0)-K220)/DAY(EOMONTH(K220,0))),((YEAR(K220)-YEAR(K219))*12)-12+(12-MONTH(K219))+MONTH(K220)-1+(EOMONTH(K219,0)-K219+1)/DAY(EOMONTH(K219,0))+(1-(EOMONTH(K220,0)-K220)/DAY(EOMONTH(K220,0))))</f>
        <v>3.2258064516129004E-2</v>
      </c>
      <c r="F228" s="147">
        <f>ROUND(IF(AND(K219&lt;&gt;"",K220&lt;&gt;""),IF(E228&lt;=1,1,E228),0),2)</f>
        <v>0</v>
      </c>
      <c r="G228" s="161" t="s">
        <v>101</v>
      </c>
      <c r="H228" s="79"/>
      <c r="I228" s="20"/>
      <c r="J228" s="120"/>
      <c r="K228" s="79"/>
      <c r="L228" s="20"/>
      <c r="M228" s="120"/>
      <c r="N228" s="79"/>
      <c r="O228" s="20"/>
      <c r="P228" s="120"/>
      <c r="Q228" s="79"/>
      <c r="R228" s="20"/>
      <c r="S228" s="120"/>
      <c r="T228" s="79"/>
      <c r="U228" s="20"/>
      <c r="V228" s="120"/>
      <c r="W228" s="79"/>
      <c r="X228" s="20"/>
      <c r="Y228" s="24"/>
      <c r="AA228" s="2"/>
    </row>
    <row r="229" spans="1:27" ht="13.15" hidden="1" customHeight="1" x14ac:dyDescent="0.25">
      <c r="A229" s="126"/>
      <c r="B229" s="140"/>
      <c r="C229" s="137"/>
      <c r="D229" s="51"/>
      <c r="E229" s="147" t="s">
        <v>108</v>
      </c>
      <c r="F229" s="147" t="s">
        <v>108</v>
      </c>
      <c r="G229" s="35"/>
      <c r="H229" s="39"/>
      <c r="I229" s="20"/>
      <c r="J229" s="35"/>
      <c r="K229" s="39"/>
      <c r="L229" s="20"/>
      <c r="M229" s="35"/>
      <c r="N229" s="39"/>
      <c r="O229" s="20"/>
      <c r="P229" s="35"/>
      <c r="Q229" s="39"/>
      <c r="R229" s="20"/>
      <c r="S229" s="35"/>
      <c r="T229" s="39"/>
      <c r="U229" s="20"/>
      <c r="V229" s="35"/>
      <c r="W229" s="39"/>
      <c r="X229" s="20"/>
      <c r="Y229" s="24"/>
      <c r="AA229" s="2"/>
    </row>
    <row r="230" spans="1:27" ht="21" hidden="1" customHeight="1" x14ac:dyDescent="0.25">
      <c r="A230" s="119"/>
      <c r="B230" s="140" t="s">
        <v>10</v>
      </c>
      <c r="C230" s="137"/>
      <c r="D230" s="51"/>
      <c r="E230" s="147"/>
      <c r="F230" s="147"/>
      <c r="G230" s="35"/>
      <c r="H230" s="149">
        <f>IFERROR(SUM(H224:H228)-H223+H222,0)</f>
        <v>0</v>
      </c>
      <c r="I230" s="20"/>
      <c r="J230" s="35"/>
      <c r="K230" s="149">
        <f>IFERROR(SUM(K224:K228)-K223+K222,0)</f>
        <v>0</v>
      </c>
      <c r="L230" s="20"/>
      <c r="M230" s="35"/>
      <c r="N230" s="149">
        <f>IFERROR(SUM(N224:N228)-N223+N222,0)</f>
        <v>0</v>
      </c>
      <c r="O230" s="20"/>
      <c r="P230" s="35"/>
      <c r="Q230" s="149">
        <f>IFERROR(SUM(Q224:Q228)-Q223+Q222,0)</f>
        <v>0</v>
      </c>
      <c r="R230" s="20"/>
      <c r="S230" s="35"/>
      <c r="T230" s="149">
        <f>IFERROR(SUM(T224:T228)-T223+T222,0)</f>
        <v>0</v>
      </c>
      <c r="U230" s="20"/>
      <c r="V230" s="35"/>
      <c r="W230" s="149">
        <f>IFERROR(SUM(W224:W228)-W223+W222,0)</f>
        <v>0</v>
      </c>
      <c r="X230" s="20"/>
      <c r="Y230" s="24"/>
      <c r="AA230" s="2"/>
    </row>
    <row r="231" spans="1:27" ht="21" hidden="1" customHeight="1" x14ac:dyDescent="0.25">
      <c r="A231" s="119"/>
      <c r="B231" s="140" t="s">
        <v>121</v>
      </c>
      <c r="C231" s="137"/>
      <c r="D231" s="51"/>
      <c r="E231" s="147"/>
      <c r="F231" s="147"/>
      <c r="G231" s="35"/>
      <c r="H231" s="83"/>
      <c r="I231" s="20"/>
      <c r="J231" s="35"/>
      <c r="K231" s="83"/>
      <c r="L231" s="20"/>
      <c r="M231" s="35"/>
      <c r="N231" s="83"/>
      <c r="O231" s="20"/>
      <c r="P231" s="35"/>
      <c r="Q231" s="83"/>
      <c r="R231" s="20"/>
      <c r="S231" s="35"/>
      <c r="T231" s="83"/>
      <c r="U231" s="20"/>
      <c r="V231" s="35"/>
      <c r="W231" s="83"/>
      <c r="X231" s="20"/>
      <c r="Y231" s="24"/>
      <c r="AA231" s="2"/>
    </row>
    <row r="232" spans="1:27" ht="21" hidden="1" customHeight="1" x14ac:dyDescent="0.25">
      <c r="A232" s="126"/>
      <c r="B232" s="140" t="s">
        <v>122</v>
      </c>
      <c r="C232" s="137"/>
      <c r="D232" s="51"/>
      <c r="E232" s="147"/>
      <c r="F232" s="147"/>
      <c r="G232" s="35"/>
      <c r="H232" s="28">
        <f>ROUND(IFERROR(H230*H231,0),2)</f>
        <v>0</v>
      </c>
      <c r="I232" s="20"/>
      <c r="J232" s="35"/>
      <c r="K232" s="28">
        <f>ROUND(IFERROR(K230*K231,0),2)</f>
        <v>0</v>
      </c>
      <c r="L232" s="20"/>
      <c r="M232" s="35"/>
      <c r="N232" s="28">
        <f>ROUND(IFERROR(N230*N231,0),2)</f>
        <v>0</v>
      </c>
      <c r="O232" s="20"/>
      <c r="P232" s="35"/>
      <c r="Q232" s="28">
        <f>ROUND(IFERROR(Q230*Q231,0),2)</f>
        <v>0</v>
      </c>
      <c r="R232" s="20"/>
      <c r="S232" s="35"/>
      <c r="T232" s="28">
        <f>ROUND(IFERROR(T230*T231,0),2)</f>
        <v>0</v>
      </c>
      <c r="U232" s="20"/>
      <c r="V232" s="35"/>
      <c r="W232" s="28">
        <f>ROUND(IFERROR(W230*W231,0),2)</f>
        <v>0</v>
      </c>
      <c r="X232" s="20"/>
      <c r="Y232" s="24"/>
      <c r="AA232" s="2"/>
    </row>
    <row r="233" spans="1:27" ht="10.15" hidden="1" customHeight="1" x14ac:dyDescent="0.25">
      <c r="A233" s="119"/>
      <c r="B233" s="140"/>
      <c r="C233" s="137"/>
      <c r="D233" s="51"/>
      <c r="E233" s="147"/>
      <c r="F233" s="147"/>
      <c r="G233" s="35"/>
      <c r="H233" s="39"/>
      <c r="I233" s="20"/>
      <c r="J233" s="35"/>
      <c r="K233" s="39"/>
      <c r="L233" s="20"/>
      <c r="M233" s="35"/>
      <c r="N233" s="39"/>
      <c r="O233" s="20"/>
      <c r="P233" s="35"/>
      <c r="Q233" s="39"/>
      <c r="R233" s="20"/>
      <c r="S233" s="35"/>
      <c r="T233" s="39"/>
      <c r="U233" s="20"/>
      <c r="V233" s="35"/>
      <c r="W233" s="39"/>
      <c r="X233" s="20"/>
      <c r="Y233" s="24"/>
      <c r="AA233" s="2"/>
    </row>
    <row r="234" spans="1:27" ht="21" hidden="1" customHeight="1" x14ac:dyDescent="0.25">
      <c r="A234" s="119"/>
      <c r="B234" s="140" t="s">
        <v>123</v>
      </c>
      <c r="C234" s="137"/>
      <c r="D234" s="51"/>
      <c r="E234" s="147"/>
      <c r="F234" s="147"/>
      <c r="G234" s="35"/>
      <c r="H234" s="77"/>
      <c r="I234" s="20"/>
      <c r="J234" s="35"/>
      <c r="K234" s="77"/>
      <c r="L234" s="20"/>
      <c r="M234" s="35"/>
      <c r="N234" s="77"/>
      <c r="O234" s="20"/>
      <c r="P234" s="35"/>
      <c r="Q234" s="77"/>
      <c r="R234" s="20"/>
      <c r="S234" s="35"/>
      <c r="T234" s="77"/>
      <c r="U234" s="20"/>
      <c r="V234" s="35"/>
      <c r="W234" s="77"/>
      <c r="X234" s="20"/>
      <c r="Y234" s="24"/>
      <c r="AA234" s="2"/>
    </row>
    <row r="235" spans="1:27" ht="21" hidden="1" customHeight="1" x14ac:dyDescent="0.25">
      <c r="A235" s="126"/>
      <c r="B235" s="140" t="s">
        <v>124</v>
      </c>
      <c r="C235" s="137"/>
      <c r="D235" s="51"/>
      <c r="E235" s="147"/>
      <c r="F235" s="147"/>
      <c r="G235" s="35"/>
      <c r="H235" s="79"/>
      <c r="I235" s="20"/>
      <c r="J235" s="35"/>
      <c r="K235" s="79"/>
      <c r="L235" s="20"/>
      <c r="M235" s="35"/>
      <c r="N235" s="79"/>
      <c r="O235" s="20"/>
      <c r="P235" s="35"/>
      <c r="Q235" s="79"/>
      <c r="R235" s="20"/>
      <c r="S235" s="35"/>
      <c r="T235" s="79"/>
      <c r="U235" s="20"/>
      <c r="V235" s="35"/>
      <c r="W235" s="79"/>
      <c r="X235" s="20"/>
      <c r="Y235" s="24"/>
      <c r="AA235" s="2"/>
    </row>
    <row r="236" spans="1:27" ht="6.6" hidden="1" customHeight="1" x14ac:dyDescent="0.25">
      <c r="A236" s="119"/>
      <c r="B236" s="140"/>
      <c r="C236" s="137"/>
      <c r="D236" s="51"/>
      <c r="E236" s="147"/>
      <c r="F236" s="147"/>
      <c r="G236" s="35"/>
      <c r="H236" s="39"/>
      <c r="I236" s="20"/>
      <c r="J236" s="35"/>
      <c r="K236" s="39"/>
      <c r="L236" s="20"/>
      <c r="M236" s="35"/>
      <c r="N236" s="39"/>
      <c r="O236" s="20"/>
      <c r="P236" s="35"/>
      <c r="Q236" s="39"/>
      <c r="R236" s="20"/>
      <c r="S236" s="35"/>
      <c r="T236" s="39"/>
      <c r="U236" s="20"/>
      <c r="V236" s="35"/>
      <c r="W236" s="39"/>
      <c r="X236" s="20"/>
      <c r="Y236" s="24"/>
    </row>
    <row r="237" spans="1:27" ht="21" hidden="1" customHeight="1" x14ac:dyDescent="0.25">
      <c r="A237" s="126"/>
      <c r="B237" s="141"/>
      <c r="C237" s="138"/>
      <c r="D237" s="154" t="s">
        <v>117</v>
      </c>
      <c r="E237" s="147" t="s">
        <v>108</v>
      </c>
      <c r="F237" s="147" t="s">
        <v>108</v>
      </c>
      <c r="G237" s="139"/>
      <c r="H237" s="28">
        <f>IFERROR(H232+H234+H235,0)</f>
        <v>0</v>
      </c>
      <c r="I237" s="38"/>
      <c r="J237" s="139"/>
      <c r="K237" s="28">
        <f>IFERROR(K232+K234+K235,0)</f>
        <v>0</v>
      </c>
      <c r="L237" s="38"/>
      <c r="M237" s="139"/>
      <c r="N237" s="28">
        <f>IFERROR(N232+N234+N235,0)</f>
        <v>0</v>
      </c>
      <c r="O237" s="38"/>
      <c r="P237" s="139"/>
      <c r="Q237" s="28">
        <f>IFERROR(Q232+Q234+Q235,0)</f>
        <v>0</v>
      </c>
      <c r="R237" s="38"/>
      <c r="S237" s="139"/>
      <c r="T237" s="28">
        <f>IFERROR(T232+T234+T235,0)</f>
        <v>0</v>
      </c>
      <c r="U237" s="38"/>
      <c r="V237" s="139"/>
      <c r="W237" s="28">
        <f>IFERROR(W232+W234+W235,0)</f>
        <v>0</v>
      </c>
      <c r="X237" s="38"/>
      <c r="Y237" s="24"/>
    </row>
    <row r="238" spans="1:27" ht="21" hidden="1" customHeight="1" x14ac:dyDescent="0.25">
      <c r="A238" s="119"/>
      <c r="B238" s="141"/>
      <c r="C238" s="138"/>
      <c r="D238" s="144" t="s">
        <v>118</v>
      </c>
      <c r="E238" s="147">
        <f>IF(MONTH(H219)=MONTH(H220),((YEAR(H220)-YEAR(H219))*12)-12+(12-MONTH(H219))+MONTH(H220)-1+(EOMONTH(H219,0)-H219+1)/DAY(EOMONTH(H219,0))+(1-(EOMONTH(H220,0)-H220)/DAY(EOMONTH(H220,0))),((YEAR(H220)-YEAR(H219))*12)-12+(12-MONTH(H219))+MONTH(H220)-1+(EOMONTH(H219,0)-H219+1)/DAY(EOMONTH(H219,0))+(1-(EOMONTH(H220,0)-H220)/DAY(EOMONTH(H220,0))))</f>
        <v>3.2258064516129004E-2</v>
      </c>
      <c r="F238" s="147">
        <f>ROUND(IF(AND(H219&lt;&gt;"",H220&lt;&gt;""),IF(E238&lt;=1,1,E238),0),2)</f>
        <v>0</v>
      </c>
      <c r="G238" s="51"/>
      <c r="H238" s="28">
        <f>ROUND(IFERROR(H237/F238,0),2)</f>
        <v>0</v>
      </c>
      <c r="I238" s="38"/>
      <c r="J238" s="51"/>
      <c r="K238" s="28">
        <f>ROUND(IFERROR(K237/F228,0),2)</f>
        <v>0</v>
      </c>
      <c r="L238" s="38"/>
      <c r="M238" s="51"/>
      <c r="N238" s="28">
        <f>ROUND(IFERROR(N237/F227,0),2)</f>
        <v>0</v>
      </c>
      <c r="O238" s="38"/>
      <c r="P238" s="51"/>
      <c r="Q238" s="28">
        <f>ROUND(IFERROR(Q237/F226,0),2)</f>
        <v>0</v>
      </c>
      <c r="R238" s="38"/>
      <c r="S238" s="51"/>
      <c r="T238" s="28">
        <f>ROUND(IFERROR(T237/F225,0),2)</f>
        <v>0</v>
      </c>
      <c r="U238" s="38"/>
      <c r="V238" s="51"/>
      <c r="W238" s="28">
        <f>ROUND(IFERROR(W237/F224,0),2)</f>
        <v>0</v>
      </c>
      <c r="X238" s="38"/>
      <c r="Y238" s="24"/>
    </row>
    <row r="239" spans="1:27" ht="8.25" hidden="1" customHeight="1" thickBot="1" x14ac:dyDescent="0.3">
      <c r="A239" s="126"/>
      <c r="B239" s="29"/>
      <c r="C239" s="113"/>
      <c r="D239" s="113"/>
      <c r="E239" s="113"/>
      <c r="F239" s="113"/>
      <c r="G239" s="113"/>
      <c r="H239" s="30"/>
      <c r="I239" s="30"/>
      <c r="J239" s="30"/>
      <c r="K239" s="30"/>
      <c r="L239" s="30"/>
      <c r="M239" s="30"/>
      <c r="N239" s="30"/>
      <c r="O239" s="30"/>
      <c r="P239" s="30"/>
      <c r="Q239" s="30"/>
      <c r="R239" s="30"/>
      <c r="S239" s="30"/>
      <c r="T239" s="30"/>
      <c r="U239" s="30"/>
      <c r="V239" s="30"/>
      <c r="W239" s="30"/>
      <c r="X239" s="30"/>
      <c r="Y239" s="31"/>
    </row>
    <row r="240" spans="1:27" ht="22.15" customHeight="1" x14ac:dyDescent="0.25">
      <c r="A240" s="119"/>
      <c r="B240" s="12"/>
      <c r="C240" s="8"/>
      <c r="D240" s="8"/>
      <c r="E240" s="32"/>
      <c r="F240" s="32"/>
      <c r="G240" s="8"/>
      <c r="H240" s="8"/>
      <c r="I240" s="32"/>
      <c r="J240" s="32"/>
      <c r="K240" s="32"/>
      <c r="L240" s="32"/>
      <c r="M240" s="32"/>
      <c r="N240" s="32"/>
      <c r="O240" s="32"/>
      <c r="P240" s="32"/>
      <c r="Q240" s="32"/>
      <c r="R240" s="32"/>
      <c r="S240" s="32"/>
      <c r="T240" s="32"/>
      <c r="U240" s="32"/>
      <c r="V240" s="32"/>
      <c r="W240" s="32"/>
      <c r="X240" s="32"/>
      <c r="Y240" s="8"/>
    </row>
    <row r="241" spans="1:27" s="2" customFormat="1" ht="31.15" customHeight="1" x14ac:dyDescent="0.25">
      <c r="A241" s="54"/>
      <c r="B241" s="151" t="s">
        <v>61</v>
      </c>
      <c r="C241" s="152"/>
      <c r="D241" s="160"/>
      <c r="E241" s="155"/>
      <c r="F241" s="155"/>
      <c r="G241" s="160"/>
      <c r="H241" s="160"/>
      <c r="I241" s="160"/>
      <c r="J241" s="160"/>
      <c r="K241" s="160"/>
      <c r="L241" s="160"/>
      <c r="M241" s="160"/>
      <c r="N241" s="160"/>
      <c r="O241" s="160"/>
      <c r="P241" s="160"/>
      <c r="Q241" s="160"/>
      <c r="R241" s="160"/>
      <c r="S241" s="160"/>
      <c r="T241" s="160"/>
      <c r="U241" s="160"/>
      <c r="V241" s="160"/>
      <c r="W241" s="160"/>
      <c r="X241" s="160"/>
      <c r="Y241" s="160"/>
    </row>
    <row r="242" spans="1:27" s="2" customFormat="1" ht="22.5" customHeight="1" thickBot="1" x14ac:dyDescent="0.3">
      <c r="A242" s="54"/>
      <c r="B242" s="13"/>
      <c r="C242" s="47" t="s">
        <v>104</v>
      </c>
      <c r="D242" s="13"/>
      <c r="E242" s="13"/>
      <c r="F242" s="13"/>
      <c r="G242" s="13"/>
      <c r="H242" s="13"/>
      <c r="I242" s="13"/>
      <c r="J242" s="13"/>
      <c r="K242" s="13"/>
      <c r="L242" s="13"/>
      <c r="M242" s="13"/>
      <c r="N242" s="13"/>
      <c r="O242" s="13"/>
      <c r="P242" s="13"/>
      <c r="Q242" s="13"/>
      <c r="R242" s="13"/>
      <c r="S242" s="13"/>
      <c r="T242" s="13"/>
      <c r="U242" s="13"/>
      <c r="V242" s="13"/>
      <c r="W242" s="13"/>
      <c r="X242" s="13"/>
      <c r="Y242" s="13"/>
    </row>
    <row r="243" spans="1:27" ht="21" customHeight="1" thickBot="1" x14ac:dyDescent="0.3">
      <c r="A243" s="54"/>
      <c r="B243" s="14" t="s">
        <v>6</v>
      </c>
      <c r="C243" s="167" t="s">
        <v>125</v>
      </c>
      <c r="D243" s="44"/>
      <c r="E243" s="44"/>
      <c r="F243" s="44"/>
      <c r="G243" s="198" t="str">
        <f>IF(OR(SAM!E302=0,SAM!E302=""),"",SAM!E302)</f>
        <v/>
      </c>
      <c r="H243" s="198"/>
      <c r="I243" s="198"/>
      <c r="J243" s="198"/>
      <c r="K243" s="198"/>
      <c r="L243" s="198"/>
      <c r="M243" s="16"/>
      <c r="N243" s="16"/>
      <c r="O243" s="16"/>
      <c r="P243" s="16"/>
      <c r="Q243" s="16"/>
      <c r="R243" s="16"/>
      <c r="S243" s="16"/>
      <c r="T243" s="16"/>
      <c r="U243" s="16"/>
      <c r="V243" s="16"/>
      <c r="W243" s="16"/>
      <c r="X243" s="16"/>
      <c r="Y243" s="18"/>
      <c r="AA243" s="2"/>
    </row>
    <row r="244" spans="1:27" ht="6.75" hidden="1" customHeight="1" x14ac:dyDescent="0.25">
      <c r="A244" s="119"/>
      <c r="B244" s="33"/>
      <c r="C244" s="32"/>
      <c r="D244" s="32"/>
      <c r="E244" s="32"/>
      <c r="F244" s="32"/>
      <c r="G244" s="32"/>
      <c r="H244" s="32"/>
      <c r="I244" s="32"/>
      <c r="J244" s="32"/>
      <c r="K244" s="32"/>
      <c r="L244" s="32"/>
      <c r="M244" s="32"/>
      <c r="N244" s="32"/>
      <c r="O244" s="32"/>
      <c r="P244" s="32"/>
      <c r="Q244" s="32"/>
      <c r="R244" s="32"/>
      <c r="S244" s="32"/>
      <c r="T244" s="32"/>
      <c r="U244" s="32"/>
      <c r="V244" s="32"/>
      <c r="W244" s="32"/>
      <c r="X244" s="32"/>
      <c r="Y244" s="34"/>
      <c r="AA244" s="2"/>
    </row>
    <row r="245" spans="1:27" ht="21" hidden="1" customHeight="1" x14ac:dyDescent="0.25">
      <c r="A245" s="119"/>
      <c r="B245" s="22"/>
      <c r="C245" s="23"/>
      <c r="D245" s="144" t="s">
        <v>106</v>
      </c>
      <c r="E245" s="23"/>
      <c r="F245" s="23"/>
      <c r="G245" s="162" t="s">
        <v>101</v>
      </c>
      <c r="H245" s="164"/>
      <c r="I245" s="162" t="s">
        <v>101</v>
      </c>
      <c r="J245" s="162" t="s">
        <v>101</v>
      </c>
      <c r="K245" s="164"/>
      <c r="L245" s="162" t="s">
        <v>101</v>
      </c>
      <c r="M245" s="162" t="s">
        <v>101</v>
      </c>
      <c r="N245" s="164"/>
      <c r="O245" s="162" t="s">
        <v>101</v>
      </c>
      <c r="P245" s="162" t="s">
        <v>101</v>
      </c>
      <c r="Q245" s="164"/>
      <c r="R245" s="162" t="s">
        <v>101</v>
      </c>
      <c r="S245" s="162" t="s">
        <v>101</v>
      </c>
      <c r="T245" s="164"/>
      <c r="U245" s="162" t="s">
        <v>101</v>
      </c>
      <c r="V245" s="162" t="s">
        <v>101</v>
      </c>
      <c r="W245" s="164"/>
      <c r="X245" s="162" t="s">
        <v>101</v>
      </c>
      <c r="Y245" s="24"/>
      <c r="AA245" s="2"/>
    </row>
    <row r="246" spans="1:27" ht="6.75" hidden="1" customHeight="1" x14ac:dyDescent="0.25">
      <c r="A246" s="119"/>
      <c r="B246" s="22"/>
      <c r="C246" s="23"/>
      <c r="D246" s="23"/>
      <c r="E246" s="23"/>
      <c r="F246" s="23"/>
      <c r="G246" s="23"/>
      <c r="H246" s="147"/>
      <c r="I246" s="23"/>
      <c r="J246" s="23"/>
      <c r="K246" s="147"/>
      <c r="L246" s="23"/>
      <c r="M246" s="23"/>
      <c r="N246" s="147"/>
      <c r="O246" s="23"/>
      <c r="P246" s="23"/>
      <c r="Q246" s="147"/>
      <c r="R246" s="23"/>
      <c r="S246" s="23"/>
      <c r="T246" s="147"/>
      <c r="U246" s="23"/>
      <c r="V246" s="23"/>
      <c r="W246" s="147"/>
      <c r="X246" s="23"/>
      <c r="Y246" s="24"/>
      <c r="AA246" s="2"/>
    </row>
    <row r="247" spans="1:27" ht="21" hidden="1" customHeight="1" x14ac:dyDescent="0.25">
      <c r="A247" s="119"/>
      <c r="B247" s="22"/>
      <c r="C247" s="23"/>
      <c r="D247" s="144" t="s">
        <v>107</v>
      </c>
      <c r="E247" s="147" t="s">
        <v>108</v>
      </c>
      <c r="F247" s="147" t="s">
        <v>108</v>
      </c>
      <c r="G247" s="145"/>
      <c r="H247" s="142"/>
      <c r="I247" s="23"/>
      <c r="J247" s="145"/>
      <c r="K247" s="142"/>
      <c r="L247" s="23"/>
      <c r="M247" s="145"/>
      <c r="N247" s="142"/>
      <c r="O247" s="23"/>
      <c r="P247" s="145"/>
      <c r="Q247" s="142"/>
      <c r="R247" s="23"/>
      <c r="S247" s="145"/>
      <c r="T247" s="142"/>
      <c r="U247" s="23"/>
      <c r="V247" s="145"/>
      <c r="W247" s="142"/>
      <c r="X247" s="23"/>
      <c r="Y247" s="24"/>
      <c r="AA247" s="2"/>
    </row>
    <row r="248" spans="1:27" ht="21" hidden="1" customHeight="1" x14ac:dyDescent="0.25">
      <c r="A248" s="119"/>
      <c r="B248" s="22"/>
      <c r="C248" s="23"/>
      <c r="D248" s="144" t="s">
        <v>109</v>
      </c>
      <c r="E248" s="147" t="s">
        <v>108</v>
      </c>
      <c r="F248" s="147" t="s">
        <v>108</v>
      </c>
      <c r="G248" s="145"/>
      <c r="H248" s="143"/>
      <c r="I248" s="23"/>
      <c r="J248" s="145"/>
      <c r="K248" s="143"/>
      <c r="L248" s="23"/>
      <c r="M248" s="145"/>
      <c r="N248" s="143"/>
      <c r="O248" s="23"/>
      <c r="P248" s="145"/>
      <c r="Q248" s="143"/>
      <c r="R248" s="23"/>
      <c r="S248" s="145"/>
      <c r="T248" s="143"/>
      <c r="U248" s="23"/>
      <c r="V248" s="145"/>
      <c r="W248" s="143"/>
      <c r="X248" s="23"/>
      <c r="Y248" s="24"/>
      <c r="AA248" s="2"/>
    </row>
    <row r="249" spans="1:27" ht="6.75" hidden="1" customHeight="1" x14ac:dyDescent="0.25">
      <c r="A249" s="119"/>
      <c r="B249" s="22"/>
      <c r="C249" s="112"/>
      <c r="D249" s="112"/>
      <c r="E249" s="147" t="s">
        <v>108</v>
      </c>
      <c r="F249" s="147" t="s">
        <v>108</v>
      </c>
      <c r="G249" s="112"/>
      <c r="H249" s="23"/>
      <c r="I249" s="23"/>
      <c r="J249" s="112"/>
      <c r="K249" s="23"/>
      <c r="L249" s="23"/>
      <c r="M249" s="112"/>
      <c r="N249" s="23"/>
      <c r="O249" s="23"/>
      <c r="P249" s="112"/>
      <c r="Q249" s="23"/>
      <c r="R249" s="23"/>
      <c r="S249" s="112"/>
      <c r="T249" s="23"/>
      <c r="U249" s="23"/>
      <c r="V249" s="112"/>
      <c r="W249" s="23"/>
      <c r="X249" s="23"/>
      <c r="Y249" s="24"/>
      <c r="AA249" s="2"/>
    </row>
    <row r="250" spans="1:27" ht="21" hidden="1" customHeight="1" x14ac:dyDescent="0.25">
      <c r="A250" s="119"/>
      <c r="B250" s="140" t="s">
        <v>120</v>
      </c>
      <c r="C250" s="137"/>
      <c r="D250" s="51"/>
      <c r="E250" s="147" t="s">
        <v>108</v>
      </c>
      <c r="F250" s="147" t="s">
        <v>108</v>
      </c>
      <c r="G250" s="51"/>
      <c r="H250" s="77"/>
      <c r="I250" s="20"/>
      <c r="J250" s="51"/>
      <c r="K250" s="77"/>
      <c r="L250" s="20"/>
      <c r="M250" s="51"/>
      <c r="N250" s="77"/>
      <c r="O250" s="20"/>
      <c r="P250" s="51"/>
      <c r="Q250" s="77"/>
      <c r="R250" s="20"/>
      <c r="S250" s="51"/>
      <c r="T250" s="77"/>
      <c r="U250" s="20"/>
      <c r="V250" s="51"/>
      <c r="W250" s="77"/>
      <c r="X250" s="20"/>
      <c r="Y250" s="24"/>
      <c r="AA250" s="2"/>
    </row>
    <row r="251" spans="1:27" ht="21" hidden="1" customHeight="1" x14ac:dyDescent="0.25">
      <c r="A251" s="119"/>
      <c r="B251" s="140" t="s">
        <v>111</v>
      </c>
      <c r="C251" s="137"/>
      <c r="D251" s="51"/>
      <c r="E251" s="147" t="s">
        <v>108</v>
      </c>
      <c r="F251" s="147" t="s">
        <v>108</v>
      </c>
      <c r="G251" s="35" t="s">
        <v>18</v>
      </c>
      <c r="H251" s="77"/>
      <c r="I251" s="36" t="s">
        <v>19</v>
      </c>
      <c r="J251" s="35" t="s">
        <v>18</v>
      </c>
      <c r="K251" s="77"/>
      <c r="L251" s="36" t="s">
        <v>19</v>
      </c>
      <c r="M251" s="35" t="s">
        <v>18</v>
      </c>
      <c r="N251" s="77"/>
      <c r="O251" s="36" t="s">
        <v>19</v>
      </c>
      <c r="P251" s="35" t="s">
        <v>18</v>
      </c>
      <c r="Q251" s="77"/>
      <c r="R251" s="36" t="s">
        <v>19</v>
      </c>
      <c r="S251" s="35" t="s">
        <v>18</v>
      </c>
      <c r="T251" s="77"/>
      <c r="U251" s="36" t="s">
        <v>19</v>
      </c>
      <c r="V251" s="35" t="s">
        <v>18</v>
      </c>
      <c r="W251" s="77"/>
      <c r="X251" s="36" t="s">
        <v>19</v>
      </c>
      <c r="Y251" s="24"/>
      <c r="AA251" s="2"/>
    </row>
    <row r="252" spans="1:27" ht="21" hidden="1" customHeight="1" x14ac:dyDescent="0.25">
      <c r="A252" s="119"/>
      <c r="B252" s="140" t="s">
        <v>112</v>
      </c>
      <c r="C252" s="137"/>
      <c r="D252" s="51"/>
      <c r="E252" s="147">
        <f>IF(MONTH(W247)=MONTH(W248),((YEAR(W248)-YEAR(W247))*12)-12+(12-MONTH(W247))+MONTH(W248)-1+(EOMONTH(W247,0)-W247+1)/DAY(EOMONTH(W247,0))+(1-(EOMONTH(W248,0)-W248)/DAY(EOMONTH(W248,0))),((YEAR(W248)-YEAR(W247))*12)-12+(12-MONTH(W247))+MONTH(W248)-1+(EOMONTH(W247,0)-W247+1)/DAY(EOMONTH(W247,0))+(1-(EOMONTH(W248,0)-W248)/DAY(EOMONTH(W248,0))))</f>
        <v>3.2258064516129004E-2</v>
      </c>
      <c r="F252" s="147">
        <f>ROUND(IF(AND(W247&lt;&gt;"",W248&lt;&gt;""),IF(E252&lt;=1,1,E252),0),2)</f>
        <v>0</v>
      </c>
      <c r="G252" s="51"/>
      <c r="H252" s="78"/>
      <c r="I252" s="20"/>
      <c r="J252" s="51"/>
      <c r="K252" s="78"/>
      <c r="L252" s="20"/>
      <c r="M252" s="51"/>
      <c r="N252" s="78"/>
      <c r="O252" s="20"/>
      <c r="P252" s="51"/>
      <c r="Q252" s="78"/>
      <c r="R252" s="20"/>
      <c r="S252" s="51"/>
      <c r="T252" s="78"/>
      <c r="U252" s="20"/>
      <c r="V252" s="51"/>
      <c r="W252" s="78"/>
      <c r="X252" s="20"/>
      <c r="Y252" s="24"/>
      <c r="AA252" s="2"/>
    </row>
    <row r="253" spans="1:27" ht="21" hidden="1" customHeight="1" x14ac:dyDescent="0.25">
      <c r="A253" s="119"/>
      <c r="B253" s="140" t="s">
        <v>114</v>
      </c>
      <c r="C253" s="137"/>
      <c r="D253" s="51"/>
      <c r="E253" s="147">
        <f>IF(MONTH(T247)=MONTH(T248),((YEAR(T248)-YEAR(T247))*12)-12+(12-MONTH(T247))+MONTH(T248)-1+(EOMONTH(T247,0)-T247+1)/DAY(EOMONTH(T247,0))+(1-(EOMONTH(T248,0)-T248)/DAY(EOMONTH(T248,0))),((YEAR(T248)-YEAR(T247))*12)-12+(12-MONTH(T247))+MONTH(T248)-1+(EOMONTH(T247,0)-T247+1)/DAY(EOMONTH(T247,0))+(1-(EOMONTH(T248,0)-T248)/DAY(EOMONTH(T248,0))))</f>
        <v>3.2258064516129004E-2</v>
      </c>
      <c r="F253" s="147">
        <f>ROUND(IF(AND(T247&lt;&gt;"",T248&lt;&gt;""),IF(E253&lt;=1,1,E253),0),2)</f>
        <v>0</v>
      </c>
      <c r="G253" s="51"/>
      <c r="H253" s="78"/>
      <c r="I253" s="20"/>
      <c r="J253" s="51"/>
      <c r="K253" s="78"/>
      <c r="L253" s="20"/>
      <c r="M253" s="51"/>
      <c r="N253" s="78"/>
      <c r="O253" s="20"/>
      <c r="P253" s="51"/>
      <c r="Q253" s="78"/>
      <c r="R253" s="20"/>
      <c r="S253" s="51"/>
      <c r="T253" s="78"/>
      <c r="U253" s="20"/>
      <c r="V253" s="51"/>
      <c r="W253" s="78"/>
      <c r="X253" s="20"/>
      <c r="Y253" s="24"/>
      <c r="AA253" s="2"/>
    </row>
    <row r="254" spans="1:27" ht="21" hidden="1" customHeight="1" x14ac:dyDescent="0.25">
      <c r="A254" s="119"/>
      <c r="B254" s="140" t="s">
        <v>113</v>
      </c>
      <c r="C254" s="137"/>
      <c r="D254" s="51"/>
      <c r="E254" s="163">
        <f>IF(MONTH(Q247)=MONTH(Q248),((YEAR(Q248)-YEAR(Q247))*12)-12+(12-MONTH(Q247))+MONTH(Q248)-1+(EOMONTH(Q247,0)-Q247+1)/DAY(EOMONTH(Q247,0))+(1-(EOMONTH(Q248,0)-Q248)/DAY(EOMONTH(Q248,0))),((YEAR(Q248)-YEAR(Q247))*12)-12+(12-MONTH(Q247))+MONTH(Q248)-1+(EOMONTH(Q247,0)-Q247+1)/DAY(EOMONTH(Q247,0))+(1-(EOMONTH(Q248,0)-Q248)/DAY(EOMONTH(Q248,0))))</f>
        <v>3.2258064516129004E-2</v>
      </c>
      <c r="F254" s="163">
        <f>ROUND(IF(AND(Q247&lt;&gt;"",Q248&lt;&gt;""),IF(E254&lt;=1,1,E254),0),2)</f>
        <v>0</v>
      </c>
      <c r="G254" s="51"/>
      <c r="H254" s="78"/>
      <c r="I254" s="20"/>
      <c r="J254" s="51"/>
      <c r="K254" s="78"/>
      <c r="L254" s="20"/>
      <c r="M254" s="51"/>
      <c r="N254" s="78"/>
      <c r="O254" s="20"/>
      <c r="P254" s="51"/>
      <c r="Q254" s="78"/>
      <c r="R254" s="20"/>
      <c r="S254" s="51"/>
      <c r="T254" s="78"/>
      <c r="U254" s="20"/>
      <c r="V254" s="51"/>
      <c r="W254" s="78"/>
      <c r="X254" s="20"/>
      <c r="Y254" s="24"/>
      <c r="AA254" s="2"/>
    </row>
    <row r="255" spans="1:27" ht="21" hidden="1" customHeight="1" x14ac:dyDescent="0.25">
      <c r="A255" s="119"/>
      <c r="B255" s="140" t="s">
        <v>115</v>
      </c>
      <c r="C255" s="137"/>
      <c r="D255" s="51"/>
      <c r="E255" s="147">
        <f>IF(MONTH(N247)=MONTH(N248),((YEAR(N248)-YEAR(N247))*12)-12+(12-MONTH(N247))+MONTH(N248)-1+(EOMONTH(N247,0)-N247+1)/DAY(EOMONTH(N247,0))+(1-(EOMONTH(N248,0)-N248)/DAY(EOMONTH(N248,0))),((YEAR(N248)-YEAR(N247))*12)-12+(12-MONTH(N247))+MONTH(N248)-1+(EOMONTH(N247,0)-N247+1)/DAY(EOMONTH(N247,0))+(1-(EOMONTH(N248,0)-N248)/DAY(EOMONTH(N248,0))))</f>
        <v>3.2258064516129004E-2</v>
      </c>
      <c r="F255" s="147">
        <f>ROUND(IF(AND(N247&lt;&gt;"",N248&lt;&gt;""),IF(E255&lt;=1,1,E255),0),2)</f>
        <v>0</v>
      </c>
      <c r="G255" s="51"/>
      <c r="H255" s="78"/>
      <c r="I255" s="20"/>
      <c r="J255" s="51"/>
      <c r="K255" s="78"/>
      <c r="L255" s="20"/>
      <c r="M255" s="51"/>
      <c r="N255" s="78"/>
      <c r="O255" s="20"/>
      <c r="P255" s="51"/>
      <c r="Q255" s="78"/>
      <c r="R255" s="20"/>
      <c r="S255" s="51"/>
      <c r="T255" s="78"/>
      <c r="U255" s="20"/>
      <c r="V255" s="51"/>
      <c r="W255" s="78"/>
      <c r="X255" s="20"/>
      <c r="Y255" s="24"/>
      <c r="AA255" s="2"/>
    </row>
    <row r="256" spans="1:27" ht="21" hidden="1" customHeight="1" x14ac:dyDescent="0.25">
      <c r="A256" s="119"/>
      <c r="B256" s="140" t="s">
        <v>116</v>
      </c>
      <c r="C256" s="137"/>
      <c r="D256" s="165"/>
      <c r="E256" s="147">
        <f>IF(MONTH(K247)=MONTH(K248),((YEAR(K248)-YEAR(K247))*12)-12+(12-MONTH(K247))+MONTH(K248)-1+(EOMONTH(K247,0)-K247+1)/DAY(EOMONTH(K247,0))+(1-(EOMONTH(K248,0)-K248)/DAY(EOMONTH(K248,0))),((YEAR(K248)-YEAR(K247))*12)-12+(12-MONTH(K247))+MONTH(K248)-1+(EOMONTH(K247,0)-K247+1)/DAY(EOMONTH(K247,0))+(1-(EOMONTH(K248,0)-K248)/DAY(EOMONTH(K248,0))))</f>
        <v>3.2258064516129004E-2</v>
      </c>
      <c r="F256" s="147">
        <f>ROUND(IF(AND(K247&lt;&gt;"",K248&lt;&gt;""),IF(E256&lt;=1,1,E256),0),2)</f>
        <v>0</v>
      </c>
      <c r="G256" s="161" t="s">
        <v>101</v>
      </c>
      <c r="H256" s="79"/>
      <c r="I256" s="20"/>
      <c r="J256" s="120"/>
      <c r="K256" s="79"/>
      <c r="L256" s="20"/>
      <c r="M256" s="120"/>
      <c r="N256" s="79"/>
      <c r="O256" s="20"/>
      <c r="P256" s="120"/>
      <c r="Q256" s="79"/>
      <c r="R256" s="20"/>
      <c r="S256" s="120"/>
      <c r="T256" s="79"/>
      <c r="U256" s="20"/>
      <c r="V256" s="120"/>
      <c r="W256" s="79"/>
      <c r="X256" s="20"/>
      <c r="Y256" s="24"/>
      <c r="AA256" s="2"/>
    </row>
    <row r="257" spans="1:27" ht="13.15" hidden="1" customHeight="1" x14ac:dyDescent="0.25">
      <c r="A257" s="126"/>
      <c r="B257" s="140"/>
      <c r="C257" s="137"/>
      <c r="D257" s="51"/>
      <c r="E257" s="147" t="s">
        <v>108</v>
      </c>
      <c r="F257" s="147" t="s">
        <v>108</v>
      </c>
      <c r="G257" s="35"/>
      <c r="H257" s="39"/>
      <c r="I257" s="20"/>
      <c r="J257" s="35"/>
      <c r="K257" s="39"/>
      <c r="L257" s="20"/>
      <c r="M257" s="35"/>
      <c r="N257" s="39"/>
      <c r="O257" s="20"/>
      <c r="P257" s="35"/>
      <c r="Q257" s="39"/>
      <c r="R257" s="20"/>
      <c r="S257" s="35"/>
      <c r="T257" s="39"/>
      <c r="U257" s="20"/>
      <c r="V257" s="35"/>
      <c r="W257" s="39"/>
      <c r="X257" s="20"/>
      <c r="Y257" s="24"/>
      <c r="AA257" s="2"/>
    </row>
    <row r="258" spans="1:27" ht="21" hidden="1" customHeight="1" x14ac:dyDescent="0.25">
      <c r="A258" s="119"/>
      <c r="B258" s="140" t="s">
        <v>10</v>
      </c>
      <c r="C258" s="137"/>
      <c r="D258" s="51"/>
      <c r="E258" s="147"/>
      <c r="F258" s="147"/>
      <c r="G258" s="35"/>
      <c r="H258" s="149">
        <f>IFERROR(SUM(H252:H256)-H251+H250,0)</f>
        <v>0</v>
      </c>
      <c r="I258" s="20"/>
      <c r="J258" s="35"/>
      <c r="K258" s="149">
        <f>IFERROR(SUM(K252:K256)-K251+K250,0)</f>
        <v>0</v>
      </c>
      <c r="L258" s="20"/>
      <c r="M258" s="35"/>
      <c r="N258" s="149">
        <f>IFERROR(SUM(N252:N256)-N251+N250,0)</f>
        <v>0</v>
      </c>
      <c r="O258" s="20"/>
      <c r="P258" s="35"/>
      <c r="Q258" s="149">
        <f>IFERROR(SUM(Q252:Q256)-Q251+Q250,0)</f>
        <v>0</v>
      </c>
      <c r="R258" s="20"/>
      <c r="S258" s="35"/>
      <c r="T258" s="149">
        <f>IFERROR(SUM(T252:T256)-T251+T250,0)</f>
        <v>0</v>
      </c>
      <c r="U258" s="20"/>
      <c r="V258" s="35"/>
      <c r="W258" s="149">
        <f>IFERROR(SUM(W252:W256)-W251+W250,0)</f>
        <v>0</v>
      </c>
      <c r="X258" s="20"/>
      <c r="Y258" s="24"/>
      <c r="AA258" s="2"/>
    </row>
    <row r="259" spans="1:27" ht="21" hidden="1" customHeight="1" x14ac:dyDescent="0.25">
      <c r="A259" s="119"/>
      <c r="B259" s="140" t="s">
        <v>121</v>
      </c>
      <c r="C259" s="137"/>
      <c r="D259" s="51"/>
      <c r="E259" s="147"/>
      <c r="F259" s="147"/>
      <c r="G259" s="35"/>
      <c r="H259" s="83"/>
      <c r="I259" s="20"/>
      <c r="J259" s="35"/>
      <c r="K259" s="83"/>
      <c r="L259" s="20"/>
      <c r="M259" s="35"/>
      <c r="N259" s="83"/>
      <c r="O259" s="20"/>
      <c r="P259" s="35"/>
      <c r="Q259" s="83"/>
      <c r="R259" s="20"/>
      <c r="S259" s="35"/>
      <c r="T259" s="83"/>
      <c r="U259" s="20"/>
      <c r="V259" s="35"/>
      <c r="W259" s="83"/>
      <c r="X259" s="20"/>
      <c r="Y259" s="24"/>
      <c r="AA259" s="2"/>
    </row>
    <row r="260" spans="1:27" ht="21" hidden="1" customHeight="1" x14ac:dyDescent="0.25">
      <c r="A260" s="126"/>
      <c r="B260" s="140" t="s">
        <v>126</v>
      </c>
      <c r="C260" s="137"/>
      <c r="D260" s="51"/>
      <c r="E260" s="147"/>
      <c r="F260" s="147"/>
      <c r="G260" s="35"/>
      <c r="H260" s="28">
        <f>ROUND(IFERROR(H258*H259,0),2)</f>
        <v>0</v>
      </c>
      <c r="I260" s="20"/>
      <c r="J260" s="35"/>
      <c r="K260" s="28">
        <f>ROUND(IFERROR(K258*K259,0),2)</f>
        <v>0</v>
      </c>
      <c r="L260" s="20"/>
      <c r="M260" s="35"/>
      <c r="N260" s="28">
        <f>ROUND(IFERROR(N258*N259,0),2)</f>
        <v>0</v>
      </c>
      <c r="O260" s="20"/>
      <c r="P260" s="35"/>
      <c r="Q260" s="28">
        <f>ROUND(IFERROR(Q258*Q259,0),2)</f>
        <v>0</v>
      </c>
      <c r="R260" s="20"/>
      <c r="S260" s="35"/>
      <c r="T260" s="28">
        <f>ROUND(IFERROR(T258*T259,0),2)</f>
        <v>0</v>
      </c>
      <c r="U260" s="20"/>
      <c r="V260" s="35"/>
      <c r="W260" s="28">
        <f>ROUND(IFERROR(W258*W259,0),2)</f>
        <v>0</v>
      </c>
      <c r="X260" s="20"/>
      <c r="Y260" s="24"/>
      <c r="AA260" s="2"/>
    </row>
    <row r="261" spans="1:27" ht="10.15" hidden="1" customHeight="1" x14ac:dyDescent="0.25">
      <c r="A261" s="119"/>
      <c r="B261" s="140"/>
      <c r="C261" s="137"/>
      <c r="D261" s="51"/>
      <c r="E261" s="147"/>
      <c r="F261" s="147"/>
      <c r="G261" s="35"/>
      <c r="H261" s="39"/>
      <c r="I261" s="20"/>
      <c r="J261" s="35"/>
      <c r="K261" s="39"/>
      <c r="L261" s="20"/>
      <c r="M261" s="35"/>
      <c r="N261" s="39"/>
      <c r="O261" s="20"/>
      <c r="P261" s="35"/>
      <c r="Q261" s="39"/>
      <c r="R261" s="20"/>
      <c r="S261" s="35"/>
      <c r="T261" s="39"/>
      <c r="U261" s="20"/>
      <c r="V261" s="35"/>
      <c r="W261" s="39"/>
      <c r="X261" s="20"/>
      <c r="Y261" s="24"/>
      <c r="AA261" s="2"/>
    </row>
    <row r="262" spans="1:27" ht="21" hidden="1" customHeight="1" x14ac:dyDescent="0.25">
      <c r="A262" s="119"/>
      <c r="B262" s="140" t="s">
        <v>123</v>
      </c>
      <c r="C262" s="137"/>
      <c r="D262" s="51"/>
      <c r="E262" s="147"/>
      <c r="F262" s="147"/>
      <c r="G262" s="35"/>
      <c r="H262" s="81"/>
      <c r="I262" s="20"/>
      <c r="J262" s="35"/>
      <c r="K262" s="81"/>
      <c r="L262" s="20"/>
      <c r="M262" s="35"/>
      <c r="N262" s="81"/>
      <c r="O262" s="20"/>
      <c r="P262" s="35"/>
      <c r="Q262" s="81"/>
      <c r="R262" s="20"/>
      <c r="S262" s="35"/>
      <c r="T262" s="81"/>
      <c r="U262" s="20"/>
      <c r="V262" s="35"/>
      <c r="W262" s="81"/>
      <c r="X262" s="20"/>
      <c r="Y262" s="24"/>
      <c r="AA262" s="2"/>
    </row>
    <row r="263" spans="1:27" ht="6.6" hidden="1" customHeight="1" x14ac:dyDescent="0.25">
      <c r="A263" s="119"/>
      <c r="B263" s="140"/>
      <c r="C263" s="137"/>
      <c r="D263" s="51"/>
      <c r="E263" s="147"/>
      <c r="F263" s="147"/>
      <c r="G263" s="35"/>
      <c r="H263" s="39"/>
      <c r="I263" s="20"/>
      <c r="J263" s="35"/>
      <c r="K263" s="39"/>
      <c r="L263" s="20"/>
      <c r="M263" s="35"/>
      <c r="N263" s="39"/>
      <c r="O263" s="20"/>
      <c r="P263" s="35"/>
      <c r="Q263" s="39"/>
      <c r="R263" s="20"/>
      <c r="S263" s="35"/>
      <c r="T263" s="39"/>
      <c r="U263" s="20"/>
      <c r="V263" s="35"/>
      <c r="W263" s="39"/>
      <c r="X263" s="20"/>
      <c r="Y263" s="24"/>
      <c r="AA263" s="2"/>
    </row>
    <row r="264" spans="1:27" ht="21" hidden="1" customHeight="1" x14ac:dyDescent="0.25">
      <c r="A264" s="126"/>
      <c r="B264" s="141"/>
      <c r="C264" s="138"/>
      <c r="D264" s="154" t="s">
        <v>117</v>
      </c>
      <c r="E264" s="147" t="s">
        <v>108</v>
      </c>
      <c r="F264" s="147" t="s">
        <v>108</v>
      </c>
      <c r="G264" s="139"/>
      <c r="H264" s="28">
        <f>IFERROR(H260+H262,0)</f>
        <v>0</v>
      </c>
      <c r="I264" s="38"/>
      <c r="J264" s="139"/>
      <c r="K264" s="28">
        <f>IFERROR(K260+K262,0)</f>
        <v>0</v>
      </c>
      <c r="L264" s="38"/>
      <c r="M264" s="139"/>
      <c r="N264" s="28">
        <f>IFERROR(N260+N262,0)</f>
        <v>0</v>
      </c>
      <c r="O264" s="38"/>
      <c r="P264" s="139"/>
      <c r="Q264" s="28">
        <f>IFERROR(Q260+Q262,0)</f>
        <v>0</v>
      </c>
      <c r="R264" s="38"/>
      <c r="S264" s="139"/>
      <c r="T264" s="28">
        <f>IFERROR(T260+T262,0)</f>
        <v>0</v>
      </c>
      <c r="U264" s="38"/>
      <c r="V264" s="139"/>
      <c r="W264" s="28">
        <f>IFERROR(W260+W262,0)</f>
        <v>0</v>
      </c>
      <c r="X264" s="38"/>
      <c r="Y264" s="24"/>
      <c r="AA264" s="2"/>
    </row>
    <row r="265" spans="1:27" ht="21" hidden="1" customHeight="1" x14ac:dyDescent="0.25">
      <c r="A265" s="119"/>
      <c r="B265" s="141"/>
      <c r="C265" s="138"/>
      <c r="D265" s="144" t="s">
        <v>118</v>
      </c>
      <c r="E265" s="147">
        <f>IF(MONTH(H247)=MONTH(H248),((YEAR(H248)-YEAR(H247))*12)-12+(12-MONTH(H247))+MONTH(H248)-1+(EOMONTH(H247,0)-H247+1)/DAY(EOMONTH(H247,0))+(1-(EOMONTH(H248,0)-H248)/DAY(EOMONTH(H248,0))),((YEAR(H248)-YEAR(H247))*12)-12+(12-MONTH(H247))+MONTH(H248)-1+(EOMONTH(H247,0)-H247+1)/DAY(EOMONTH(H247,0))+(1-(EOMONTH(H248,0)-H248)/DAY(EOMONTH(H248,0))))</f>
        <v>3.2258064516129004E-2</v>
      </c>
      <c r="F265" s="147">
        <f>ROUND(IF(AND(H247&lt;&gt;"",H248&lt;&gt;""),IF(E265&lt;=1,1,E265),0),2)</f>
        <v>0</v>
      </c>
      <c r="G265" s="51"/>
      <c r="H265" s="28">
        <f>ROUND(IFERROR(H264/F265,0),2)</f>
        <v>0</v>
      </c>
      <c r="I265" s="38"/>
      <c r="J265" s="51"/>
      <c r="K265" s="28">
        <f>ROUND(IFERROR(K264/F256,0),2)</f>
        <v>0</v>
      </c>
      <c r="L265" s="38"/>
      <c r="M265" s="51"/>
      <c r="N265" s="28">
        <f>ROUND(IFERROR(N264/F255,0),2)</f>
        <v>0</v>
      </c>
      <c r="O265" s="38"/>
      <c r="P265" s="51"/>
      <c r="Q265" s="28">
        <f>ROUND(IFERROR(Q264/F254,0),2)</f>
        <v>0</v>
      </c>
      <c r="R265" s="38"/>
      <c r="S265" s="51"/>
      <c r="T265" s="28">
        <f>ROUND(IFERROR(T264/F253,0),2)</f>
        <v>0</v>
      </c>
      <c r="U265" s="38"/>
      <c r="V265" s="51"/>
      <c r="W265" s="28">
        <f>ROUND(IFERROR(W264/F252,0),2)</f>
        <v>0</v>
      </c>
      <c r="X265" s="38"/>
      <c r="Y265" s="24"/>
      <c r="AA265" s="2"/>
    </row>
    <row r="266" spans="1:27" ht="8.25" hidden="1" customHeight="1" thickBot="1" x14ac:dyDescent="0.3">
      <c r="A266" s="126"/>
      <c r="B266" s="29"/>
      <c r="C266" s="113"/>
      <c r="D266" s="113"/>
      <c r="E266" s="113"/>
      <c r="F266" s="113"/>
      <c r="G266" s="113"/>
      <c r="H266" s="30"/>
      <c r="I266" s="30"/>
      <c r="J266" s="30"/>
      <c r="K266" s="30"/>
      <c r="L266" s="30"/>
      <c r="M266" s="30"/>
      <c r="N266" s="30"/>
      <c r="O266" s="30"/>
      <c r="P266" s="30"/>
      <c r="Q266" s="30"/>
      <c r="R266" s="30"/>
      <c r="S266" s="30"/>
      <c r="T266" s="30"/>
      <c r="U266" s="30"/>
      <c r="V266" s="30"/>
      <c r="W266" s="30"/>
      <c r="X266" s="30"/>
      <c r="Y266" s="31"/>
      <c r="AA266" s="2"/>
    </row>
    <row r="267" spans="1:27" ht="13.9" customHeight="1" thickBot="1" x14ac:dyDescent="0.3">
      <c r="A267" s="119"/>
      <c r="B267" s="12"/>
      <c r="C267" s="8"/>
      <c r="D267" s="8"/>
      <c r="E267" s="32"/>
      <c r="F267" s="32"/>
      <c r="G267" s="8"/>
      <c r="H267" s="8"/>
      <c r="I267" s="32"/>
      <c r="J267" s="32"/>
      <c r="K267" s="32"/>
      <c r="L267" s="32"/>
      <c r="M267" s="32"/>
      <c r="N267" s="32"/>
      <c r="O267" s="32"/>
      <c r="P267" s="32"/>
      <c r="Q267" s="32"/>
      <c r="R267" s="32"/>
      <c r="S267" s="32"/>
      <c r="T267" s="32"/>
      <c r="U267" s="32"/>
      <c r="V267" s="32"/>
      <c r="W267" s="32"/>
      <c r="X267" s="32"/>
      <c r="Y267" s="8"/>
    </row>
    <row r="268" spans="1:27" ht="21" customHeight="1" thickBot="1" x14ac:dyDescent="0.3">
      <c r="A268" s="54"/>
      <c r="B268" s="14" t="s">
        <v>6</v>
      </c>
      <c r="C268" s="167" t="s">
        <v>125</v>
      </c>
      <c r="D268" s="44"/>
      <c r="E268" s="44"/>
      <c r="F268" s="44"/>
      <c r="G268" s="198" t="str">
        <f>IF(OR(SAM!E332=0,SAM!E332=""),"",SAM!E332)</f>
        <v/>
      </c>
      <c r="H268" s="198"/>
      <c r="I268" s="198"/>
      <c r="J268" s="198"/>
      <c r="K268" s="198"/>
      <c r="L268" s="198"/>
      <c r="M268" s="16"/>
      <c r="N268" s="16"/>
      <c r="O268" s="16"/>
      <c r="P268" s="16"/>
      <c r="Q268" s="16"/>
      <c r="R268" s="16"/>
      <c r="S268" s="16"/>
      <c r="T268" s="16"/>
      <c r="U268" s="16"/>
      <c r="V268" s="16"/>
      <c r="W268" s="16"/>
      <c r="X268" s="16"/>
      <c r="Y268" s="18"/>
      <c r="AA268" s="2"/>
    </row>
    <row r="269" spans="1:27" ht="6.75" hidden="1" customHeight="1" x14ac:dyDescent="0.25">
      <c r="A269" s="119"/>
      <c r="B269" s="33"/>
      <c r="C269" s="32"/>
      <c r="D269" s="32"/>
      <c r="E269" s="32"/>
      <c r="F269" s="32"/>
      <c r="G269" s="32"/>
      <c r="H269" s="32"/>
      <c r="I269" s="32"/>
      <c r="J269" s="32"/>
      <c r="K269" s="32"/>
      <c r="L269" s="32"/>
      <c r="M269" s="32"/>
      <c r="N269" s="32"/>
      <c r="O269" s="32"/>
      <c r="P269" s="32"/>
      <c r="Q269" s="32"/>
      <c r="R269" s="32"/>
      <c r="S269" s="32"/>
      <c r="T269" s="32"/>
      <c r="U269" s="32"/>
      <c r="V269" s="32"/>
      <c r="W269" s="32"/>
      <c r="X269" s="32"/>
      <c r="Y269" s="34"/>
      <c r="AA269" s="2"/>
    </row>
    <row r="270" spans="1:27" ht="21" hidden="1" customHeight="1" x14ac:dyDescent="0.25">
      <c r="A270" s="119"/>
      <c r="B270" s="22"/>
      <c r="C270" s="23"/>
      <c r="D270" s="144" t="s">
        <v>106</v>
      </c>
      <c r="E270" s="23"/>
      <c r="F270" s="23"/>
      <c r="G270" s="162" t="s">
        <v>101</v>
      </c>
      <c r="H270" s="164"/>
      <c r="I270" s="162" t="s">
        <v>101</v>
      </c>
      <c r="J270" s="162" t="s">
        <v>101</v>
      </c>
      <c r="K270" s="164"/>
      <c r="L270" s="162" t="s">
        <v>101</v>
      </c>
      <c r="M270" s="162" t="s">
        <v>101</v>
      </c>
      <c r="N270" s="164"/>
      <c r="O270" s="162" t="s">
        <v>101</v>
      </c>
      <c r="P270" s="162" t="s">
        <v>101</v>
      </c>
      <c r="Q270" s="164"/>
      <c r="R270" s="162" t="s">
        <v>101</v>
      </c>
      <c r="S270" s="162" t="s">
        <v>101</v>
      </c>
      <c r="T270" s="164"/>
      <c r="U270" s="162" t="s">
        <v>101</v>
      </c>
      <c r="V270" s="162" t="s">
        <v>101</v>
      </c>
      <c r="W270" s="164"/>
      <c r="X270" s="162" t="s">
        <v>101</v>
      </c>
      <c r="Y270" s="24"/>
      <c r="AA270" s="2"/>
    </row>
    <row r="271" spans="1:27" ht="6.75" hidden="1" customHeight="1" x14ac:dyDescent="0.25">
      <c r="A271" s="119"/>
      <c r="B271" s="22"/>
      <c r="C271" s="23"/>
      <c r="D271" s="23"/>
      <c r="E271" s="23"/>
      <c r="F271" s="23"/>
      <c r="G271" s="23"/>
      <c r="H271" s="147"/>
      <c r="I271" s="23"/>
      <c r="J271" s="23"/>
      <c r="K271" s="147"/>
      <c r="L271" s="23"/>
      <c r="M271" s="23"/>
      <c r="N271" s="147"/>
      <c r="O271" s="23"/>
      <c r="P271" s="23"/>
      <c r="Q271" s="147"/>
      <c r="R271" s="23"/>
      <c r="S271" s="23"/>
      <c r="T271" s="147"/>
      <c r="U271" s="23"/>
      <c r="V271" s="23"/>
      <c r="W271" s="147"/>
      <c r="X271" s="23"/>
      <c r="Y271" s="24"/>
      <c r="AA271" s="2"/>
    </row>
    <row r="272" spans="1:27" ht="21" hidden="1" customHeight="1" x14ac:dyDescent="0.25">
      <c r="A272" s="119"/>
      <c r="B272" s="22"/>
      <c r="C272" s="23"/>
      <c r="D272" s="144" t="s">
        <v>107</v>
      </c>
      <c r="E272" s="147" t="s">
        <v>108</v>
      </c>
      <c r="F272" s="147" t="s">
        <v>108</v>
      </c>
      <c r="G272" s="145"/>
      <c r="H272" s="142"/>
      <c r="I272" s="23"/>
      <c r="J272" s="145"/>
      <c r="K272" s="142"/>
      <c r="L272" s="23"/>
      <c r="M272" s="145"/>
      <c r="N272" s="142"/>
      <c r="O272" s="23"/>
      <c r="P272" s="145"/>
      <c r="Q272" s="142"/>
      <c r="R272" s="23"/>
      <c r="S272" s="145"/>
      <c r="T272" s="142"/>
      <c r="U272" s="23"/>
      <c r="V272" s="145"/>
      <c r="W272" s="142"/>
      <c r="X272" s="23"/>
      <c r="Y272" s="24"/>
      <c r="AA272" s="2"/>
    </row>
    <row r="273" spans="1:27" ht="21" hidden="1" customHeight="1" x14ac:dyDescent="0.25">
      <c r="A273" s="119"/>
      <c r="B273" s="22"/>
      <c r="C273" s="23"/>
      <c r="D273" s="144" t="s">
        <v>109</v>
      </c>
      <c r="E273" s="147" t="s">
        <v>108</v>
      </c>
      <c r="F273" s="147" t="s">
        <v>108</v>
      </c>
      <c r="G273" s="145"/>
      <c r="H273" s="143"/>
      <c r="I273" s="23"/>
      <c r="J273" s="145"/>
      <c r="K273" s="143"/>
      <c r="L273" s="23"/>
      <c r="M273" s="145"/>
      <c r="N273" s="143"/>
      <c r="O273" s="23"/>
      <c r="P273" s="145"/>
      <c r="Q273" s="143"/>
      <c r="R273" s="23"/>
      <c r="S273" s="145"/>
      <c r="T273" s="143"/>
      <c r="U273" s="23"/>
      <c r="V273" s="145"/>
      <c r="W273" s="143"/>
      <c r="X273" s="23"/>
      <c r="Y273" s="24"/>
      <c r="AA273" s="2"/>
    </row>
    <row r="274" spans="1:27" ht="6.75" hidden="1" customHeight="1" x14ac:dyDescent="0.25">
      <c r="A274" s="119"/>
      <c r="B274" s="22"/>
      <c r="C274" s="112"/>
      <c r="D274" s="112"/>
      <c r="E274" s="147" t="s">
        <v>108</v>
      </c>
      <c r="F274" s="147" t="s">
        <v>108</v>
      </c>
      <c r="G274" s="112"/>
      <c r="H274" s="23"/>
      <c r="I274" s="23"/>
      <c r="J274" s="112"/>
      <c r="K274" s="23"/>
      <c r="L274" s="23"/>
      <c r="M274" s="112"/>
      <c r="N274" s="23"/>
      <c r="O274" s="23"/>
      <c r="P274" s="112"/>
      <c r="Q274" s="23"/>
      <c r="R274" s="23"/>
      <c r="S274" s="112"/>
      <c r="T274" s="23"/>
      <c r="U274" s="23"/>
      <c r="V274" s="112"/>
      <c r="W274" s="23"/>
      <c r="X274" s="23"/>
      <c r="Y274" s="24"/>
      <c r="AA274" s="2"/>
    </row>
    <row r="275" spans="1:27" ht="21" hidden="1" customHeight="1" x14ac:dyDescent="0.25">
      <c r="A275" s="119"/>
      <c r="B275" s="140" t="s">
        <v>120</v>
      </c>
      <c r="C275" s="137"/>
      <c r="D275" s="51"/>
      <c r="E275" s="147" t="s">
        <v>108</v>
      </c>
      <c r="F275" s="147" t="s">
        <v>108</v>
      </c>
      <c r="G275" s="51"/>
      <c r="H275" s="77"/>
      <c r="I275" s="20"/>
      <c r="J275" s="51"/>
      <c r="K275" s="77"/>
      <c r="L275" s="20"/>
      <c r="M275" s="51"/>
      <c r="N275" s="77"/>
      <c r="O275" s="20"/>
      <c r="P275" s="51"/>
      <c r="Q275" s="77"/>
      <c r="R275" s="20"/>
      <c r="S275" s="51"/>
      <c r="T275" s="77"/>
      <c r="U275" s="20"/>
      <c r="V275" s="51"/>
      <c r="W275" s="77"/>
      <c r="X275" s="20"/>
      <c r="Y275" s="24"/>
      <c r="AA275" s="2"/>
    </row>
    <row r="276" spans="1:27" ht="21" hidden="1" customHeight="1" x14ac:dyDescent="0.25">
      <c r="A276" s="119"/>
      <c r="B276" s="140" t="s">
        <v>111</v>
      </c>
      <c r="C276" s="137"/>
      <c r="D276" s="51"/>
      <c r="E276" s="147" t="s">
        <v>108</v>
      </c>
      <c r="F276" s="147" t="s">
        <v>108</v>
      </c>
      <c r="G276" s="35" t="s">
        <v>18</v>
      </c>
      <c r="H276" s="77"/>
      <c r="I276" s="36" t="s">
        <v>19</v>
      </c>
      <c r="J276" s="35" t="s">
        <v>18</v>
      </c>
      <c r="K276" s="77"/>
      <c r="L276" s="36" t="s">
        <v>19</v>
      </c>
      <c r="M276" s="35" t="s">
        <v>18</v>
      </c>
      <c r="N276" s="77"/>
      <c r="O276" s="36" t="s">
        <v>19</v>
      </c>
      <c r="P276" s="35" t="s">
        <v>18</v>
      </c>
      <c r="Q276" s="77"/>
      <c r="R276" s="36" t="s">
        <v>19</v>
      </c>
      <c r="S276" s="35" t="s">
        <v>18</v>
      </c>
      <c r="T276" s="77"/>
      <c r="U276" s="36" t="s">
        <v>19</v>
      </c>
      <c r="V276" s="35" t="s">
        <v>18</v>
      </c>
      <c r="W276" s="77"/>
      <c r="X276" s="36" t="s">
        <v>19</v>
      </c>
      <c r="Y276" s="24"/>
      <c r="AA276" s="2"/>
    </row>
    <row r="277" spans="1:27" ht="21" hidden="1" customHeight="1" x14ac:dyDescent="0.25">
      <c r="A277" s="119"/>
      <c r="B277" s="140" t="s">
        <v>112</v>
      </c>
      <c r="C277" s="137"/>
      <c r="D277" s="51"/>
      <c r="E277" s="147">
        <f>IF(MONTH(W272)=MONTH(W273),((YEAR(W273)-YEAR(W272))*12)-12+(12-MONTH(W272))+MONTH(W273)-1+(EOMONTH(W272,0)-W272+1)/DAY(EOMONTH(W272,0))+(1-(EOMONTH(W273,0)-W273)/DAY(EOMONTH(W273,0))),((YEAR(W273)-YEAR(W272))*12)-12+(12-MONTH(W272))+MONTH(W273)-1+(EOMONTH(W272,0)-W272+1)/DAY(EOMONTH(W272,0))+(1-(EOMONTH(W273,0)-W273)/DAY(EOMONTH(W273,0))))</f>
        <v>3.2258064516129004E-2</v>
      </c>
      <c r="F277" s="147">
        <f>ROUND(IF(AND(W272&lt;&gt;"",W273&lt;&gt;""),IF(E277&lt;=1,1,E277),0),2)</f>
        <v>0</v>
      </c>
      <c r="G277" s="51"/>
      <c r="H277" s="78"/>
      <c r="I277" s="20"/>
      <c r="J277" s="51"/>
      <c r="K277" s="78"/>
      <c r="L277" s="20"/>
      <c r="M277" s="51"/>
      <c r="N277" s="78"/>
      <c r="O277" s="20"/>
      <c r="P277" s="51"/>
      <c r="Q277" s="78"/>
      <c r="R277" s="20"/>
      <c r="S277" s="51"/>
      <c r="T277" s="78"/>
      <c r="U277" s="20"/>
      <c r="V277" s="51"/>
      <c r="W277" s="78"/>
      <c r="X277" s="20"/>
      <c r="Y277" s="24"/>
      <c r="AA277" s="2"/>
    </row>
    <row r="278" spans="1:27" ht="21" hidden="1" customHeight="1" x14ac:dyDescent="0.25">
      <c r="A278" s="119"/>
      <c r="B278" s="140" t="s">
        <v>114</v>
      </c>
      <c r="C278" s="137"/>
      <c r="D278" s="51"/>
      <c r="E278" s="147">
        <f>IF(MONTH(T272)=MONTH(T273),((YEAR(T273)-YEAR(T272))*12)-12+(12-MONTH(T272))+MONTH(T273)-1+(EOMONTH(T272,0)-T272+1)/DAY(EOMONTH(T272,0))+(1-(EOMONTH(T273,0)-T273)/DAY(EOMONTH(T273,0))),((YEAR(T273)-YEAR(T272))*12)-12+(12-MONTH(T272))+MONTH(T273)-1+(EOMONTH(T272,0)-T272+1)/DAY(EOMONTH(T272,0))+(1-(EOMONTH(T273,0)-T273)/DAY(EOMONTH(T273,0))))</f>
        <v>3.2258064516129004E-2</v>
      </c>
      <c r="F278" s="147">
        <f>ROUND(IF(AND(T272&lt;&gt;"",T273&lt;&gt;""),IF(E278&lt;=1,1,E278),0),2)</f>
        <v>0</v>
      </c>
      <c r="G278" s="51"/>
      <c r="H278" s="78"/>
      <c r="I278" s="20"/>
      <c r="J278" s="51"/>
      <c r="K278" s="78"/>
      <c r="L278" s="20"/>
      <c r="M278" s="51"/>
      <c r="N278" s="78"/>
      <c r="O278" s="20"/>
      <c r="P278" s="51"/>
      <c r="Q278" s="78"/>
      <c r="R278" s="20"/>
      <c r="S278" s="51"/>
      <c r="T278" s="78"/>
      <c r="U278" s="20"/>
      <c r="V278" s="51"/>
      <c r="W278" s="78"/>
      <c r="X278" s="20"/>
      <c r="Y278" s="24"/>
      <c r="AA278" s="2"/>
    </row>
    <row r="279" spans="1:27" ht="21" hidden="1" customHeight="1" x14ac:dyDescent="0.25">
      <c r="A279" s="119"/>
      <c r="B279" s="140" t="s">
        <v>113</v>
      </c>
      <c r="C279" s="137"/>
      <c r="D279" s="51"/>
      <c r="E279" s="163">
        <f>IF(MONTH(Q272)=MONTH(Q273),((YEAR(Q273)-YEAR(Q272))*12)-12+(12-MONTH(Q272))+MONTH(Q273)-1+(EOMONTH(Q272,0)-Q272+1)/DAY(EOMONTH(Q272,0))+(1-(EOMONTH(Q273,0)-Q273)/DAY(EOMONTH(Q273,0))),((YEAR(Q273)-YEAR(Q272))*12)-12+(12-MONTH(Q272))+MONTH(Q273)-1+(EOMONTH(Q272,0)-Q272+1)/DAY(EOMONTH(Q272,0))+(1-(EOMONTH(Q273,0)-Q273)/DAY(EOMONTH(Q273,0))))</f>
        <v>3.2258064516129004E-2</v>
      </c>
      <c r="F279" s="163">
        <f>ROUND(IF(AND(Q272&lt;&gt;"",Q273&lt;&gt;""),IF(E279&lt;=1,1,E279),0),2)</f>
        <v>0</v>
      </c>
      <c r="G279" s="51"/>
      <c r="H279" s="78"/>
      <c r="I279" s="20"/>
      <c r="J279" s="51"/>
      <c r="K279" s="78"/>
      <c r="L279" s="20"/>
      <c r="M279" s="51"/>
      <c r="N279" s="78"/>
      <c r="O279" s="20"/>
      <c r="P279" s="51"/>
      <c r="Q279" s="78"/>
      <c r="R279" s="20"/>
      <c r="S279" s="51"/>
      <c r="T279" s="78"/>
      <c r="U279" s="20"/>
      <c r="V279" s="51"/>
      <c r="W279" s="78"/>
      <c r="X279" s="20"/>
      <c r="Y279" s="24"/>
      <c r="AA279" s="2"/>
    </row>
    <row r="280" spans="1:27" ht="21" hidden="1" customHeight="1" x14ac:dyDescent="0.25">
      <c r="A280" s="119"/>
      <c r="B280" s="140" t="s">
        <v>115</v>
      </c>
      <c r="C280" s="137"/>
      <c r="D280" s="51"/>
      <c r="E280" s="147">
        <f>IF(MONTH(N272)=MONTH(N273),((YEAR(N273)-YEAR(N272))*12)-12+(12-MONTH(N272))+MONTH(N273)-1+(EOMONTH(N272,0)-N272+1)/DAY(EOMONTH(N272,0))+(1-(EOMONTH(N273,0)-N273)/DAY(EOMONTH(N273,0))),((YEAR(N273)-YEAR(N272))*12)-12+(12-MONTH(N272))+MONTH(N273)-1+(EOMONTH(N272,0)-N272+1)/DAY(EOMONTH(N272,0))+(1-(EOMONTH(N273,0)-N273)/DAY(EOMONTH(N273,0))))</f>
        <v>3.2258064516129004E-2</v>
      </c>
      <c r="F280" s="147">
        <f>ROUND(IF(AND(N272&lt;&gt;"",N273&lt;&gt;""),IF(E280&lt;=1,1,E280),0),2)</f>
        <v>0</v>
      </c>
      <c r="G280" s="51"/>
      <c r="H280" s="78"/>
      <c r="I280" s="20"/>
      <c r="J280" s="51"/>
      <c r="K280" s="78"/>
      <c r="L280" s="20"/>
      <c r="M280" s="51"/>
      <c r="N280" s="78"/>
      <c r="O280" s="20"/>
      <c r="P280" s="51"/>
      <c r="Q280" s="78"/>
      <c r="R280" s="20"/>
      <c r="S280" s="51"/>
      <c r="T280" s="78"/>
      <c r="U280" s="20"/>
      <c r="V280" s="51"/>
      <c r="W280" s="78"/>
      <c r="X280" s="20"/>
      <c r="Y280" s="24"/>
      <c r="AA280" s="2"/>
    </row>
    <row r="281" spans="1:27" ht="21" hidden="1" customHeight="1" x14ac:dyDescent="0.25">
      <c r="A281" s="119"/>
      <c r="B281" s="140" t="s">
        <v>116</v>
      </c>
      <c r="C281" s="137"/>
      <c r="D281" s="165"/>
      <c r="E281" s="147">
        <f>IF(MONTH(K272)=MONTH(K273),((YEAR(K273)-YEAR(K272))*12)-12+(12-MONTH(K272))+MONTH(K273)-1+(EOMONTH(K272,0)-K272+1)/DAY(EOMONTH(K272,0))+(1-(EOMONTH(K273,0)-K273)/DAY(EOMONTH(K273,0))),((YEAR(K273)-YEAR(K272))*12)-12+(12-MONTH(K272))+MONTH(K273)-1+(EOMONTH(K272,0)-K272+1)/DAY(EOMONTH(K272,0))+(1-(EOMONTH(K273,0)-K273)/DAY(EOMONTH(K273,0))))</f>
        <v>3.2258064516129004E-2</v>
      </c>
      <c r="F281" s="147">
        <f>ROUND(IF(AND(K272&lt;&gt;"",K273&lt;&gt;""),IF(E281&lt;=1,1,E281),0),2)</f>
        <v>0</v>
      </c>
      <c r="G281" s="161" t="s">
        <v>101</v>
      </c>
      <c r="H281" s="79"/>
      <c r="I281" s="20"/>
      <c r="J281" s="120"/>
      <c r="K281" s="79"/>
      <c r="L281" s="20"/>
      <c r="M281" s="120"/>
      <c r="N281" s="79"/>
      <c r="O281" s="20"/>
      <c r="P281" s="120"/>
      <c r="Q281" s="79"/>
      <c r="R281" s="20"/>
      <c r="S281" s="120"/>
      <c r="T281" s="79"/>
      <c r="U281" s="20"/>
      <c r="V281" s="120"/>
      <c r="W281" s="79"/>
      <c r="X281" s="20"/>
      <c r="Y281" s="24"/>
      <c r="AA281" s="2"/>
    </row>
    <row r="282" spans="1:27" ht="13.15" hidden="1" customHeight="1" x14ac:dyDescent="0.25">
      <c r="A282" s="126"/>
      <c r="B282" s="140"/>
      <c r="C282" s="137"/>
      <c r="D282" s="51"/>
      <c r="E282" s="147" t="s">
        <v>108</v>
      </c>
      <c r="F282" s="147" t="s">
        <v>108</v>
      </c>
      <c r="G282" s="35"/>
      <c r="H282" s="39"/>
      <c r="I282" s="20"/>
      <c r="J282" s="35"/>
      <c r="K282" s="39"/>
      <c r="L282" s="20"/>
      <c r="M282" s="35"/>
      <c r="N282" s="39"/>
      <c r="O282" s="20"/>
      <c r="P282" s="35"/>
      <c r="Q282" s="39"/>
      <c r="R282" s="20"/>
      <c r="S282" s="35"/>
      <c r="T282" s="39"/>
      <c r="U282" s="20"/>
      <c r="V282" s="35"/>
      <c r="W282" s="39"/>
      <c r="X282" s="20"/>
      <c r="Y282" s="24"/>
      <c r="AA282" s="2"/>
    </row>
    <row r="283" spans="1:27" ht="21" hidden="1" customHeight="1" x14ac:dyDescent="0.25">
      <c r="A283" s="119"/>
      <c r="B283" s="140" t="s">
        <v>10</v>
      </c>
      <c r="C283" s="137"/>
      <c r="D283" s="51"/>
      <c r="E283" s="147"/>
      <c r="F283" s="147"/>
      <c r="G283" s="35"/>
      <c r="H283" s="149">
        <f>IFERROR(SUM(H277:H281)-H276+H275,0)</f>
        <v>0</v>
      </c>
      <c r="I283" s="20"/>
      <c r="J283" s="35"/>
      <c r="K283" s="149">
        <f>IFERROR(SUM(K277:K281)-K276+K275,0)</f>
        <v>0</v>
      </c>
      <c r="L283" s="20"/>
      <c r="M283" s="35"/>
      <c r="N283" s="149">
        <f>IFERROR(SUM(N277:N281)-N276+N275,0)</f>
        <v>0</v>
      </c>
      <c r="O283" s="20"/>
      <c r="P283" s="35"/>
      <c r="Q283" s="149">
        <f>IFERROR(SUM(Q277:Q281)-Q276+Q275,0)</f>
        <v>0</v>
      </c>
      <c r="R283" s="20"/>
      <c r="S283" s="35"/>
      <c r="T283" s="149">
        <f>IFERROR(SUM(T277:T281)-T276+T275,0)</f>
        <v>0</v>
      </c>
      <c r="U283" s="20"/>
      <c r="V283" s="35"/>
      <c r="W283" s="149">
        <f>IFERROR(SUM(W277:W281)-W276+W275,0)</f>
        <v>0</v>
      </c>
      <c r="X283" s="20"/>
      <c r="Y283" s="24"/>
      <c r="AA283" s="2"/>
    </row>
    <row r="284" spans="1:27" ht="21" hidden="1" customHeight="1" x14ac:dyDescent="0.25">
      <c r="A284" s="119"/>
      <c r="B284" s="140" t="s">
        <v>121</v>
      </c>
      <c r="C284" s="137"/>
      <c r="D284" s="51"/>
      <c r="E284" s="147"/>
      <c r="F284" s="147"/>
      <c r="G284" s="35"/>
      <c r="H284" s="83"/>
      <c r="I284" s="20"/>
      <c r="J284" s="35"/>
      <c r="K284" s="83"/>
      <c r="L284" s="20"/>
      <c r="M284" s="35"/>
      <c r="N284" s="83"/>
      <c r="O284" s="20"/>
      <c r="P284" s="35"/>
      <c r="Q284" s="83"/>
      <c r="R284" s="20"/>
      <c r="S284" s="35"/>
      <c r="T284" s="83"/>
      <c r="U284" s="20"/>
      <c r="V284" s="35"/>
      <c r="W284" s="83"/>
      <c r="X284" s="20"/>
      <c r="Y284" s="24"/>
      <c r="AA284" s="2"/>
    </row>
    <row r="285" spans="1:27" ht="21" hidden="1" customHeight="1" x14ac:dyDescent="0.25">
      <c r="A285" s="126"/>
      <c r="B285" s="140" t="s">
        <v>126</v>
      </c>
      <c r="C285" s="137"/>
      <c r="D285" s="51"/>
      <c r="E285" s="147"/>
      <c r="F285" s="147"/>
      <c r="G285" s="35"/>
      <c r="H285" s="28">
        <f>ROUND(IFERROR(H283*H284,0),2)</f>
        <v>0</v>
      </c>
      <c r="I285" s="20"/>
      <c r="J285" s="35"/>
      <c r="K285" s="28">
        <f>ROUND(IFERROR(K283*K284,0),2)</f>
        <v>0</v>
      </c>
      <c r="L285" s="20"/>
      <c r="M285" s="35"/>
      <c r="N285" s="28">
        <f>ROUND(IFERROR(N283*N284,0),2)</f>
        <v>0</v>
      </c>
      <c r="O285" s="20"/>
      <c r="P285" s="35"/>
      <c r="Q285" s="28">
        <f>ROUND(IFERROR(Q283*Q284,0),2)</f>
        <v>0</v>
      </c>
      <c r="R285" s="20"/>
      <c r="S285" s="35"/>
      <c r="T285" s="28">
        <f>ROUND(IFERROR(T283*T284,0),2)</f>
        <v>0</v>
      </c>
      <c r="U285" s="20"/>
      <c r="V285" s="35"/>
      <c r="W285" s="28">
        <f>ROUND(IFERROR(W283*W284,0),2)</f>
        <v>0</v>
      </c>
      <c r="X285" s="20"/>
      <c r="Y285" s="24"/>
      <c r="AA285" s="2"/>
    </row>
    <row r="286" spans="1:27" ht="10.15" hidden="1" customHeight="1" x14ac:dyDescent="0.25">
      <c r="A286" s="119"/>
      <c r="B286" s="140"/>
      <c r="C286" s="137"/>
      <c r="D286" s="51"/>
      <c r="E286" s="147"/>
      <c r="F286" s="147"/>
      <c r="G286" s="35"/>
      <c r="H286" s="39"/>
      <c r="I286" s="20"/>
      <c r="J286" s="35"/>
      <c r="K286" s="39"/>
      <c r="L286" s="20"/>
      <c r="M286" s="35"/>
      <c r="N286" s="39"/>
      <c r="O286" s="20"/>
      <c r="P286" s="35"/>
      <c r="Q286" s="39"/>
      <c r="R286" s="20"/>
      <c r="S286" s="35"/>
      <c r="T286" s="39"/>
      <c r="U286" s="20"/>
      <c r="V286" s="35"/>
      <c r="W286" s="39"/>
      <c r="X286" s="20"/>
      <c r="Y286" s="24"/>
      <c r="AA286" s="2"/>
    </row>
    <row r="287" spans="1:27" ht="21" hidden="1" customHeight="1" x14ac:dyDescent="0.25">
      <c r="A287" s="119"/>
      <c r="B287" s="140" t="s">
        <v>123</v>
      </c>
      <c r="C287" s="137"/>
      <c r="D287" s="51"/>
      <c r="E287" s="147"/>
      <c r="F287" s="147"/>
      <c r="G287" s="35"/>
      <c r="H287" s="81"/>
      <c r="I287" s="20"/>
      <c r="J287" s="35"/>
      <c r="K287" s="81"/>
      <c r="L287" s="20"/>
      <c r="M287" s="35"/>
      <c r="N287" s="81"/>
      <c r="O287" s="20"/>
      <c r="P287" s="35"/>
      <c r="Q287" s="81"/>
      <c r="R287" s="20"/>
      <c r="S287" s="35"/>
      <c r="T287" s="81"/>
      <c r="U287" s="20"/>
      <c r="V287" s="35"/>
      <c r="W287" s="81"/>
      <c r="X287" s="20"/>
      <c r="Y287" s="24"/>
      <c r="AA287" s="2"/>
    </row>
    <row r="288" spans="1:27" ht="6.6" hidden="1" customHeight="1" x14ac:dyDescent="0.25">
      <c r="A288" s="119"/>
      <c r="B288" s="140"/>
      <c r="C288" s="137"/>
      <c r="D288" s="51"/>
      <c r="E288" s="147"/>
      <c r="F288" s="147"/>
      <c r="G288" s="35"/>
      <c r="H288" s="39"/>
      <c r="I288" s="20"/>
      <c r="J288" s="35"/>
      <c r="K288" s="39"/>
      <c r="L288" s="20"/>
      <c r="M288" s="35"/>
      <c r="N288" s="39"/>
      <c r="O288" s="20"/>
      <c r="P288" s="35"/>
      <c r="Q288" s="39"/>
      <c r="R288" s="20"/>
      <c r="S288" s="35"/>
      <c r="T288" s="39"/>
      <c r="U288" s="20"/>
      <c r="V288" s="35"/>
      <c r="W288" s="39"/>
      <c r="X288" s="20"/>
      <c r="Y288" s="24"/>
      <c r="AA288" s="2"/>
    </row>
    <row r="289" spans="1:27" ht="21" hidden="1" customHeight="1" x14ac:dyDescent="0.25">
      <c r="A289" s="126"/>
      <c r="B289" s="141"/>
      <c r="C289" s="138"/>
      <c r="D289" s="154" t="s">
        <v>117</v>
      </c>
      <c r="E289" s="147" t="s">
        <v>108</v>
      </c>
      <c r="F289" s="147" t="s">
        <v>108</v>
      </c>
      <c r="G289" s="139"/>
      <c r="H289" s="28">
        <f>IFERROR(H285+H287,0)</f>
        <v>0</v>
      </c>
      <c r="I289" s="38"/>
      <c r="J289" s="139"/>
      <c r="K289" s="28">
        <f>IFERROR(K285+K287,0)</f>
        <v>0</v>
      </c>
      <c r="L289" s="38"/>
      <c r="M289" s="139"/>
      <c r="N289" s="28">
        <f>IFERROR(N285+N287,0)</f>
        <v>0</v>
      </c>
      <c r="O289" s="38"/>
      <c r="P289" s="139"/>
      <c r="Q289" s="28">
        <f>IFERROR(Q285+Q287,0)</f>
        <v>0</v>
      </c>
      <c r="R289" s="38"/>
      <c r="S289" s="139"/>
      <c r="T289" s="28">
        <f>IFERROR(T285+T287,0)</f>
        <v>0</v>
      </c>
      <c r="U289" s="38"/>
      <c r="V289" s="139"/>
      <c r="W289" s="28">
        <f>IFERROR(W285+W287,0)</f>
        <v>0</v>
      </c>
      <c r="X289" s="38"/>
      <c r="Y289" s="24"/>
      <c r="AA289" s="2"/>
    </row>
    <row r="290" spans="1:27" ht="21" hidden="1" customHeight="1" x14ac:dyDescent="0.25">
      <c r="A290" s="119"/>
      <c r="B290" s="141"/>
      <c r="C290" s="138"/>
      <c r="D290" s="144" t="s">
        <v>118</v>
      </c>
      <c r="E290" s="147">
        <f>IF(MONTH(H272)=MONTH(H273),((YEAR(H273)-YEAR(H272))*12)-12+(12-MONTH(H272))+MONTH(H273)-1+(EOMONTH(H272,0)-H272+1)/DAY(EOMONTH(H272,0))+(1-(EOMONTH(H273,0)-H273)/DAY(EOMONTH(H273,0))),((YEAR(H273)-YEAR(H272))*12)-12+(12-MONTH(H272))+MONTH(H273)-1+(EOMONTH(H272,0)-H272+1)/DAY(EOMONTH(H272,0))+(1-(EOMONTH(H273,0)-H273)/DAY(EOMONTH(H273,0))))</f>
        <v>3.2258064516129004E-2</v>
      </c>
      <c r="F290" s="147">
        <f>ROUND(IF(AND(H272&lt;&gt;"",H273&lt;&gt;""),IF(E290&lt;=1,1,E290),0),2)</f>
        <v>0</v>
      </c>
      <c r="G290" s="51"/>
      <c r="H290" s="28">
        <f>ROUND(IFERROR(H289/F290,0),2)</f>
        <v>0</v>
      </c>
      <c r="I290" s="38"/>
      <c r="J290" s="51"/>
      <c r="K290" s="28">
        <f>ROUND(IFERROR(K289/F281,0),2)</f>
        <v>0</v>
      </c>
      <c r="L290" s="38"/>
      <c r="M290" s="51"/>
      <c r="N290" s="28">
        <f>ROUND(IFERROR(N289/F280,0),2)</f>
        <v>0</v>
      </c>
      <c r="O290" s="38"/>
      <c r="P290" s="51"/>
      <c r="Q290" s="28">
        <f>ROUND(IFERROR(Q289/F279,0),2)</f>
        <v>0</v>
      </c>
      <c r="R290" s="38"/>
      <c r="S290" s="51"/>
      <c r="T290" s="28">
        <f>ROUND(IFERROR(T289/F278,0),2)</f>
        <v>0</v>
      </c>
      <c r="U290" s="38"/>
      <c r="V290" s="51"/>
      <c r="W290" s="28">
        <f>ROUND(IFERROR(W289/F277,0),2)</f>
        <v>0</v>
      </c>
      <c r="X290" s="38"/>
      <c r="Y290" s="24"/>
      <c r="AA290" s="2"/>
    </row>
    <row r="291" spans="1:27" ht="8.25" hidden="1" customHeight="1" thickBot="1" x14ac:dyDescent="0.3">
      <c r="A291" s="126"/>
      <c r="B291" s="29"/>
      <c r="C291" s="113"/>
      <c r="D291" s="113"/>
      <c r="E291" s="113"/>
      <c r="F291" s="113"/>
      <c r="G291" s="113"/>
      <c r="H291" s="30"/>
      <c r="I291" s="30"/>
      <c r="J291" s="30"/>
      <c r="K291" s="30"/>
      <c r="L291" s="30"/>
      <c r="M291" s="30"/>
      <c r="N291" s="30"/>
      <c r="O291" s="30"/>
      <c r="P291" s="30"/>
      <c r="Q291" s="30"/>
      <c r="R291" s="30"/>
      <c r="S291" s="30"/>
      <c r="T291" s="30"/>
      <c r="U291" s="30"/>
      <c r="V291" s="30"/>
      <c r="W291" s="30"/>
      <c r="X291" s="30"/>
      <c r="Y291" s="31"/>
      <c r="AA291" s="2"/>
    </row>
    <row r="292" spans="1:27" ht="13.9" customHeight="1" thickBot="1" x14ac:dyDescent="0.3">
      <c r="A292" s="119"/>
      <c r="B292" s="12"/>
      <c r="C292" s="8"/>
      <c r="D292" s="8"/>
      <c r="E292" s="32"/>
      <c r="F292" s="32"/>
      <c r="G292" s="8"/>
      <c r="H292" s="8"/>
      <c r="I292" s="32"/>
      <c r="J292" s="32"/>
      <c r="K292" s="32"/>
      <c r="L292" s="32"/>
      <c r="M292" s="32"/>
      <c r="N292" s="32"/>
      <c r="O292" s="32"/>
      <c r="P292" s="32"/>
      <c r="Q292" s="32"/>
      <c r="R292" s="32"/>
      <c r="S292" s="32"/>
      <c r="T292" s="32"/>
      <c r="U292" s="32"/>
      <c r="V292" s="32"/>
      <c r="W292" s="32"/>
      <c r="X292" s="32"/>
      <c r="Y292" s="8"/>
    </row>
    <row r="293" spans="1:27" ht="21" customHeight="1" thickBot="1" x14ac:dyDescent="0.3">
      <c r="A293" s="54"/>
      <c r="B293" s="14" t="s">
        <v>6</v>
      </c>
      <c r="C293" s="167" t="s">
        <v>125</v>
      </c>
      <c r="D293" s="44"/>
      <c r="E293" s="44"/>
      <c r="F293" s="44"/>
      <c r="G293" s="198" t="str">
        <f>IF(OR(SAM!E362=0,SAM!E362=""),"",SAM!E362)</f>
        <v/>
      </c>
      <c r="H293" s="198"/>
      <c r="I293" s="198"/>
      <c r="J293" s="198"/>
      <c r="K293" s="198"/>
      <c r="L293" s="198"/>
      <c r="M293" s="16"/>
      <c r="N293" s="16"/>
      <c r="O293" s="16"/>
      <c r="P293" s="16"/>
      <c r="Q293" s="16"/>
      <c r="R293" s="16"/>
      <c r="S293" s="16"/>
      <c r="T293" s="16"/>
      <c r="U293" s="16"/>
      <c r="V293" s="16"/>
      <c r="W293" s="16"/>
      <c r="X293" s="16"/>
      <c r="Y293" s="18"/>
      <c r="AA293" s="2"/>
    </row>
    <row r="294" spans="1:27" ht="6.75" hidden="1" customHeight="1" x14ac:dyDescent="0.25">
      <c r="A294" s="119"/>
      <c r="B294" s="33"/>
      <c r="C294" s="32"/>
      <c r="D294" s="32"/>
      <c r="E294" s="32"/>
      <c r="F294" s="32"/>
      <c r="G294" s="32"/>
      <c r="H294" s="32"/>
      <c r="I294" s="32"/>
      <c r="J294" s="32"/>
      <c r="K294" s="32"/>
      <c r="L294" s="32"/>
      <c r="M294" s="32"/>
      <c r="N294" s="32"/>
      <c r="O294" s="32"/>
      <c r="P294" s="32"/>
      <c r="Q294" s="32"/>
      <c r="R294" s="32"/>
      <c r="S294" s="32"/>
      <c r="T294" s="32"/>
      <c r="U294" s="32"/>
      <c r="V294" s="32"/>
      <c r="W294" s="32"/>
      <c r="X294" s="32"/>
      <c r="Y294" s="34"/>
      <c r="AA294" s="2"/>
    </row>
    <row r="295" spans="1:27" ht="21" hidden="1" customHeight="1" x14ac:dyDescent="0.25">
      <c r="A295" s="119"/>
      <c r="B295" s="22"/>
      <c r="C295" s="23"/>
      <c r="D295" s="144" t="s">
        <v>106</v>
      </c>
      <c r="E295" s="23"/>
      <c r="F295" s="23"/>
      <c r="G295" s="162" t="s">
        <v>101</v>
      </c>
      <c r="H295" s="164"/>
      <c r="I295" s="162" t="s">
        <v>101</v>
      </c>
      <c r="J295" s="162" t="s">
        <v>101</v>
      </c>
      <c r="K295" s="164"/>
      <c r="L295" s="162" t="s">
        <v>101</v>
      </c>
      <c r="M295" s="162" t="s">
        <v>101</v>
      </c>
      <c r="N295" s="164"/>
      <c r="O295" s="162" t="s">
        <v>101</v>
      </c>
      <c r="P295" s="162" t="s">
        <v>101</v>
      </c>
      <c r="Q295" s="164"/>
      <c r="R295" s="162" t="s">
        <v>101</v>
      </c>
      <c r="S295" s="162" t="s">
        <v>101</v>
      </c>
      <c r="T295" s="164"/>
      <c r="U295" s="162" t="s">
        <v>101</v>
      </c>
      <c r="V295" s="162" t="s">
        <v>101</v>
      </c>
      <c r="W295" s="164"/>
      <c r="X295" s="162" t="s">
        <v>101</v>
      </c>
      <c r="Y295" s="24"/>
      <c r="AA295" s="2"/>
    </row>
    <row r="296" spans="1:27" ht="6.75" hidden="1" customHeight="1" x14ac:dyDescent="0.25">
      <c r="A296" s="119"/>
      <c r="B296" s="22"/>
      <c r="C296" s="23"/>
      <c r="D296" s="23"/>
      <c r="E296" s="23"/>
      <c r="F296" s="23"/>
      <c r="G296" s="23"/>
      <c r="H296" s="147"/>
      <c r="I296" s="23"/>
      <c r="J296" s="23"/>
      <c r="K296" s="147"/>
      <c r="L296" s="23"/>
      <c r="M296" s="23"/>
      <c r="N296" s="147"/>
      <c r="O296" s="23"/>
      <c r="P296" s="23"/>
      <c r="Q296" s="147"/>
      <c r="R296" s="23"/>
      <c r="S296" s="23"/>
      <c r="T296" s="147"/>
      <c r="U296" s="23"/>
      <c r="V296" s="23"/>
      <c r="W296" s="147"/>
      <c r="X296" s="23"/>
      <c r="Y296" s="24"/>
      <c r="AA296" s="2"/>
    </row>
    <row r="297" spans="1:27" ht="21" hidden="1" customHeight="1" x14ac:dyDescent="0.25">
      <c r="A297" s="119"/>
      <c r="B297" s="22"/>
      <c r="C297" s="23"/>
      <c r="D297" s="144" t="s">
        <v>107</v>
      </c>
      <c r="E297" s="147" t="s">
        <v>108</v>
      </c>
      <c r="F297" s="147" t="s">
        <v>108</v>
      </c>
      <c r="G297" s="145"/>
      <c r="H297" s="142"/>
      <c r="I297" s="23"/>
      <c r="J297" s="145"/>
      <c r="K297" s="142"/>
      <c r="L297" s="23"/>
      <c r="M297" s="145"/>
      <c r="N297" s="142"/>
      <c r="O297" s="23"/>
      <c r="P297" s="145"/>
      <c r="Q297" s="142"/>
      <c r="R297" s="23"/>
      <c r="S297" s="145"/>
      <c r="T297" s="142"/>
      <c r="U297" s="23"/>
      <c r="V297" s="145"/>
      <c r="W297" s="142"/>
      <c r="X297" s="23"/>
      <c r="Y297" s="24"/>
      <c r="AA297" s="2"/>
    </row>
    <row r="298" spans="1:27" ht="21" hidden="1" customHeight="1" x14ac:dyDescent="0.25">
      <c r="A298" s="119"/>
      <c r="B298" s="22"/>
      <c r="C298" s="23"/>
      <c r="D298" s="144" t="s">
        <v>109</v>
      </c>
      <c r="E298" s="147" t="s">
        <v>108</v>
      </c>
      <c r="F298" s="147" t="s">
        <v>108</v>
      </c>
      <c r="G298" s="145"/>
      <c r="H298" s="143"/>
      <c r="I298" s="23"/>
      <c r="J298" s="145"/>
      <c r="K298" s="143"/>
      <c r="L298" s="23"/>
      <c r="M298" s="145"/>
      <c r="N298" s="143"/>
      <c r="O298" s="23"/>
      <c r="P298" s="145"/>
      <c r="Q298" s="143"/>
      <c r="R298" s="23"/>
      <c r="S298" s="145"/>
      <c r="T298" s="143"/>
      <c r="U298" s="23"/>
      <c r="V298" s="145"/>
      <c r="W298" s="143"/>
      <c r="X298" s="23"/>
      <c r="Y298" s="24"/>
      <c r="AA298" s="2"/>
    </row>
    <row r="299" spans="1:27" ht="6.75" hidden="1" customHeight="1" x14ac:dyDescent="0.25">
      <c r="A299" s="119"/>
      <c r="B299" s="22"/>
      <c r="C299" s="112"/>
      <c r="D299" s="112"/>
      <c r="E299" s="147" t="s">
        <v>108</v>
      </c>
      <c r="F299" s="147" t="s">
        <v>108</v>
      </c>
      <c r="G299" s="112"/>
      <c r="H299" s="23"/>
      <c r="I299" s="23"/>
      <c r="J299" s="112"/>
      <c r="K299" s="23"/>
      <c r="L299" s="23"/>
      <c r="M299" s="112"/>
      <c r="N299" s="23"/>
      <c r="O299" s="23"/>
      <c r="P299" s="112"/>
      <c r="Q299" s="23"/>
      <c r="R299" s="23"/>
      <c r="S299" s="112"/>
      <c r="T299" s="23"/>
      <c r="U299" s="23"/>
      <c r="V299" s="112"/>
      <c r="W299" s="23"/>
      <c r="X299" s="23"/>
      <c r="Y299" s="24"/>
      <c r="AA299" s="2"/>
    </row>
    <row r="300" spans="1:27" ht="21" hidden="1" customHeight="1" x14ac:dyDescent="0.25">
      <c r="A300" s="119"/>
      <c r="B300" s="140" t="s">
        <v>120</v>
      </c>
      <c r="C300" s="137"/>
      <c r="D300" s="51"/>
      <c r="E300" s="147" t="s">
        <v>108</v>
      </c>
      <c r="F300" s="147" t="s">
        <v>108</v>
      </c>
      <c r="G300" s="51"/>
      <c r="H300" s="77"/>
      <c r="I300" s="20"/>
      <c r="J300" s="51"/>
      <c r="K300" s="77"/>
      <c r="L300" s="20"/>
      <c r="M300" s="51"/>
      <c r="N300" s="77"/>
      <c r="O300" s="20"/>
      <c r="P300" s="51"/>
      <c r="Q300" s="77"/>
      <c r="R300" s="20"/>
      <c r="S300" s="51"/>
      <c r="T300" s="77"/>
      <c r="U300" s="20"/>
      <c r="V300" s="51"/>
      <c r="W300" s="77"/>
      <c r="X300" s="20"/>
      <c r="Y300" s="24"/>
      <c r="AA300" s="2"/>
    </row>
    <row r="301" spans="1:27" ht="21" hidden="1" customHeight="1" x14ac:dyDescent="0.25">
      <c r="A301" s="119"/>
      <c r="B301" s="140" t="s">
        <v>111</v>
      </c>
      <c r="C301" s="137"/>
      <c r="D301" s="51"/>
      <c r="E301" s="147" t="s">
        <v>108</v>
      </c>
      <c r="F301" s="147" t="s">
        <v>108</v>
      </c>
      <c r="G301" s="35" t="s">
        <v>18</v>
      </c>
      <c r="H301" s="77"/>
      <c r="I301" s="36" t="s">
        <v>19</v>
      </c>
      <c r="J301" s="35" t="s">
        <v>18</v>
      </c>
      <c r="K301" s="77"/>
      <c r="L301" s="36" t="s">
        <v>19</v>
      </c>
      <c r="M301" s="35" t="s">
        <v>18</v>
      </c>
      <c r="N301" s="77"/>
      <c r="O301" s="36" t="s">
        <v>19</v>
      </c>
      <c r="P301" s="35" t="s">
        <v>18</v>
      </c>
      <c r="Q301" s="77"/>
      <c r="R301" s="36" t="s">
        <v>19</v>
      </c>
      <c r="S301" s="35" t="s">
        <v>18</v>
      </c>
      <c r="T301" s="77"/>
      <c r="U301" s="36" t="s">
        <v>19</v>
      </c>
      <c r="V301" s="35" t="s">
        <v>18</v>
      </c>
      <c r="W301" s="77"/>
      <c r="X301" s="36" t="s">
        <v>19</v>
      </c>
      <c r="Y301" s="24"/>
      <c r="AA301" s="2"/>
    </row>
    <row r="302" spans="1:27" ht="21" hidden="1" customHeight="1" x14ac:dyDescent="0.25">
      <c r="A302" s="119"/>
      <c r="B302" s="140" t="s">
        <v>112</v>
      </c>
      <c r="C302" s="137"/>
      <c r="D302" s="51"/>
      <c r="E302" s="147">
        <f>IF(MONTH(W297)=MONTH(W298),((YEAR(W298)-YEAR(W297))*12)-12+(12-MONTH(W297))+MONTH(W298)-1+(EOMONTH(W297,0)-W297+1)/DAY(EOMONTH(W297,0))+(1-(EOMONTH(W298,0)-W298)/DAY(EOMONTH(W298,0))),((YEAR(W298)-YEAR(W297))*12)-12+(12-MONTH(W297))+MONTH(W298)-1+(EOMONTH(W297,0)-W297+1)/DAY(EOMONTH(W297,0))+(1-(EOMONTH(W298,0)-W298)/DAY(EOMONTH(W298,0))))</f>
        <v>3.2258064516129004E-2</v>
      </c>
      <c r="F302" s="147">
        <f>ROUND(IF(AND(W297&lt;&gt;"",W298&lt;&gt;""),IF(E302&lt;=1,1,E302),0),2)</f>
        <v>0</v>
      </c>
      <c r="G302" s="51"/>
      <c r="H302" s="78"/>
      <c r="I302" s="20"/>
      <c r="J302" s="51"/>
      <c r="K302" s="78"/>
      <c r="L302" s="20"/>
      <c r="M302" s="51"/>
      <c r="N302" s="78"/>
      <c r="O302" s="20"/>
      <c r="P302" s="51"/>
      <c r="Q302" s="78"/>
      <c r="R302" s="20"/>
      <c r="S302" s="51"/>
      <c r="T302" s="78"/>
      <c r="U302" s="20"/>
      <c r="V302" s="51"/>
      <c r="W302" s="78"/>
      <c r="X302" s="20"/>
      <c r="Y302" s="24"/>
      <c r="AA302" s="2"/>
    </row>
    <row r="303" spans="1:27" ht="21" hidden="1" customHeight="1" x14ac:dyDescent="0.25">
      <c r="A303" s="119"/>
      <c r="B303" s="140" t="s">
        <v>114</v>
      </c>
      <c r="C303" s="137"/>
      <c r="D303" s="51"/>
      <c r="E303" s="147">
        <f>IF(MONTH(T297)=MONTH(T298),((YEAR(T298)-YEAR(T297))*12)-12+(12-MONTH(T297))+MONTH(T298)-1+(EOMONTH(T297,0)-T297+1)/DAY(EOMONTH(T297,0))+(1-(EOMONTH(T298,0)-T298)/DAY(EOMONTH(T298,0))),((YEAR(T298)-YEAR(T297))*12)-12+(12-MONTH(T297))+MONTH(T298)-1+(EOMONTH(T297,0)-T297+1)/DAY(EOMONTH(T297,0))+(1-(EOMONTH(T298,0)-T298)/DAY(EOMONTH(T298,0))))</f>
        <v>3.2258064516129004E-2</v>
      </c>
      <c r="F303" s="147">
        <f>ROUND(IF(AND(T297&lt;&gt;"",T298&lt;&gt;""),IF(E303&lt;=1,1,E303),0),2)</f>
        <v>0</v>
      </c>
      <c r="G303" s="51"/>
      <c r="H303" s="78"/>
      <c r="I303" s="20"/>
      <c r="J303" s="51"/>
      <c r="K303" s="78"/>
      <c r="L303" s="20"/>
      <c r="M303" s="51"/>
      <c r="N303" s="78"/>
      <c r="O303" s="20"/>
      <c r="P303" s="51"/>
      <c r="Q303" s="78"/>
      <c r="R303" s="20"/>
      <c r="S303" s="51"/>
      <c r="T303" s="78"/>
      <c r="U303" s="20"/>
      <c r="V303" s="51"/>
      <c r="W303" s="78"/>
      <c r="X303" s="20"/>
      <c r="Y303" s="24"/>
      <c r="AA303" s="2"/>
    </row>
    <row r="304" spans="1:27" ht="21" hidden="1" customHeight="1" x14ac:dyDescent="0.25">
      <c r="A304" s="119"/>
      <c r="B304" s="140" t="s">
        <v>113</v>
      </c>
      <c r="C304" s="137"/>
      <c r="D304" s="51"/>
      <c r="E304" s="163">
        <f>IF(MONTH(Q297)=MONTH(Q298),((YEAR(Q298)-YEAR(Q297))*12)-12+(12-MONTH(Q297))+MONTH(Q298)-1+(EOMONTH(Q297,0)-Q297+1)/DAY(EOMONTH(Q297,0))+(1-(EOMONTH(Q298,0)-Q298)/DAY(EOMONTH(Q298,0))),((YEAR(Q298)-YEAR(Q297))*12)-12+(12-MONTH(Q297))+MONTH(Q298)-1+(EOMONTH(Q297,0)-Q297+1)/DAY(EOMONTH(Q297,0))+(1-(EOMONTH(Q298,0)-Q298)/DAY(EOMONTH(Q298,0))))</f>
        <v>3.2258064516129004E-2</v>
      </c>
      <c r="F304" s="163">
        <f>ROUND(IF(AND(Q297&lt;&gt;"",Q298&lt;&gt;""),IF(E304&lt;=1,1,E304),0),2)</f>
        <v>0</v>
      </c>
      <c r="G304" s="51"/>
      <c r="H304" s="78"/>
      <c r="I304" s="20"/>
      <c r="J304" s="51"/>
      <c r="K304" s="78"/>
      <c r="L304" s="20"/>
      <c r="M304" s="51"/>
      <c r="N304" s="78"/>
      <c r="O304" s="20"/>
      <c r="P304" s="51"/>
      <c r="Q304" s="78"/>
      <c r="R304" s="20"/>
      <c r="S304" s="51"/>
      <c r="T304" s="78"/>
      <c r="U304" s="20"/>
      <c r="V304" s="51"/>
      <c r="W304" s="78"/>
      <c r="X304" s="20"/>
      <c r="Y304" s="24"/>
      <c r="AA304" s="2"/>
    </row>
    <row r="305" spans="1:27" ht="21" hidden="1" customHeight="1" x14ac:dyDescent="0.25">
      <c r="A305" s="119"/>
      <c r="B305" s="140" t="s">
        <v>115</v>
      </c>
      <c r="C305" s="137"/>
      <c r="D305" s="51"/>
      <c r="E305" s="147">
        <f>IF(MONTH(N297)=MONTH(N298),((YEAR(N298)-YEAR(N297))*12)-12+(12-MONTH(N297))+MONTH(N298)-1+(EOMONTH(N297,0)-N297+1)/DAY(EOMONTH(N297,0))+(1-(EOMONTH(N298,0)-N298)/DAY(EOMONTH(N298,0))),((YEAR(N298)-YEAR(N297))*12)-12+(12-MONTH(N297))+MONTH(N298)-1+(EOMONTH(N297,0)-N297+1)/DAY(EOMONTH(N297,0))+(1-(EOMONTH(N298,0)-N298)/DAY(EOMONTH(N298,0))))</f>
        <v>3.2258064516129004E-2</v>
      </c>
      <c r="F305" s="147">
        <f>ROUND(IF(AND(N297&lt;&gt;"",N298&lt;&gt;""),IF(E305&lt;=1,1,E305),0),2)</f>
        <v>0</v>
      </c>
      <c r="G305" s="51"/>
      <c r="H305" s="78"/>
      <c r="I305" s="20"/>
      <c r="J305" s="51"/>
      <c r="K305" s="78"/>
      <c r="L305" s="20"/>
      <c r="M305" s="51"/>
      <c r="N305" s="78"/>
      <c r="O305" s="20"/>
      <c r="P305" s="51"/>
      <c r="Q305" s="78"/>
      <c r="R305" s="20"/>
      <c r="S305" s="51"/>
      <c r="T305" s="78"/>
      <c r="U305" s="20"/>
      <c r="V305" s="51"/>
      <c r="W305" s="78"/>
      <c r="X305" s="20"/>
      <c r="Y305" s="24"/>
      <c r="AA305" s="2"/>
    </row>
    <row r="306" spans="1:27" ht="21" hidden="1" customHeight="1" x14ac:dyDescent="0.25">
      <c r="A306" s="119"/>
      <c r="B306" s="140" t="s">
        <v>116</v>
      </c>
      <c r="C306" s="137"/>
      <c r="D306" s="165"/>
      <c r="E306" s="147">
        <f>IF(MONTH(K297)=MONTH(K298),((YEAR(K298)-YEAR(K297))*12)-12+(12-MONTH(K297))+MONTH(K298)-1+(EOMONTH(K297,0)-K297+1)/DAY(EOMONTH(K297,0))+(1-(EOMONTH(K298,0)-K298)/DAY(EOMONTH(K298,0))),((YEAR(K298)-YEAR(K297))*12)-12+(12-MONTH(K297))+MONTH(K298)-1+(EOMONTH(K297,0)-K297+1)/DAY(EOMONTH(K297,0))+(1-(EOMONTH(K298,0)-K298)/DAY(EOMONTH(K298,0))))</f>
        <v>3.2258064516129004E-2</v>
      </c>
      <c r="F306" s="147">
        <f>ROUND(IF(AND(K297&lt;&gt;"",K298&lt;&gt;""),IF(E306&lt;=1,1,E306),0),2)</f>
        <v>0</v>
      </c>
      <c r="G306" s="161" t="s">
        <v>101</v>
      </c>
      <c r="H306" s="79"/>
      <c r="I306" s="20"/>
      <c r="J306" s="120"/>
      <c r="K306" s="79"/>
      <c r="L306" s="20"/>
      <c r="M306" s="120"/>
      <c r="N306" s="79"/>
      <c r="O306" s="20"/>
      <c r="P306" s="120"/>
      <c r="Q306" s="79"/>
      <c r="R306" s="20"/>
      <c r="S306" s="120"/>
      <c r="T306" s="79"/>
      <c r="U306" s="20"/>
      <c r="V306" s="120"/>
      <c r="W306" s="79"/>
      <c r="X306" s="20"/>
      <c r="Y306" s="24"/>
      <c r="AA306" s="2"/>
    </row>
    <row r="307" spans="1:27" ht="13.15" hidden="1" customHeight="1" x14ac:dyDescent="0.25">
      <c r="A307" s="126"/>
      <c r="B307" s="140"/>
      <c r="C307" s="137"/>
      <c r="D307" s="51"/>
      <c r="E307" s="147" t="s">
        <v>108</v>
      </c>
      <c r="F307" s="147" t="s">
        <v>108</v>
      </c>
      <c r="G307" s="35"/>
      <c r="H307" s="39"/>
      <c r="I307" s="20"/>
      <c r="J307" s="35"/>
      <c r="K307" s="39"/>
      <c r="L307" s="20"/>
      <c r="M307" s="35"/>
      <c r="N307" s="39"/>
      <c r="O307" s="20"/>
      <c r="P307" s="35"/>
      <c r="Q307" s="39"/>
      <c r="R307" s="20"/>
      <c r="S307" s="35"/>
      <c r="T307" s="39"/>
      <c r="U307" s="20"/>
      <c r="V307" s="35"/>
      <c r="W307" s="39"/>
      <c r="X307" s="20"/>
      <c r="Y307" s="24"/>
      <c r="AA307" s="2"/>
    </row>
    <row r="308" spans="1:27" ht="21" hidden="1" customHeight="1" x14ac:dyDescent="0.25">
      <c r="A308" s="119"/>
      <c r="B308" s="140" t="s">
        <v>10</v>
      </c>
      <c r="C308" s="137"/>
      <c r="D308" s="51"/>
      <c r="E308" s="147"/>
      <c r="F308" s="147"/>
      <c r="G308" s="35"/>
      <c r="H308" s="149">
        <f>IFERROR(SUM(H302:H306)-H301+H300,0)</f>
        <v>0</v>
      </c>
      <c r="I308" s="20"/>
      <c r="J308" s="35"/>
      <c r="K308" s="149">
        <f>IFERROR(SUM(K302:K306)-K301+K300,0)</f>
        <v>0</v>
      </c>
      <c r="L308" s="20"/>
      <c r="M308" s="35"/>
      <c r="N308" s="149">
        <f>IFERROR(SUM(N302:N306)-N301+N300,0)</f>
        <v>0</v>
      </c>
      <c r="O308" s="20"/>
      <c r="P308" s="35"/>
      <c r="Q308" s="149">
        <f>IFERROR(SUM(Q302:Q306)-Q301+Q300,0)</f>
        <v>0</v>
      </c>
      <c r="R308" s="20"/>
      <c r="S308" s="35"/>
      <c r="T308" s="149">
        <f>IFERROR(SUM(T302:T306)-T301+T300,0)</f>
        <v>0</v>
      </c>
      <c r="U308" s="20"/>
      <c r="V308" s="35"/>
      <c r="W308" s="149">
        <f>IFERROR(SUM(W302:W306)-W301+W300,0)</f>
        <v>0</v>
      </c>
      <c r="X308" s="20"/>
      <c r="Y308" s="24"/>
      <c r="AA308" s="2"/>
    </row>
    <row r="309" spans="1:27" ht="21" hidden="1" customHeight="1" x14ac:dyDescent="0.25">
      <c r="A309" s="119"/>
      <c r="B309" s="140" t="s">
        <v>121</v>
      </c>
      <c r="C309" s="137"/>
      <c r="D309" s="51"/>
      <c r="E309" s="147"/>
      <c r="F309" s="147"/>
      <c r="G309" s="35"/>
      <c r="H309" s="83"/>
      <c r="I309" s="20"/>
      <c r="J309" s="35"/>
      <c r="K309" s="83"/>
      <c r="L309" s="20"/>
      <c r="M309" s="35"/>
      <c r="N309" s="83"/>
      <c r="O309" s="20"/>
      <c r="P309" s="35"/>
      <c r="Q309" s="83"/>
      <c r="R309" s="20"/>
      <c r="S309" s="35"/>
      <c r="T309" s="83"/>
      <c r="U309" s="20"/>
      <c r="V309" s="35"/>
      <c r="W309" s="83"/>
      <c r="X309" s="20"/>
      <c r="Y309" s="24"/>
      <c r="AA309" s="2"/>
    </row>
    <row r="310" spans="1:27" ht="21" hidden="1" customHeight="1" x14ac:dyDescent="0.25">
      <c r="A310" s="126"/>
      <c r="B310" s="140" t="s">
        <v>126</v>
      </c>
      <c r="C310" s="137"/>
      <c r="D310" s="51"/>
      <c r="E310" s="147"/>
      <c r="F310" s="147"/>
      <c r="G310" s="35"/>
      <c r="H310" s="28">
        <f>ROUND(IFERROR(H308*H309,0),2)</f>
        <v>0</v>
      </c>
      <c r="I310" s="20"/>
      <c r="J310" s="35"/>
      <c r="K310" s="28">
        <f>ROUND(IFERROR(K308*K309,0),2)</f>
        <v>0</v>
      </c>
      <c r="L310" s="20"/>
      <c r="M310" s="35"/>
      <c r="N310" s="28">
        <f>ROUND(IFERROR(N308*N309,0),2)</f>
        <v>0</v>
      </c>
      <c r="O310" s="20"/>
      <c r="P310" s="35"/>
      <c r="Q310" s="28">
        <f>ROUND(IFERROR(Q308*Q309,0),2)</f>
        <v>0</v>
      </c>
      <c r="R310" s="20"/>
      <c r="S310" s="35"/>
      <c r="T310" s="28">
        <f>ROUND(IFERROR(T308*T309,0),2)</f>
        <v>0</v>
      </c>
      <c r="U310" s="20"/>
      <c r="V310" s="35"/>
      <c r="W310" s="28">
        <f>ROUND(IFERROR(W308*W309,0),2)</f>
        <v>0</v>
      </c>
      <c r="X310" s="20"/>
      <c r="Y310" s="24"/>
      <c r="AA310" s="2"/>
    </row>
    <row r="311" spans="1:27" ht="10.15" hidden="1" customHeight="1" x14ac:dyDescent="0.25">
      <c r="A311" s="119"/>
      <c r="B311" s="140"/>
      <c r="C311" s="137"/>
      <c r="D311" s="51"/>
      <c r="E311" s="147"/>
      <c r="F311" s="147"/>
      <c r="G311" s="35"/>
      <c r="H311" s="39"/>
      <c r="I311" s="20"/>
      <c r="J311" s="35"/>
      <c r="K311" s="39"/>
      <c r="L311" s="20"/>
      <c r="M311" s="35"/>
      <c r="N311" s="39"/>
      <c r="O311" s="20"/>
      <c r="P311" s="35"/>
      <c r="Q311" s="39"/>
      <c r="R311" s="20"/>
      <c r="S311" s="35"/>
      <c r="T311" s="39"/>
      <c r="U311" s="20"/>
      <c r="V311" s="35"/>
      <c r="W311" s="39"/>
      <c r="X311" s="20"/>
      <c r="Y311" s="24"/>
      <c r="AA311" s="2"/>
    </row>
    <row r="312" spans="1:27" ht="21" hidden="1" customHeight="1" x14ac:dyDescent="0.25">
      <c r="A312" s="119"/>
      <c r="B312" s="140" t="s">
        <v>123</v>
      </c>
      <c r="C312" s="137"/>
      <c r="D312" s="51"/>
      <c r="E312" s="147"/>
      <c r="F312" s="147"/>
      <c r="G312" s="35"/>
      <c r="H312" s="81"/>
      <c r="I312" s="20"/>
      <c r="J312" s="35"/>
      <c r="K312" s="81"/>
      <c r="L312" s="20"/>
      <c r="M312" s="35"/>
      <c r="N312" s="81"/>
      <c r="O312" s="20"/>
      <c r="P312" s="35"/>
      <c r="Q312" s="81"/>
      <c r="R312" s="20"/>
      <c r="S312" s="35"/>
      <c r="T312" s="81"/>
      <c r="U312" s="20"/>
      <c r="V312" s="35"/>
      <c r="W312" s="81"/>
      <c r="X312" s="20"/>
      <c r="Y312" s="24"/>
      <c r="AA312" s="2"/>
    </row>
    <row r="313" spans="1:27" ht="6.6" hidden="1" customHeight="1" x14ac:dyDescent="0.25">
      <c r="A313" s="119"/>
      <c r="B313" s="140"/>
      <c r="C313" s="137"/>
      <c r="D313" s="51"/>
      <c r="E313" s="147"/>
      <c r="F313" s="147"/>
      <c r="G313" s="35"/>
      <c r="H313" s="39"/>
      <c r="I313" s="20"/>
      <c r="J313" s="35"/>
      <c r="K313" s="39"/>
      <c r="L313" s="20"/>
      <c r="M313" s="35"/>
      <c r="N313" s="39"/>
      <c r="O313" s="20"/>
      <c r="P313" s="35"/>
      <c r="Q313" s="39"/>
      <c r="R313" s="20"/>
      <c r="S313" s="35"/>
      <c r="T313" s="39"/>
      <c r="U313" s="20"/>
      <c r="V313" s="35"/>
      <c r="W313" s="39"/>
      <c r="X313" s="20"/>
      <c r="Y313" s="24"/>
      <c r="AA313" s="2"/>
    </row>
    <row r="314" spans="1:27" ht="21" hidden="1" customHeight="1" x14ac:dyDescent="0.25">
      <c r="A314" s="126"/>
      <c r="B314" s="141"/>
      <c r="C314" s="138"/>
      <c r="D314" s="154" t="s">
        <v>117</v>
      </c>
      <c r="E314" s="147" t="s">
        <v>108</v>
      </c>
      <c r="F314" s="147" t="s">
        <v>108</v>
      </c>
      <c r="G314" s="139"/>
      <c r="H314" s="28">
        <f>IFERROR(H310+H312,0)</f>
        <v>0</v>
      </c>
      <c r="I314" s="38"/>
      <c r="J314" s="139"/>
      <c r="K314" s="28">
        <f>IFERROR(K310+K312,0)</f>
        <v>0</v>
      </c>
      <c r="L314" s="38"/>
      <c r="M314" s="139"/>
      <c r="N314" s="28">
        <f>IFERROR(N310+N312,0)</f>
        <v>0</v>
      </c>
      <c r="O314" s="38"/>
      <c r="P314" s="139"/>
      <c r="Q314" s="28">
        <f>IFERROR(Q310+Q312,0)</f>
        <v>0</v>
      </c>
      <c r="R314" s="38"/>
      <c r="S314" s="139"/>
      <c r="T314" s="28">
        <f>IFERROR(T310+T312,0)</f>
        <v>0</v>
      </c>
      <c r="U314" s="38"/>
      <c r="V314" s="139"/>
      <c r="W314" s="28">
        <f>IFERROR(W310+W312,0)</f>
        <v>0</v>
      </c>
      <c r="X314" s="38"/>
      <c r="Y314" s="24"/>
      <c r="AA314" s="2"/>
    </row>
    <row r="315" spans="1:27" ht="21" hidden="1" customHeight="1" x14ac:dyDescent="0.25">
      <c r="A315" s="119"/>
      <c r="B315" s="141"/>
      <c r="C315" s="138"/>
      <c r="D315" s="144" t="s">
        <v>118</v>
      </c>
      <c r="E315" s="147">
        <f>IF(MONTH(H297)=MONTH(H298),((YEAR(H298)-YEAR(H297))*12)-12+(12-MONTH(H297))+MONTH(H298)-1+(EOMONTH(H297,0)-H297+1)/DAY(EOMONTH(H297,0))+(1-(EOMONTH(H298,0)-H298)/DAY(EOMONTH(H298,0))),((YEAR(H298)-YEAR(H297))*12)-12+(12-MONTH(H297))+MONTH(H298)-1+(EOMONTH(H297,0)-H297+1)/DAY(EOMONTH(H297,0))+(1-(EOMONTH(H298,0)-H298)/DAY(EOMONTH(H298,0))))</f>
        <v>3.2258064516129004E-2</v>
      </c>
      <c r="F315" s="147">
        <f>ROUND(IF(AND(H297&lt;&gt;"",H298&lt;&gt;""),IF(E315&lt;=1,1,E315),0),2)</f>
        <v>0</v>
      </c>
      <c r="G315" s="51"/>
      <c r="H315" s="28">
        <f>ROUND(IFERROR(H314/F315,0),2)</f>
        <v>0</v>
      </c>
      <c r="I315" s="38"/>
      <c r="J315" s="51"/>
      <c r="K315" s="28">
        <f>ROUND(IFERROR(K314/F306,0),2)</f>
        <v>0</v>
      </c>
      <c r="L315" s="38"/>
      <c r="M315" s="51"/>
      <c r="N315" s="28">
        <f>ROUND(IFERROR(N314/F305,0),2)</f>
        <v>0</v>
      </c>
      <c r="O315" s="38"/>
      <c r="P315" s="51"/>
      <c r="Q315" s="28">
        <f>ROUND(IFERROR(Q314/F304,0),2)</f>
        <v>0</v>
      </c>
      <c r="R315" s="38"/>
      <c r="S315" s="51"/>
      <c r="T315" s="28">
        <f>ROUND(IFERROR(T314/F303,0),2)</f>
        <v>0</v>
      </c>
      <c r="U315" s="38"/>
      <c r="V315" s="51"/>
      <c r="W315" s="28">
        <f>ROUND(IFERROR(W314/F302,0),2)</f>
        <v>0</v>
      </c>
      <c r="X315" s="38"/>
      <c r="Y315" s="24"/>
      <c r="AA315" s="2"/>
    </row>
    <row r="316" spans="1:27" ht="8.25" hidden="1" customHeight="1" thickBot="1" x14ac:dyDescent="0.3">
      <c r="A316" s="126"/>
      <c r="B316" s="29"/>
      <c r="C316" s="113"/>
      <c r="D316" s="113"/>
      <c r="E316" s="113"/>
      <c r="F316" s="113"/>
      <c r="G316" s="113"/>
      <c r="H316" s="30"/>
      <c r="I316" s="30"/>
      <c r="J316" s="30"/>
      <c r="K316" s="30"/>
      <c r="L316" s="30"/>
      <c r="M316" s="30"/>
      <c r="N316" s="30"/>
      <c r="O316" s="30"/>
      <c r="P316" s="30"/>
      <c r="Q316" s="30"/>
      <c r="R316" s="30"/>
      <c r="S316" s="30"/>
      <c r="T316" s="30"/>
      <c r="U316" s="30"/>
      <c r="V316" s="30"/>
      <c r="W316" s="30"/>
      <c r="X316" s="30"/>
      <c r="Y316" s="31"/>
      <c r="AA316" s="2"/>
    </row>
    <row r="317" spans="1:27" ht="13.9" customHeight="1" thickBot="1" x14ac:dyDescent="0.3">
      <c r="A317" s="119"/>
      <c r="B317" s="12"/>
      <c r="C317" s="8"/>
      <c r="D317" s="8"/>
      <c r="E317" s="32"/>
      <c r="F317" s="32"/>
      <c r="G317" s="8"/>
      <c r="H317" s="8"/>
      <c r="I317" s="32"/>
      <c r="J317" s="32"/>
      <c r="K317" s="32"/>
      <c r="L317" s="32"/>
      <c r="M317" s="32"/>
      <c r="N317" s="32"/>
      <c r="O317" s="32"/>
      <c r="P317" s="32"/>
      <c r="Q317" s="32"/>
      <c r="R317" s="32"/>
      <c r="S317" s="32"/>
      <c r="T317" s="32"/>
      <c r="U317" s="32"/>
      <c r="V317" s="32"/>
      <c r="W317" s="32"/>
      <c r="X317" s="32"/>
      <c r="Y317" s="8"/>
    </row>
    <row r="318" spans="1:27" ht="21" customHeight="1" thickBot="1" x14ac:dyDescent="0.3">
      <c r="A318" s="54"/>
      <c r="B318" s="14" t="s">
        <v>6</v>
      </c>
      <c r="C318" s="167" t="s">
        <v>125</v>
      </c>
      <c r="D318" s="44"/>
      <c r="E318" s="44"/>
      <c r="F318" s="44"/>
      <c r="G318" s="198" t="str">
        <f>IF(OR(SAM!E392=0,SAM!E392=""),"",SAM!E392)</f>
        <v/>
      </c>
      <c r="H318" s="198"/>
      <c r="I318" s="198"/>
      <c r="J318" s="198"/>
      <c r="K318" s="198"/>
      <c r="L318" s="198"/>
      <c r="M318" s="16"/>
      <c r="N318" s="16"/>
      <c r="O318" s="16"/>
      <c r="P318" s="16"/>
      <c r="Q318" s="16"/>
      <c r="R318" s="16"/>
      <c r="S318" s="16"/>
      <c r="T318" s="16"/>
      <c r="U318" s="16"/>
      <c r="V318" s="16"/>
      <c r="W318" s="16"/>
      <c r="X318" s="16"/>
      <c r="Y318" s="18"/>
      <c r="AA318" s="2"/>
    </row>
    <row r="319" spans="1:27" ht="6.75" hidden="1" customHeight="1" x14ac:dyDescent="0.25">
      <c r="A319" s="119"/>
      <c r="B319" s="33"/>
      <c r="C319" s="32"/>
      <c r="D319" s="32"/>
      <c r="E319" s="32"/>
      <c r="F319" s="32"/>
      <c r="G319" s="32"/>
      <c r="H319" s="32"/>
      <c r="I319" s="32"/>
      <c r="J319" s="32"/>
      <c r="K319" s="32"/>
      <c r="L319" s="32"/>
      <c r="M319" s="32"/>
      <c r="N319" s="32"/>
      <c r="O319" s="32"/>
      <c r="P319" s="32"/>
      <c r="Q319" s="32"/>
      <c r="R319" s="32"/>
      <c r="S319" s="32"/>
      <c r="T319" s="32"/>
      <c r="U319" s="32"/>
      <c r="V319" s="32"/>
      <c r="W319" s="32"/>
      <c r="X319" s="32"/>
      <c r="Y319" s="34"/>
      <c r="AA319" s="2"/>
    </row>
    <row r="320" spans="1:27" ht="21" hidden="1" customHeight="1" x14ac:dyDescent="0.25">
      <c r="A320" s="119"/>
      <c r="B320" s="22"/>
      <c r="C320" s="23"/>
      <c r="D320" s="144" t="s">
        <v>106</v>
      </c>
      <c r="E320" s="23"/>
      <c r="F320" s="23"/>
      <c r="G320" s="162" t="s">
        <v>101</v>
      </c>
      <c r="H320" s="164"/>
      <c r="I320" s="162" t="s">
        <v>101</v>
      </c>
      <c r="J320" s="162" t="s">
        <v>101</v>
      </c>
      <c r="K320" s="164"/>
      <c r="L320" s="162" t="s">
        <v>101</v>
      </c>
      <c r="M320" s="162" t="s">
        <v>101</v>
      </c>
      <c r="N320" s="164"/>
      <c r="O320" s="162" t="s">
        <v>101</v>
      </c>
      <c r="P320" s="162" t="s">
        <v>101</v>
      </c>
      <c r="Q320" s="164"/>
      <c r="R320" s="162" t="s">
        <v>101</v>
      </c>
      <c r="S320" s="162" t="s">
        <v>101</v>
      </c>
      <c r="T320" s="164"/>
      <c r="U320" s="162" t="s">
        <v>101</v>
      </c>
      <c r="V320" s="162" t="s">
        <v>101</v>
      </c>
      <c r="W320" s="164"/>
      <c r="X320" s="162" t="s">
        <v>101</v>
      </c>
      <c r="Y320" s="24"/>
      <c r="AA320" s="2"/>
    </row>
    <row r="321" spans="1:27" ht="6.75" hidden="1" customHeight="1" x14ac:dyDescent="0.25">
      <c r="A321" s="119"/>
      <c r="B321" s="22"/>
      <c r="C321" s="23"/>
      <c r="D321" s="23"/>
      <c r="E321" s="23"/>
      <c r="F321" s="23"/>
      <c r="G321" s="23"/>
      <c r="H321" s="147"/>
      <c r="I321" s="23"/>
      <c r="J321" s="23"/>
      <c r="K321" s="147"/>
      <c r="L321" s="23"/>
      <c r="M321" s="23"/>
      <c r="N321" s="147"/>
      <c r="O321" s="23"/>
      <c r="P321" s="23"/>
      <c r="Q321" s="147"/>
      <c r="R321" s="23"/>
      <c r="S321" s="23"/>
      <c r="T321" s="147"/>
      <c r="U321" s="23"/>
      <c r="V321" s="23"/>
      <c r="W321" s="147"/>
      <c r="X321" s="23"/>
      <c r="Y321" s="24"/>
      <c r="AA321" s="2"/>
    </row>
    <row r="322" spans="1:27" ht="21" hidden="1" customHeight="1" x14ac:dyDescent="0.25">
      <c r="A322" s="119"/>
      <c r="B322" s="22"/>
      <c r="C322" s="23"/>
      <c r="D322" s="144" t="s">
        <v>107</v>
      </c>
      <c r="E322" s="147" t="s">
        <v>108</v>
      </c>
      <c r="F322" s="147" t="s">
        <v>108</v>
      </c>
      <c r="G322" s="145"/>
      <c r="H322" s="142"/>
      <c r="I322" s="23"/>
      <c r="J322" s="145"/>
      <c r="K322" s="142"/>
      <c r="L322" s="23"/>
      <c r="M322" s="145"/>
      <c r="N322" s="142"/>
      <c r="O322" s="23"/>
      <c r="P322" s="145"/>
      <c r="Q322" s="142"/>
      <c r="R322" s="23"/>
      <c r="S322" s="145"/>
      <c r="T322" s="142"/>
      <c r="U322" s="23"/>
      <c r="V322" s="145"/>
      <c r="W322" s="142"/>
      <c r="X322" s="23"/>
      <c r="Y322" s="24"/>
      <c r="AA322" s="2"/>
    </row>
    <row r="323" spans="1:27" ht="21" hidden="1" customHeight="1" x14ac:dyDescent="0.25">
      <c r="A323" s="119"/>
      <c r="B323" s="22"/>
      <c r="C323" s="23"/>
      <c r="D323" s="144" t="s">
        <v>109</v>
      </c>
      <c r="E323" s="147" t="s">
        <v>108</v>
      </c>
      <c r="F323" s="147" t="s">
        <v>108</v>
      </c>
      <c r="G323" s="145"/>
      <c r="H323" s="143"/>
      <c r="I323" s="23"/>
      <c r="J323" s="145"/>
      <c r="K323" s="143"/>
      <c r="L323" s="23"/>
      <c r="M323" s="145"/>
      <c r="N323" s="143"/>
      <c r="O323" s="23"/>
      <c r="P323" s="145"/>
      <c r="Q323" s="143"/>
      <c r="R323" s="23"/>
      <c r="S323" s="145"/>
      <c r="T323" s="143"/>
      <c r="U323" s="23"/>
      <c r="V323" s="145"/>
      <c r="W323" s="143"/>
      <c r="X323" s="23"/>
      <c r="Y323" s="24"/>
      <c r="AA323" s="2"/>
    </row>
    <row r="324" spans="1:27" ht="6.75" hidden="1" customHeight="1" x14ac:dyDescent="0.25">
      <c r="A324" s="119"/>
      <c r="B324" s="22"/>
      <c r="C324" s="112"/>
      <c r="D324" s="112"/>
      <c r="E324" s="147" t="s">
        <v>108</v>
      </c>
      <c r="F324" s="147" t="s">
        <v>108</v>
      </c>
      <c r="G324" s="112"/>
      <c r="H324" s="23"/>
      <c r="I324" s="23"/>
      <c r="J324" s="112"/>
      <c r="K324" s="23"/>
      <c r="L324" s="23"/>
      <c r="M324" s="112"/>
      <c r="N324" s="23"/>
      <c r="O324" s="23"/>
      <c r="P324" s="112"/>
      <c r="Q324" s="23"/>
      <c r="R324" s="23"/>
      <c r="S324" s="112"/>
      <c r="T324" s="23"/>
      <c r="U324" s="23"/>
      <c r="V324" s="112"/>
      <c r="W324" s="23"/>
      <c r="X324" s="23"/>
      <c r="Y324" s="24"/>
      <c r="AA324" s="2"/>
    </row>
    <row r="325" spans="1:27" ht="21" hidden="1" customHeight="1" x14ac:dyDescent="0.25">
      <c r="A325" s="119"/>
      <c r="B325" s="140" t="s">
        <v>120</v>
      </c>
      <c r="C325" s="137"/>
      <c r="D325" s="51"/>
      <c r="E325" s="147" t="s">
        <v>108</v>
      </c>
      <c r="F325" s="147" t="s">
        <v>108</v>
      </c>
      <c r="G325" s="51"/>
      <c r="H325" s="77"/>
      <c r="I325" s="20"/>
      <c r="J325" s="51"/>
      <c r="K325" s="77"/>
      <c r="L325" s="20"/>
      <c r="M325" s="51"/>
      <c r="N325" s="77"/>
      <c r="O325" s="20"/>
      <c r="P325" s="51"/>
      <c r="Q325" s="77"/>
      <c r="R325" s="20"/>
      <c r="S325" s="51"/>
      <c r="T325" s="77"/>
      <c r="U325" s="20"/>
      <c r="V325" s="51"/>
      <c r="W325" s="77"/>
      <c r="X325" s="20"/>
      <c r="Y325" s="24"/>
      <c r="AA325" s="2"/>
    </row>
    <row r="326" spans="1:27" ht="21" hidden="1" customHeight="1" x14ac:dyDescent="0.25">
      <c r="A326" s="119"/>
      <c r="B326" s="140" t="s">
        <v>111</v>
      </c>
      <c r="C326" s="137"/>
      <c r="D326" s="51"/>
      <c r="E326" s="147" t="s">
        <v>108</v>
      </c>
      <c r="F326" s="147" t="s">
        <v>108</v>
      </c>
      <c r="G326" s="35" t="s">
        <v>18</v>
      </c>
      <c r="H326" s="77"/>
      <c r="I326" s="36" t="s">
        <v>19</v>
      </c>
      <c r="J326" s="35" t="s">
        <v>18</v>
      </c>
      <c r="K326" s="77"/>
      <c r="L326" s="36" t="s">
        <v>19</v>
      </c>
      <c r="M326" s="35" t="s">
        <v>18</v>
      </c>
      <c r="N326" s="77"/>
      <c r="O326" s="36" t="s">
        <v>19</v>
      </c>
      <c r="P326" s="35" t="s">
        <v>18</v>
      </c>
      <c r="Q326" s="77"/>
      <c r="R326" s="36" t="s">
        <v>19</v>
      </c>
      <c r="S326" s="35" t="s">
        <v>18</v>
      </c>
      <c r="T326" s="77"/>
      <c r="U326" s="36" t="s">
        <v>19</v>
      </c>
      <c r="V326" s="35" t="s">
        <v>18</v>
      </c>
      <c r="W326" s="77"/>
      <c r="X326" s="36" t="s">
        <v>19</v>
      </c>
      <c r="Y326" s="24"/>
      <c r="AA326" s="2"/>
    </row>
    <row r="327" spans="1:27" ht="21" hidden="1" customHeight="1" x14ac:dyDescent="0.25">
      <c r="A327" s="119"/>
      <c r="B327" s="140" t="s">
        <v>112</v>
      </c>
      <c r="C327" s="137"/>
      <c r="D327" s="51"/>
      <c r="E327" s="147">
        <f>IF(MONTH(W322)=MONTH(W323),((YEAR(W323)-YEAR(W322))*12)-12+(12-MONTH(W322))+MONTH(W323)-1+(EOMONTH(W322,0)-W322+1)/DAY(EOMONTH(W322,0))+(1-(EOMONTH(W323,0)-W323)/DAY(EOMONTH(W323,0))),((YEAR(W323)-YEAR(W322))*12)-12+(12-MONTH(W322))+MONTH(W323)-1+(EOMONTH(W322,0)-W322+1)/DAY(EOMONTH(W322,0))+(1-(EOMONTH(W323,0)-W323)/DAY(EOMONTH(W323,0))))</f>
        <v>3.2258064516129004E-2</v>
      </c>
      <c r="F327" s="147">
        <f>ROUND(IF(AND(W322&lt;&gt;"",W323&lt;&gt;""),IF(E327&lt;=1,1,E327),0),2)</f>
        <v>0</v>
      </c>
      <c r="G327" s="51"/>
      <c r="H327" s="78"/>
      <c r="I327" s="20"/>
      <c r="J327" s="51"/>
      <c r="K327" s="78"/>
      <c r="L327" s="20"/>
      <c r="M327" s="51"/>
      <c r="N327" s="78"/>
      <c r="O327" s="20"/>
      <c r="P327" s="51"/>
      <c r="Q327" s="78"/>
      <c r="R327" s="20"/>
      <c r="S327" s="51"/>
      <c r="T327" s="78"/>
      <c r="U327" s="20"/>
      <c r="V327" s="51"/>
      <c r="W327" s="78"/>
      <c r="X327" s="20"/>
      <c r="Y327" s="24"/>
      <c r="AA327" s="2"/>
    </row>
    <row r="328" spans="1:27" ht="21" hidden="1" customHeight="1" x14ac:dyDescent="0.25">
      <c r="A328" s="119"/>
      <c r="B328" s="140" t="s">
        <v>114</v>
      </c>
      <c r="C328" s="137"/>
      <c r="D328" s="51"/>
      <c r="E328" s="147">
        <f>IF(MONTH(T322)=MONTH(T323),((YEAR(T323)-YEAR(T322))*12)-12+(12-MONTH(T322))+MONTH(T323)-1+(EOMONTH(T322,0)-T322+1)/DAY(EOMONTH(T322,0))+(1-(EOMONTH(T323,0)-T323)/DAY(EOMONTH(T323,0))),((YEAR(T323)-YEAR(T322))*12)-12+(12-MONTH(T322))+MONTH(T323)-1+(EOMONTH(T322,0)-T322+1)/DAY(EOMONTH(T322,0))+(1-(EOMONTH(T323,0)-T323)/DAY(EOMONTH(T323,0))))</f>
        <v>3.2258064516129004E-2</v>
      </c>
      <c r="F328" s="147">
        <f>ROUND(IF(AND(T322&lt;&gt;"",T323&lt;&gt;""),IF(E328&lt;=1,1,E328),0),2)</f>
        <v>0</v>
      </c>
      <c r="G328" s="51"/>
      <c r="H328" s="78"/>
      <c r="I328" s="20"/>
      <c r="J328" s="51"/>
      <c r="K328" s="78"/>
      <c r="L328" s="20"/>
      <c r="M328" s="51"/>
      <c r="N328" s="78"/>
      <c r="O328" s="20"/>
      <c r="P328" s="51"/>
      <c r="Q328" s="78"/>
      <c r="R328" s="20"/>
      <c r="S328" s="51"/>
      <c r="T328" s="78"/>
      <c r="U328" s="20"/>
      <c r="V328" s="51"/>
      <c r="W328" s="78"/>
      <c r="X328" s="20"/>
      <c r="Y328" s="24"/>
      <c r="AA328" s="2"/>
    </row>
    <row r="329" spans="1:27" ht="21" hidden="1" customHeight="1" x14ac:dyDescent="0.25">
      <c r="A329" s="119"/>
      <c r="B329" s="140" t="s">
        <v>113</v>
      </c>
      <c r="C329" s="137"/>
      <c r="D329" s="51"/>
      <c r="E329" s="163">
        <f>IF(MONTH(Q322)=MONTH(Q323),((YEAR(Q323)-YEAR(Q322))*12)-12+(12-MONTH(Q322))+MONTH(Q323)-1+(EOMONTH(Q322,0)-Q322+1)/DAY(EOMONTH(Q322,0))+(1-(EOMONTH(Q323,0)-Q323)/DAY(EOMONTH(Q323,0))),((YEAR(Q323)-YEAR(Q322))*12)-12+(12-MONTH(Q322))+MONTH(Q323)-1+(EOMONTH(Q322,0)-Q322+1)/DAY(EOMONTH(Q322,0))+(1-(EOMONTH(Q323,0)-Q323)/DAY(EOMONTH(Q323,0))))</f>
        <v>3.2258064516129004E-2</v>
      </c>
      <c r="F329" s="163">
        <f>ROUND(IF(AND(Q322&lt;&gt;"",Q323&lt;&gt;""),IF(E329&lt;=1,1,E329),0),2)</f>
        <v>0</v>
      </c>
      <c r="G329" s="51"/>
      <c r="H329" s="78"/>
      <c r="I329" s="20"/>
      <c r="J329" s="51"/>
      <c r="K329" s="78"/>
      <c r="L329" s="20"/>
      <c r="M329" s="51"/>
      <c r="N329" s="78"/>
      <c r="O329" s="20"/>
      <c r="P329" s="51"/>
      <c r="Q329" s="78"/>
      <c r="R329" s="20"/>
      <c r="S329" s="51"/>
      <c r="T329" s="78"/>
      <c r="U329" s="20"/>
      <c r="V329" s="51"/>
      <c r="W329" s="78"/>
      <c r="X329" s="20"/>
      <c r="Y329" s="24"/>
      <c r="AA329" s="2"/>
    </row>
    <row r="330" spans="1:27" ht="21" hidden="1" customHeight="1" x14ac:dyDescent="0.25">
      <c r="A330" s="119"/>
      <c r="B330" s="140" t="s">
        <v>115</v>
      </c>
      <c r="C330" s="137"/>
      <c r="D330" s="51"/>
      <c r="E330" s="147">
        <f>IF(MONTH(N322)=MONTH(N323),((YEAR(N323)-YEAR(N322))*12)-12+(12-MONTH(N322))+MONTH(N323)-1+(EOMONTH(N322,0)-N322+1)/DAY(EOMONTH(N322,0))+(1-(EOMONTH(N323,0)-N323)/DAY(EOMONTH(N323,0))),((YEAR(N323)-YEAR(N322))*12)-12+(12-MONTH(N322))+MONTH(N323)-1+(EOMONTH(N322,0)-N322+1)/DAY(EOMONTH(N322,0))+(1-(EOMONTH(N323,0)-N323)/DAY(EOMONTH(N323,0))))</f>
        <v>3.2258064516129004E-2</v>
      </c>
      <c r="F330" s="147">
        <f>ROUND(IF(AND(N322&lt;&gt;"",N323&lt;&gt;""),IF(E330&lt;=1,1,E330),0),2)</f>
        <v>0</v>
      </c>
      <c r="G330" s="51"/>
      <c r="H330" s="78"/>
      <c r="I330" s="20"/>
      <c r="J330" s="51"/>
      <c r="K330" s="78"/>
      <c r="L330" s="20"/>
      <c r="M330" s="51"/>
      <c r="N330" s="78"/>
      <c r="O330" s="20"/>
      <c r="P330" s="51"/>
      <c r="Q330" s="78"/>
      <c r="R330" s="20"/>
      <c r="S330" s="51"/>
      <c r="T330" s="78"/>
      <c r="U330" s="20"/>
      <c r="V330" s="51"/>
      <c r="W330" s="78"/>
      <c r="X330" s="20"/>
      <c r="Y330" s="24"/>
      <c r="AA330" s="2"/>
    </row>
    <row r="331" spans="1:27" ht="21" hidden="1" customHeight="1" x14ac:dyDescent="0.25">
      <c r="A331" s="119"/>
      <c r="B331" s="140" t="s">
        <v>116</v>
      </c>
      <c r="C331" s="137"/>
      <c r="D331" s="165"/>
      <c r="E331" s="147">
        <f>IF(MONTH(K322)=MONTH(K323),((YEAR(K323)-YEAR(K322))*12)-12+(12-MONTH(K322))+MONTH(K323)-1+(EOMONTH(K322,0)-K322+1)/DAY(EOMONTH(K322,0))+(1-(EOMONTH(K323,0)-K323)/DAY(EOMONTH(K323,0))),((YEAR(K323)-YEAR(K322))*12)-12+(12-MONTH(K322))+MONTH(K323)-1+(EOMONTH(K322,0)-K322+1)/DAY(EOMONTH(K322,0))+(1-(EOMONTH(K323,0)-K323)/DAY(EOMONTH(K323,0))))</f>
        <v>3.2258064516129004E-2</v>
      </c>
      <c r="F331" s="147">
        <f>ROUND(IF(AND(K322&lt;&gt;"",K323&lt;&gt;""),IF(E331&lt;=1,1,E331),0),2)</f>
        <v>0</v>
      </c>
      <c r="G331" s="161" t="s">
        <v>101</v>
      </c>
      <c r="H331" s="79"/>
      <c r="I331" s="20"/>
      <c r="J331" s="120"/>
      <c r="K331" s="79"/>
      <c r="L331" s="20"/>
      <c r="M331" s="120"/>
      <c r="N331" s="79"/>
      <c r="O331" s="20"/>
      <c r="P331" s="120"/>
      <c r="Q331" s="79"/>
      <c r="R331" s="20"/>
      <c r="S331" s="120"/>
      <c r="T331" s="79"/>
      <c r="U331" s="20"/>
      <c r="V331" s="120"/>
      <c r="W331" s="79"/>
      <c r="X331" s="20"/>
      <c r="Y331" s="24"/>
      <c r="AA331" s="2"/>
    </row>
    <row r="332" spans="1:27" ht="13.15" hidden="1" customHeight="1" x14ac:dyDescent="0.25">
      <c r="A332" s="126"/>
      <c r="B332" s="140"/>
      <c r="C332" s="137"/>
      <c r="D332" s="51"/>
      <c r="E332" s="147" t="s">
        <v>108</v>
      </c>
      <c r="F332" s="147" t="s">
        <v>108</v>
      </c>
      <c r="G332" s="35"/>
      <c r="H332" s="39"/>
      <c r="I332" s="20"/>
      <c r="J332" s="35"/>
      <c r="K332" s="39"/>
      <c r="L332" s="20"/>
      <c r="M332" s="35"/>
      <c r="N332" s="39"/>
      <c r="O332" s="20"/>
      <c r="P332" s="35"/>
      <c r="Q332" s="39"/>
      <c r="R332" s="20"/>
      <c r="S332" s="35"/>
      <c r="T332" s="39"/>
      <c r="U332" s="20"/>
      <c r="V332" s="35"/>
      <c r="W332" s="39"/>
      <c r="X332" s="20"/>
      <c r="Y332" s="24"/>
      <c r="AA332" s="2"/>
    </row>
    <row r="333" spans="1:27" ht="21" hidden="1" customHeight="1" x14ac:dyDescent="0.25">
      <c r="A333" s="119"/>
      <c r="B333" s="140" t="s">
        <v>10</v>
      </c>
      <c r="C333" s="137"/>
      <c r="D333" s="51"/>
      <c r="E333" s="147"/>
      <c r="F333" s="147"/>
      <c r="G333" s="35"/>
      <c r="H333" s="149">
        <f>IFERROR(SUM(H327:H331)-H326+H325,0)</f>
        <v>0</v>
      </c>
      <c r="I333" s="20"/>
      <c r="J333" s="35"/>
      <c r="K333" s="149">
        <f>IFERROR(SUM(K327:K331)-K326+K325,0)</f>
        <v>0</v>
      </c>
      <c r="L333" s="20"/>
      <c r="M333" s="35"/>
      <c r="N333" s="149">
        <f>IFERROR(SUM(N327:N331)-N326+N325,0)</f>
        <v>0</v>
      </c>
      <c r="O333" s="20"/>
      <c r="P333" s="35"/>
      <c r="Q333" s="149">
        <f>IFERROR(SUM(Q327:Q331)-Q326+Q325,0)</f>
        <v>0</v>
      </c>
      <c r="R333" s="20"/>
      <c r="S333" s="35"/>
      <c r="T333" s="149">
        <f>IFERROR(SUM(T327:T331)-T326+T325,0)</f>
        <v>0</v>
      </c>
      <c r="U333" s="20"/>
      <c r="V333" s="35"/>
      <c r="W333" s="149">
        <f>IFERROR(SUM(W327:W331)-W326+W325,0)</f>
        <v>0</v>
      </c>
      <c r="X333" s="20"/>
      <c r="Y333" s="24"/>
      <c r="AA333" s="2"/>
    </row>
    <row r="334" spans="1:27" ht="21" hidden="1" customHeight="1" x14ac:dyDescent="0.25">
      <c r="A334" s="119"/>
      <c r="B334" s="140" t="s">
        <v>121</v>
      </c>
      <c r="C334" s="137"/>
      <c r="D334" s="51"/>
      <c r="E334" s="147"/>
      <c r="F334" s="147"/>
      <c r="G334" s="35"/>
      <c r="H334" s="83"/>
      <c r="I334" s="20"/>
      <c r="J334" s="35"/>
      <c r="K334" s="83"/>
      <c r="L334" s="20"/>
      <c r="M334" s="35"/>
      <c r="N334" s="83"/>
      <c r="O334" s="20"/>
      <c r="P334" s="35"/>
      <c r="Q334" s="83"/>
      <c r="R334" s="20"/>
      <c r="S334" s="35"/>
      <c r="T334" s="83"/>
      <c r="U334" s="20"/>
      <c r="V334" s="35"/>
      <c r="W334" s="83"/>
      <c r="X334" s="20"/>
      <c r="Y334" s="24"/>
      <c r="AA334" s="2"/>
    </row>
    <row r="335" spans="1:27" ht="21" hidden="1" customHeight="1" x14ac:dyDescent="0.25">
      <c r="A335" s="126"/>
      <c r="B335" s="140" t="s">
        <v>126</v>
      </c>
      <c r="C335" s="137"/>
      <c r="D335" s="51"/>
      <c r="E335" s="147"/>
      <c r="F335" s="147"/>
      <c r="G335" s="35"/>
      <c r="H335" s="28">
        <f>ROUND(IFERROR(H333*H334,0),2)</f>
        <v>0</v>
      </c>
      <c r="I335" s="20"/>
      <c r="J335" s="35"/>
      <c r="K335" s="28">
        <f>ROUND(IFERROR(K333*K334,0),2)</f>
        <v>0</v>
      </c>
      <c r="L335" s="20"/>
      <c r="M335" s="35"/>
      <c r="N335" s="28">
        <f>ROUND(IFERROR(N333*N334,0),2)</f>
        <v>0</v>
      </c>
      <c r="O335" s="20"/>
      <c r="P335" s="35"/>
      <c r="Q335" s="28">
        <f>ROUND(IFERROR(Q333*Q334,0),2)</f>
        <v>0</v>
      </c>
      <c r="R335" s="20"/>
      <c r="S335" s="35"/>
      <c r="T335" s="28">
        <f>ROUND(IFERROR(T333*T334,0),2)</f>
        <v>0</v>
      </c>
      <c r="U335" s="20"/>
      <c r="V335" s="35"/>
      <c r="W335" s="28">
        <f>ROUND(IFERROR(W333*W334,0),2)</f>
        <v>0</v>
      </c>
      <c r="X335" s="20"/>
      <c r="Y335" s="24"/>
      <c r="AA335" s="2"/>
    </row>
    <row r="336" spans="1:27" ht="10.15" hidden="1" customHeight="1" x14ac:dyDescent="0.25">
      <c r="A336" s="119"/>
      <c r="B336" s="140"/>
      <c r="C336" s="137"/>
      <c r="D336" s="51"/>
      <c r="E336" s="147"/>
      <c r="F336" s="147"/>
      <c r="G336" s="35"/>
      <c r="H336" s="39"/>
      <c r="I336" s="20"/>
      <c r="J336" s="35"/>
      <c r="K336" s="39"/>
      <c r="L336" s="20"/>
      <c r="M336" s="35"/>
      <c r="N336" s="39"/>
      <c r="O336" s="20"/>
      <c r="P336" s="35"/>
      <c r="Q336" s="39"/>
      <c r="R336" s="20"/>
      <c r="S336" s="35"/>
      <c r="T336" s="39"/>
      <c r="U336" s="20"/>
      <c r="V336" s="35"/>
      <c r="W336" s="39"/>
      <c r="X336" s="20"/>
      <c r="Y336" s="24"/>
      <c r="AA336" s="2"/>
    </row>
    <row r="337" spans="1:27" ht="21" hidden="1" customHeight="1" x14ac:dyDescent="0.25">
      <c r="A337" s="119"/>
      <c r="B337" s="140" t="s">
        <v>123</v>
      </c>
      <c r="C337" s="137"/>
      <c r="D337" s="51"/>
      <c r="E337" s="147"/>
      <c r="F337" s="147"/>
      <c r="G337" s="35"/>
      <c r="H337" s="81"/>
      <c r="I337" s="20"/>
      <c r="J337" s="35"/>
      <c r="K337" s="81"/>
      <c r="L337" s="20"/>
      <c r="M337" s="35"/>
      <c r="N337" s="81"/>
      <c r="O337" s="20"/>
      <c r="P337" s="35"/>
      <c r="Q337" s="81"/>
      <c r="R337" s="20"/>
      <c r="S337" s="35"/>
      <c r="T337" s="81"/>
      <c r="U337" s="20"/>
      <c r="V337" s="35"/>
      <c r="W337" s="81"/>
      <c r="X337" s="20"/>
      <c r="Y337" s="24"/>
      <c r="AA337" s="2"/>
    </row>
    <row r="338" spans="1:27" ht="6.6" hidden="1" customHeight="1" x14ac:dyDescent="0.25">
      <c r="A338" s="119"/>
      <c r="B338" s="140"/>
      <c r="C338" s="137"/>
      <c r="D338" s="51"/>
      <c r="E338" s="147"/>
      <c r="F338" s="147"/>
      <c r="G338" s="35"/>
      <c r="H338" s="39"/>
      <c r="I338" s="20"/>
      <c r="J338" s="35"/>
      <c r="K338" s="39"/>
      <c r="L338" s="20"/>
      <c r="M338" s="35"/>
      <c r="N338" s="39"/>
      <c r="O338" s="20"/>
      <c r="P338" s="35"/>
      <c r="Q338" s="39"/>
      <c r="R338" s="20"/>
      <c r="S338" s="35"/>
      <c r="T338" s="39"/>
      <c r="U338" s="20"/>
      <c r="V338" s="35"/>
      <c r="W338" s="39"/>
      <c r="X338" s="20"/>
      <c r="Y338" s="24"/>
      <c r="AA338" s="2"/>
    </row>
    <row r="339" spans="1:27" ht="21" hidden="1" customHeight="1" x14ac:dyDescent="0.25">
      <c r="A339" s="126"/>
      <c r="B339" s="141"/>
      <c r="C339" s="138"/>
      <c r="D339" s="154" t="s">
        <v>117</v>
      </c>
      <c r="E339" s="147" t="s">
        <v>108</v>
      </c>
      <c r="F339" s="147" t="s">
        <v>108</v>
      </c>
      <c r="G339" s="139"/>
      <c r="H339" s="28">
        <f>IFERROR(H335+H337,0)</f>
        <v>0</v>
      </c>
      <c r="I339" s="38"/>
      <c r="J339" s="139"/>
      <c r="K339" s="28">
        <f>IFERROR(K335+K337,0)</f>
        <v>0</v>
      </c>
      <c r="L339" s="38"/>
      <c r="M339" s="139"/>
      <c r="N339" s="28">
        <f>IFERROR(N335+N337,0)</f>
        <v>0</v>
      </c>
      <c r="O339" s="38"/>
      <c r="P339" s="139"/>
      <c r="Q339" s="28">
        <f>IFERROR(Q335+Q337,0)</f>
        <v>0</v>
      </c>
      <c r="R339" s="38"/>
      <c r="S339" s="139"/>
      <c r="T339" s="28">
        <f>IFERROR(T335+T337,0)</f>
        <v>0</v>
      </c>
      <c r="U339" s="38"/>
      <c r="V339" s="139"/>
      <c r="W339" s="28">
        <f>IFERROR(W335+W337,0)</f>
        <v>0</v>
      </c>
      <c r="X339" s="38"/>
      <c r="Y339" s="24"/>
      <c r="AA339" s="2"/>
    </row>
    <row r="340" spans="1:27" ht="21" hidden="1" customHeight="1" x14ac:dyDescent="0.25">
      <c r="A340" s="119"/>
      <c r="B340" s="141"/>
      <c r="C340" s="138"/>
      <c r="D340" s="144" t="s">
        <v>118</v>
      </c>
      <c r="E340" s="147">
        <f>IF(MONTH(H322)=MONTH(H323),((YEAR(H323)-YEAR(H322))*12)-12+(12-MONTH(H322))+MONTH(H323)-1+(EOMONTH(H322,0)-H322+1)/DAY(EOMONTH(H322,0))+(1-(EOMONTH(H323,0)-H323)/DAY(EOMONTH(H323,0))),((YEAR(H323)-YEAR(H322))*12)-12+(12-MONTH(H322))+MONTH(H323)-1+(EOMONTH(H322,0)-H322+1)/DAY(EOMONTH(H322,0))+(1-(EOMONTH(H323,0)-H323)/DAY(EOMONTH(H323,0))))</f>
        <v>3.2258064516129004E-2</v>
      </c>
      <c r="F340" s="147">
        <f>ROUND(IF(AND(H322&lt;&gt;"",H323&lt;&gt;""),IF(E340&lt;=1,1,E340),0),2)</f>
        <v>0</v>
      </c>
      <c r="G340" s="51"/>
      <c r="H340" s="28">
        <f>ROUND(IFERROR(H339/F340,0),2)</f>
        <v>0</v>
      </c>
      <c r="I340" s="38"/>
      <c r="J340" s="51"/>
      <c r="K340" s="28">
        <f>ROUND(IFERROR(K339/F331,0),2)</f>
        <v>0</v>
      </c>
      <c r="L340" s="38"/>
      <c r="M340" s="51"/>
      <c r="N340" s="28">
        <f>ROUND(IFERROR(N339/F330,0),2)</f>
        <v>0</v>
      </c>
      <c r="O340" s="38"/>
      <c r="P340" s="51"/>
      <c r="Q340" s="28">
        <f>ROUND(IFERROR(Q339/F329,0),2)</f>
        <v>0</v>
      </c>
      <c r="R340" s="38"/>
      <c r="S340" s="51"/>
      <c r="T340" s="28">
        <f>ROUND(IFERROR(T339/F328,0),2)</f>
        <v>0</v>
      </c>
      <c r="U340" s="38"/>
      <c r="V340" s="51"/>
      <c r="W340" s="28">
        <f>ROUND(IFERROR(W339/F327,0),2)</f>
        <v>0</v>
      </c>
      <c r="X340" s="38"/>
      <c r="Y340" s="24"/>
      <c r="AA340" s="2"/>
    </row>
    <row r="341" spans="1:27" ht="8.25" hidden="1" customHeight="1" thickBot="1" x14ac:dyDescent="0.3">
      <c r="A341" s="126"/>
      <c r="B341" s="29"/>
      <c r="C341" s="113"/>
      <c r="D341" s="113"/>
      <c r="E341" s="113"/>
      <c r="F341" s="113"/>
      <c r="G341" s="113"/>
      <c r="H341" s="30"/>
      <c r="I341" s="30"/>
      <c r="J341" s="30"/>
      <c r="K341" s="30"/>
      <c r="L341" s="30"/>
      <c r="M341" s="30"/>
      <c r="N341" s="30"/>
      <c r="O341" s="30"/>
      <c r="P341" s="30"/>
      <c r="Q341" s="30"/>
      <c r="R341" s="30"/>
      <c r="S341" s="30"/>
      <c r="T341" s="30"/>
      <c r="U341" s="30"/>
      <c r="V341" s="30"/>
      <c r="W341" s="30"/>
      <c r="X341" s="30"/>
      <c r="Y341" s="31"/>
      <c r="AA341" s="2"/>
    </row>
    <row r="342" spans="1:27" ht="13.9" customHeight="1" thickBot="1" x14ac:dyDescent="0.3">
      <c r="A342" s="119"/>
      <c r="B342" s="12"/>
      <c r="C342" s="8"/>
      <c r="D342" s="8"/>
      <c r="E342" s="32"/>
      <c r="F342" s="32"/>
      <c r="G342" s="8"/>
      <c r="H342" s="8"/>
      <c r="I342" s="32"/>
      <c r="J342" s="32"/>
      <c r="K342" s="32"/>
      <c r="L342" s="32"/>
      <c r="M342" s="32"/>
      <c r="N342" s="32"/>
      <c r="O342" s="32"/>
      <c r="P342" s="32"/>
      <c r="Q342" s="32"/>
      <c r="R342" s="32"/>
      <c r="S342" s="32"/>
      <c r="T342" s="32"/>
      <c r="U342" s="32"/>
      <c r="V342" s="32"/>
      <c r="W342" s="32"/>
      <c r="X342" s="32"/>
      <c r="Y342" s="8"/>
    </row>
    <row r="343" spans="1:27" ht="21" customHeight="1" thickBot="1" x14ac:dyDescent="0.3">
      <c r="A343" s="54"/>
      <c r="B343" s="14" t="s">
        <v>6</v>
      </c>
      <c r="C343" s="167" t="s">
        <v>125</v>
      </c>
      <c r="D343" s="44"/>
      <c r="E343" s="44"/>
      <c r="F343" s="44"/>
      <c r="G343" s="198" t="str">
        <f>IF(OR(SAM!E422=0,SAM!E422=""),"",SAM!E422)</f>
        <v/>
      </c>
      <c r="H343" s="198"/>
      <c r="I343" s="198"/>
      <c r="J343" s="198"/>
      <c r="K343" s="198"/>
      <c r="L343" s="198"/>
      <c r="M343" s="16"/>
      <c r="N343" s="16"/>
      <c r="O343" s="16"/>
      <c r="P343" s="16"/>
      <c r="Q343" s="16"/>
      <c r="R343" s="16"/>
      <c r="S343" s="16"/>
      <c r="T343" s="16"/>
      <c r="U343" s="16"/>
      <c r="V343" s="16"/>
      <c r="W343" s="16"/>
      <c r="X343" s="16"/>
      <c r="Y343" s="18"/>
      <c r="AA343" s="2"/>
    </row>
    <row r="344" spans="1:27" ht="6.75" hidden="1" customHeight="1" x14ac:dyDescent="0.25">
      <c r="A344" s="119"/>
      <c r="B344" s="33"/>
      <c r="C344" s="32"/>
      <c r="D344" s="32"/>
      <c r="E344" s="32"/>
      <c r="F344" s="32"/>
      <c r="G344" s="32"/>
      <c r="H344" s="32"/>
      <c r="I344" s="32"/>
      <c r="J344" s="32"/>
      <c r="K344" s="32"/>
      <c r="L344" s="32"/>
      <c r="M344" s="32"/>
      <c r="N344" s="32"/>
      <c r="O344" s="32"/>
      <c r="P344" s="32"/>
      <c r="Q344" s="32"/>
      <c r="R344" s="32"/>
      <c r="S344" s="32"/>
      <c r="T344" s="32"/>
      <c r="U344" s="32"/>
      <c r="V344" s="32"/>
      <c r="W344" s="32"/>
      <c r="X344" s="32"/>
      <c r="Y344" s="34"/>
      <c r="AA344" s="2"/>
    </row>
    <row r="345" spans="1:27" ht="21" hidden="1" customHeight="1" x14ac:dyDescent="0.25">
      <c r="A345" s="119"/>
      <c r="B345" s="22"/>
      <c r="C345" s="23"/>
      <c r="D345" s="144" t="s">
        <v>106</v>
      </c>
      <c r="E345" s="23"/>
      <c r="F345" s="23"/>
      <c r="G345" s="162" t="s">
        <v>101</v>
      </c>
      <c r="H345" s="164"/>
      <c r="I345" s="162" t="s">
        <v>101</v>
      </c>
      <c r="J345" s="162" t="s">
        <v>101</v>
      </c>
      <c r="K345" s="164"/>
      <c r="L345" s="162" t="s">
        <v>101</v>
      </c>
      <c r="M345" s="162" t="s">
        <v>101</v>
      </c>
      <c r="N345" s="164"/>
      <c r="O345" s="162" t="s">
        <v>101</v>
      </c>
      <c r="P345" s="162" t="s">
        <v>101</v>
      </c>
      <c r="Q345" s="164"/>
      <c r="R345" s="162" t="s">
        <v>101</v>
      </c>
      <c r="S345" s="162" t="s">
        <v>101</v>
      </c>
      <c r="T345" s="164"/>
      <c r="U345" s="162" t="s">
        <v>101</v>
      </c>
      <c r="V345" s="162" t="s">
        <v>101</v>
      </c>
      <c r="W345" s="164"/>
      <c r="X345" s="162" t="s">
        <v>101</v>
      </c>
      <c r="Y345" s="24"/>
      <c r="AA345" s="2"/>
    </row>
    <row r="346" spans="1:27" ht="6.75" hidden="1" customHeight="1" x14ac:dyDescent="0.25">
      <c r="A346" s="119"/>
      <c r="B346" s="22"/>
      <c r="C346" s="23"/>
      <c r="D346" s="23"/>
      <c r="E346" s="23"/>
      <c r="F346" s="23"/>
      <c r="G346" s="23"/>
      <c r="H346" s="147"/>
      <c r="I346" s="23"/>
      <c r="J346" s="23"/>
      <c r="K346" s="147"/>
      <c r="L346" s="23"/>
      <c r="M346" s="23"/>
      <c r="N346" s="147"/>
      <c r="O346" s="23"/>
      <c r="P346" s="23"/>
      <c r="Q346" s="147"/>
      <c r="R346" s="23"/>
      <c r="S346" s="23"/>
      <c r="T346" s="147"/>
      <c r="U346" s="23"/>
      <c r="V346" s="23"/>
      <c r="W346" s="147"/>
      <c r="X346" s="23"/>
      <c r="Y346" s="24"/>
      <c r="AA346" s="2"/>
    </row>
    <row r="347" spans="1:27" ht="21" hidden="1" customHeight="1" x14ac:dyDescent="0.25">
      <c r="A347" s="119"/>
      <c r="B347" s="22"/>
      <c r="C347" s="23"/>
      <c r="D347" s="144" t="s">
        <v>107</v>
      </c>
      <c r="E347" s="147" t="s">
        <v>108</v>
      </c>
      <c r="F347" s="147" t="s">
        <v>108</v>
      </c>
      <c r="G347" s="145"/>
      <c r="H347" s="142"/>
      <c r="I347" s="23"/>
      <c r="J347" s="145"/>
      <c r="K347" s="142"/>
      <c r="L347" s="23"/>
      <c r="M347" s="145"/>
      <c r="N347" s="142"/>
      <c r="O347" s="23"/>
      <c r="P347" s="145"/>
      <c r="Q347" s="142"/>
      <c r="R347" s="23"/>
      <c r="S347" s="145"/>
      <c r="T347" s="142"/>
      <c r="U347" s="23"/>
      <c r="V347" s="145"/>
      <c r="W347" s="142"/>
      <c r="X347" s="23"/>
      <c r="Y347" s="24"/>
      <c r="AA347" s="2"/>
    </row>
    <row r="348" spans="1:27" ht="21" hidden="1" customHeight="1" x14ac:dyDescent="0.25">
      <c r="A348" s="119"/>
      <c r="B348" s="22"/>
      <c r="C348" s="23"/>
      <c r="D348" s="144" t="s">
        <v>109</v>
      </c>
      <c r="E348" s="147" t="s">
        <v>108</v>
      </c>
      <c r="F348" s="147" t="s">
        <v>108</v>
      </c>
      <c r="G348" s="145"/>
      <c r="H348" s="143"/>
      <c r="I348" s="23"/>
      <c r="J348" s="145"/>
      <c r="K348" s="143"/>
      <c r="L348" s="23"/>
      <c r="M348" s="145"/>
      <c r="N348" s="143"/>
      <c r="O348" s="23"/>
      <c r="P348" s="145"/>
      <c r="Q348" s="143"/>
      <c r="R348" s="23"/>
      <c r="S348" s="145"/>
      <c r="T348" s="143"/>
      <c r="U348" s="23"/>
      <c r="V348" s="145"/>
      <c r="W348" s="143"/>
      <c r="X348" s="23"/>
      <c r="Y348" s="24"/>
      <c r="AA348" s="2"/>
    </row>
    <row r="349" spans="1:27" ht="6.75" hidden="1" customHeight="1" x14ac:dyDescent="0.25">
      <c r="A349" s="119"/>
      <c r="B349" s="22"/>
      <c r="C349" s="112"/>
      <c r="D349" s="112"/>
      <c r="E349" s="147" t="s">
        <v>108</v>
      </c>
      <c r="F349" s="147" t="s">
        <v>108</v>
      </c>
      <c r="G349" s="112"/>
      <c r="H349" s="23"/>
      <c r="I349" s="23"/>
      <c r="J349" s="112"/>
      <c r="K349" s="23"/>
      <c r="L349" s="23"/>
      <c r="M349" s="112"/>
      <c r="N349" s="23"/>
      <c r="O349" s="23"/>
      <c r="P349" s="112"/>
      <c r="Q349" s="23"/>
      <c r="R349" s="23"/>
      <c r="S349" s="112"/>
      <c r="T349" s="23"/>
      <c r="U349" s="23"/>
      <c r="V349" s="112"/>
      <c r="W349" s="23"/>
      <c r="X349" s="23"/>
      <c r="Y349" s="24"/>
      <c r="AA349" s="2"/>
    </row>
    <row r="350" spans="1:27" ht="21" hidden="1" customHeight="1" x14ac:dyDescent="0.25">
      <c r="A350" s="119"/>
      <c r="B350" s="140" t="s">
        <v>120</v>
      </c>
      <c r="C350" s="137"/>
      <c r="D350" s="51"/>
      <c r="E350" s="147" t="s">
        <v>108</v>
      </c>
      <c r="F350" s="147" t="s">
        <v>108</v>
      </c>
      <c r="G350" s="51"/>
      <c r="H350" s="77"/>
      <c r="I350" s="20"/>
      <c r="J350" s="51"/>
      <c r="K350" s="77"/>
      <c r="L350" s="20"/>
      <c r="M350" s="51"/>
      <c r="N350" s="77"/>
      <c r="O350" s="20"/>
      <c r="P350" s="51"/>
      <c r="Q350" s="77"/>
      <c r="R350" s="20"/>
      <c r="S350" s="51"/>
      <c r="T350" s="77"/>
      <c r="U350" s="20"/>
      <c r="V350" s="51"/>
      <c r="W350" s="77"/>
      <c r="X350" s="20"/>
      <c r="Y350" s="24"/>
      <c r="AA350" s="2"/>
    </row>
    <row r="351" spans="1:27" ht="21" hidden="1" customHeight="1" x14ac:dyDescent="0.25">
      <c r="A351" s="119"/>
      <c r="B351" s="140" t="s">
        <v>111</v>
      </c>
      <c r="C351" s="137"/>
      <c r="D351" s="51"/>
      <c r="E351" s="147" t="s">
        <v>108</v>
      </c>
      <c r="F351" s="147" t="s">
        <v>108</v>
      </c>
      <c r="G351" s="35" t="s">
        <v>18</v>
      </c>
      <c r="H351" s="77"/>
      <c r="I351" s="36" t="s">
        <v>19</v>
      </c>
      <c r="J351" s="35" t="s">
        <v>18</v>
      </c>
      <c r="K351" s="77"/>
      <c r="L351" s="36" t="s">
        <v>19</v>
      </c>
      <c r="M351" s="35" t="s">
        <v>18</v>
      </c>
      <c r="N351" s="77"/>
      <c r="O351" s="36" t="s">
        <v>19</v>
      </c>
      <c r="P351" s="35" t="s">
        <v>18</v>
      </c>
      <c r="Q351" s="77"/>
      <c r="R351" s="36" t="s">
        <v>19</v>
      </c>
      <c r="S351" s="35" t="s">
        <v>18</v>
      </c>
      <c r="T351" s="77"/>
      <c r="U351" s="36" t="s">
        <v>19</v>
      </c>
      <c r="V351" s="35" t="s">
        <v>18</v>
      </c>
      <c r="W351" s="77"/>
      <c r="X351" s="36" t="s">
        <v>19</v>
      </c>
      <c r="Y351" s="24"/>
      <c r="AA351" s="2"/>
    </row>
    <row r="352" spans="1:27" ht="21" hidden="1" customHeight="1" x14ac:dyDescent="0.25">
      <c r="A352" s="119"/>
      <c r="B352" s="140" t="s">
        <v>112</v>
      </c>
      <c r="C352" s="137"/>
      <c r="D352" s="51"/>
      <c r="E352" s="147">
        <f>IF(MONTH(W347)=MONTH(W348),((YEAR(W348)-YEAR(W347))*12)-12+(12-MONTH(W347))+MONTH(W348)-1+(EOMONTH(W347,0)-W347+1)/DAY(EOMONTH(W347,0))+(1-(EOMONTH(W348,0)-W348)/DAY(EOMONTH(W348,0))),((YEAR(W348)-YEAR(W347))*12)-12+(12-MONTH(W347))+MONTH(W348)-1+(EOMONTH(W347,0)-W347+1)/DAY(EOMONTH(W347,0))+(1-(EOMONTH(W348,0)-W348)/DAY(EOMONTH(W348,0))))</f>
        <v>3.2258064516129004E-2</v>
      </c>
      <c r="F352" s="147">
        <f>ROUND(IF(AND(W347&lt;&gt;"",W348&lt;&gt;""),IF(E352&lt;=1,1,E352),0),2)</f>
        <v>0</v>
      </c>
      <c r="G352" s="51"/>
      <c r="H352" s="78"/>
      <c r="I352" s="20"/>
      <c r="J352" s="51"/>
      <c r="K352" s="78"/>
      <c r="L352" s="20"/>
      <c r="M352" s="51"/>
      <c r="N352" s="78"/>
      <c r="O352" s="20"/>
      <c r="P352" s="51"/>
      <c r="Q352" s="78"/>
      <c r="R352" s="20"/>
      <c r="S352" s="51"/>
      <c r="T352" s="78"/>
      <c r="U352" s="20"/>
      <c r="V352" s="51"/>
      <c r="W352" s="78"/>
      <c r="X352" s="20"/>
      <c r="Y352" s="24"/>
      <c r="AA352" s="2"/>
    </row>
    <row r="353" spans="1:27" ht="21" hidden="1" customHeight="1" x14ac:dyDescent="0.25">
      <c r="A353" s="119"/>
      <c r="B353" s="140" t="s">
        <v>114</v>
      </c>
      <c r="C353" s="137"/>
      <c r="D353" s="51"/>
      <c r="E353" s="147">
        <f>IF(MONTH(T347)=MONTH(T348),((YEAR(T348)-YEAR(T347))*12)-12+(12-MONTH(T347))+MONTH(T348)-1+(EOMONTH(T347,0)-T347+1)/DAY(EOMONTH(T347,0))+(1-(EOMONTH(T348,0)-T348)/DAY(EOMONTH(T348,0))),((YEAR(T348)-YEAR(T347))*12)-12+(12-MONTH(T347))+MONTH(T348)-1+(EOMONTH(T347,0)-T347+1)/DAY(EOMONTH(T347,0))+(1-(EOMONTH(T348,0)-T348)/DAY(EOMONTH(T348,0))))</f>
        <v>3.2258064516129004E-2</v>
      </c>
      <c r="F353" s="147">
        <f>ROUND(IF(AND(T347&lt;&gt;"",T348&lt;&gt;""),IF(E353&lt;=1,1,E353),0),2)</f>
        <v>0</v>
      </c>
      <c r="G353" s="51"/>
      <c r="H353" s="78"/>
      <c r="I353" s="20"/>
      <c r="J353" s="51"/>
      <c r="K353" s="78"/>
      <c r="L353" s="20"/>
      <c r="M353" s="51"/>
      <c r="N353" s="78"/>
      <c r="O353" s="20"/>
      <c r="P353" s="51"/>
      <c r="Q353" s="78"/>
      <c r="R353" s="20"/>
      <c r="S353" s="51"/>
      <c r="T353" s="78"/>
      <c r="U353" s="20"/>
      <c r="V353" s="51"/>
      <c r="W353" s="78"/>
      <c r="X353" s="20"/>
      <c r="Y353" s="24"/>
      <c r="AA353" s="2"/>
    </row>
    <row r="354" spans="1:27" ht="21" hidden="1" customHeight="1" x14ac:dyDescent="0.25">
      <c r="A354" s="119"/>
      <c r="B354" s="140" t="s">
        <v>113</v>
      </c>
      <c r="C354" s="137"/>
      <c r="D354" s="51"/>
      <c r="E354" s="163">
        <f>IF(MONTH(Q347)=MONTH(Q348),((YEAR(Q348)-YEAR(Q347))*12)-12+(12-MONTH(Q347))+MONTH(Q348)-1+(EOMONTH(Q347,0)-Q347+1)/DAY(EOMONTH(Q347,0))+(1-(EOMONTH(Q348,0)-Q348)/DAY(EOMONTH(Q348,0))),((YEAR(Q348)-YEAR(Q347))*12)-12+(12-MONTH(Q347))+MONTH(Q348)-1+(EOMONTH(Q347,0)-Q347+1)/DAY(EOMONTH(Q347,0))+(1-(EOMONTH(Q348,0)-Q348)/DAY(EOMONTH(Q348,0))))</f>
        <v>3.2258064516129004E-2</v>
      </c>
      <c r="F354" s="163">
        <f>ROUND(IF(AND(Q347&lt;&gt;"",Q348&lt;&gt;""),IF(E354&lt;=1,1,E354),0),2)</f>
        <v>0</v>
      </c>
      <c r="G354" s="51"/>
      <c r="H354" s="78"/>
      <c r="I354" s="20"/>
      <c r="J354" s="51"/>
      <c r="K354" s="78"/>
      <c r="L354" s="20"/>
      <c r="M354" s="51"/>
      <c r="N354" s="78"/>
      <c r="O354" s="20"/>
      <c r="P354" s="51"/>
      <c r="Q354" s="78"/>
      <c r="R354" s="20"/>
      <c r="S354" s="51"/>
      <c r="T354" s="78"/>
      <c r="U354" s="20"/>
      <c r="V354" s="51"/>
      <c r="W354" s="78"/>
      <c r="X354" s="20"/>
      <c r="Y354" s="24"/>
      <c r="AA354" s="2"/>
    </row>
    <row r="355" spans="1:27" ht="21" hidden="1" customHeight="1" x14ac:dyDescent="0.25">
      <c r="A355" s="119"/>
      <c r="B355" s="140" t="s">
        <v>115</v>
      </c>
      <c r="C355" s="137"/>
      <c r="D355" s="51"/>
      <c r="E355" s="147">
        <f>IF(MONTH(N347)=MONTH(N348),((YEAR(N348)-YEAR(N347))*12)-12+(12-MONTH(N347))+MONTH(N348)-1+(EOMONTH(N347,0)-N347+1)/DAY(EOMONTH(N347,0))+(1-(EOMONTH(N348,0)-N348)/DAY(EOMONTH(N348,0))),((YEAR(N348)-YEAR(N347))*12)-12+(12-MONTH(N347))+MONTH(N348)-1+(EOMONTH(N347,0)-N347+1)/DAY(EOMONTH(N347,0))+(1-(EOMONTH(N348,0)-N348)/DAY(EOMONTH(N348,0))))</f>
        <v>3.2258064516129004E-2</v>
      </c>
      <c r="F355" s="147">
        <f>ROUND(IF(AND(N347&lt;&gt;"",N348&lt;&gt;""),IF(E355&lt;=1,1,E355),0),2)</f>
        <v>0</v>
      </c>
      <c r="G355" s="51"/>
      <c r="H355" s="78"/>
      <c r="I355" s="20"/>
      <c r="J355" s="51"/>
      <c r="K355" s="78"/>
      <c r="L355" s="20"/>
      <c r="M355" s="51"/>
      <c r="N355" s="78"/>
      <c r="O355" s="20"/>
      <c r="P355" s="51"/>
      <c r="Q355" s="78"/>
      <c r="R355" s="20"/>
      <c r="S355" s="51"/>
      <c r="T355" s="78"/>
      <c r="U355" s="20"/>
      <c r="V355" s="51"/>
      <c r="W355" s="78"/>
      <c r="X355" s="20"/>
      <c r="Y355" s="24"/>
      <c r="AA355" s="2"/>
    </row>
    <row r="356" spans="1:27" ht="21" hidden="1" customHeight="1" x14ac:dyDescent="0.25">
      <c r="A356" s="119"/>
      <c r="B356" s="140" t="s">
        <v>116</v>
      </c>
      <c r="C356" s="137"/>
      <c r="D356" s="165"/>
      <c r="E356" s="147">
        <f>IF(MONTH(K347)=MONTH(K348),((YEAR(K348)-YEAR(K347))*12)-12+(12-MONTH(K347))+MONTH(K348)-1+(EOMONTH(K347,0)-K347+1)/DAY(EOMONTH(K347,0))+(1-(EOMONTH(K348,0)-K348)/DAY(EOMONTH(K348,0))),((YEAR(K348)-YEAR(K347))*12)-12+(12-MONTH(K347))+MONTH(K348)-1+(EOMONTH(K347,0)-K347+1)/DAY(EOMONTH(K347,0))+(1-(EOMONTH(K348,0)-K348)/DAY(EOMONTH(K348,0))))</f>
        <v>3.2258064516129004E-2</v>
      </c>
      <c r="F356" s="147">
        <f>ROUND(IF(AND(K347&lt;&gt;"",K348&lt;&gt;""),IF(E356&lt;=1,1,E356),0),2)</f>
        <v>0</v>
      </c>
      <c r="G356" s="161" t="s">
        <v>101</v>
      </c>
      <c r="H356" s="79"/>
      <c r="I356" s="20"/>
      <c r="J356" s="120"/>
      <c r="K356" s="79"/>
      <c r="L356" s="20"/>
      <c r="M356" s="120"/>
      <c r="N356" s="79"/>
      <c r="O356" s="20"/>
      <c r="P356" s="120"/>
      <c r="Q356" s="79"/>
      <c r="R356" s="20"/>
      <c r="S356" s="120"/>
      <c r="T356" s="79"/>
      <c r="U356" s="20"/>
      <c r="V356" s="120"/>
      <c r="W356" s="79"/>
      <c r="X356" s="20"/>
      <c r="Y356" s="24"/>
      <c r="AA356" s="2"/>
    </row>
    <row r="357" spans="1:27" ht="13.15" hidden="1" customHeight="1" x14ac:dyDescent="0.25">
      <c r="A357" s="126"/>
      <c r="B357" s="140"/>
      <c r="C357" s="137"/>
      <c r="D357" s="51"/>
      <c r="E357" s="147" t="s">
        <v>108</v>
      </c>
      <c r="F357" s="147" t="s">
        <v>108</v>
      </c>
      <c r="G357" s="35"/>
      <c r="H357" s="39"/>
      <c r="I357" s="20"/>
      <c r="J357" s="35"/>
      <c r="K357" s="39"/>
      <c r="L357" s="20"/>
      <c r="M357" s="35"/>
      <c r="N357" s="39"/>
      <c r="O357" s="20"/>
      <c r="P357" s="35"/>
      <c r="Q357" s="39"/>
      <c r="R357" s="20"/>
      <c r="S357" s="35"/>
      <c r="T357" s="39"/>
      <c r="U357" s="20"/>
      <c r="V357" s="35"/>
      <c r="W357" s="39"/>
      <c r="X357" s="20"/>
      <c r="Y357" s="24"/>
      <c r="AA357" s="2"/>
    </row>
    <row r="358" spans="1:27" ht="21" hidden="1" customHeight="1" x14ac:dyDescent="0.25">
      <c r="A358" s="119"/>
      <c r="B358" s="140" t="s">
        <v>10</v>
      </c>
      <c r="C358" s="137"/>
      <c r="D358" s="51"/>
      <c r="E358" s="147"/>
      <c r="F358" s="147"/>
      <c r="G358" s="35"/>
      <c r="H358" s="149">
        <f>IFERROR(SUM(H352:H356)-H351+H350,0)</f>
        <v>0</v>
      </c>
      <c r="I358" s="20"/>
      <c r="J358" s="35"/>
      <c r="K358" s="149">
        <f>IFERROR(SUM(K352:K356)-K351+K350,0)</f>
        <v>0</v>
      </c>
      <c r="L358" s="20"/>
      <c r="M358" s="35"/>
      <c r="N358" s="149">
        <f>IFERROR(SUM(N352:N356)-N351+N350,0)</f>
        <v>0</v>
      </c>
      <c r="O358" s="20"/>
      <c r="P358" s="35"/>
      <c r="Q358" s="149">
        <f>IFERROR(SUM(Q352:Q356)-Q351+Q350,0)</f>
        <v>0</v>
      </c>
      <c r="R358" s="20"/>
      <c r="S358" s="35"/>
      <c r="T358" s="149">
        <f>IFERROR(SUM(T352:T356)-T351+T350,0)</f>
        <v>0</v>
      </c>
      <c r="U358" s="20"/>
      <c r="V358" s="35"/>
      <c r="W358" s="149">
        <f>IFERROR(SUM(W352:W356)-W351+W350,0)</f>
        <v>0</v>
      </c>
      <c r="X358" s="20"/>
      <c r="Y358" s="24"/>
      <c r="AA358" s="2"/>
    </row>
    <row r="359" spans="1:27" ht="21" hidden="1" customHeight="1" x14ac:dyDescent="0.25">
      <c r="A359" s="119"/>
      <c r="B359" s="140" t="s">
        <v>121</v>
      </c>
      <c r="C359" s="137"/>
      <c r="D359" s="51"/>
      <c r="E359" s="147"/>
      <c r="F359" s="147"/>
      <c r="G359" s="35"/>
      <c r="H359" s="83"/>
      <c r="I359" s="20"/>
      <c r="J359" s="35"/>
      <c r="K359" s="83"/>
      <c r="L359" s="20"/>
      <c r="M359" s="35"/>
      <c r="N359" s="83"/>
      <c r="O359" s="20"/>
      <c r="P359" s="35"/>
      <c r="Q359" s="83"/>
      <c r="R359" s="20"/>
      <c r="S359" s="35"/>
      <c r="T359" s="83"/>
      <c r="U359" s="20"/>
      <c r="V359" s="35"/>
      <c r="W359" s="83"/>
      <c r="X359" s="20"/>
      <c r="Y359" s="24"/>
      <c r="AA359" s="2"/>
    </row>
    <row r="360" spans="1:27" ht="21" hidden="1" customHeight="1" x14ac:dyDescent="0.25">
      <c r="A360" s="126"/>
      <c r="B360" s="140" t="s">
        <v>126</v>
      </c>
      <c r="C360" s="137"/>
      <c r="D360" s="51"/>
      <c r="E360" s="147"/>
      <c r="F360" s="147"/>
      <c r="G360" s="35"/>
      <c r="H360" s="28">
        <f>ROUND(IFERROR(H358*H359,0),2)</f>
        <v>0</v>
      </c>
      <c r="I360" s="20"/>
      <c r="J360" s="35"/>
      <c r="K360" s="28">
        <f>ROUND(IFERROR(K358*K359,0),2)</f>
        <v>0</v>
      </c>
      <c r="L360" s="20"/>
      <c r="M360" s="35"/>
      <c r="N360" s="28">
        <f>ROUND(IFERROR(N358*N359,0),2)</f>
        <v>0</v>
      </c>
      <c r="O360" s="20"/>
      <c r="P360" s="35"/>
      <c r="Q360" s="28">
        <f>ROUND(IFERROR(Q358*Q359,0),2)</f>
        <v>0</v>
      </c>
      <c r="R360" s="20"/>
      <c r="S360" s="35"/>
      <c r="T360" s="28">
        <f>ROUND(IFERROR(T358*T359,0),2)</f>
        <v>0</v>
      </c>
      <c r="U360" s="20"/>
      <c r="V360" s="35"/>
      <c r="W360" s="28">
        <f>ROUND(IFERROR(W358*W359,0),2)</f>
        <v>0</v>
      </c>
      <c r="X360" s="20"/>
      <c r="Y360" s="24"/>
      <c r="AA360" s="2"/>
    </row>
    <row r="361" spans="1:27" ht="10.15" hidden="1" customHeight="1" x14ac:dyDescent="0.25">
      <c r="A361" s="119"/>
      <c r="B361" s="140"/>
      <c r="C361" s="137"/>
      <c r="D361" s="51"/>
      <c r="E361" s="147"/>
      <c r="F361" s="147"/>
      <c r="G361" s="35"/>
      <c r="H361" s="39"/>
      <c r="I361" s="20"/>
      <c r="J361" s="35"/>
      <c r="K361" s="39"/>
      <c r="L361" s="20"/>
      <c r="M361" s="35"/>
      <c r="N361" s="39"/>
      <c r="O361" s="20"/>
      <c r="P361" s="35"/>
      <c r="Q361" s="39"/>
      <c r="R361" s="20"/>
      <c r="S361" s="35"/>
      <c r="T361" s="39"/>
      <c r="U361" s="20"/>
      <c r="V361" s="35"/>
      <c r="W361" s="39"/>
      <c r="X361" s="20"/>
      <c r="Y361" s="24"/>
      <c r="AA361" s="2"/>
    </row>
    <row r="362" spans="1:27" ht="21" hidden="1" customHeight="1" x14ac:dyDescent="0.25">
      <c r="A362" s="119"/>
      <c r="B362" s="140" t="s">
        <v>123</v>
      </c>
      <c r="C362" s="137"/>
      <c r="D362" s="51"/>
      <c r="E362" s="147"/>
      <c r="F362" s="147"/>
      <c r="G362" s="35"/>
      <c r="H362" s="81"/>
      <c r="I362" s="20"/>
      <c r="J362" s="35"/>
      <c r="K362" s="81"/>
      <c r="L362" s="20"/>
      <c r="M362" s="35"/>
      <c r="N362" s="81"/>
      <c r="O362" s="20"/>
      <c r="P362" s="35"/>
      <c r="Q362" s="81"/>
      <c r="R362" s="20"/>
      <c r="S362" s="35"/>
      <c r="T362" s="81"/>
      <c r="U362" s="20"/>
      <c r="V362" s="35"/>
      <c r="W362" s="81"/>
      <c r="X362" s="20"/>
      <c r="Y362" s="24"/>
      <c r="AA362" s="2"/>
    </row>
    <row r="363" spans="1:27" ht="6.6" hidden="1" customHeight="1" x14ac:dyDescent="0.25">
      <c r="A363" s="119"/>
      <c r="B363" s="140"/>
      <c r="C363" s="137"/>
      <c r="D363" s="51"/>
      <c r="E363" s="147"/>
      <c r="F363" s="147"/>
      <c r="G363" s="35"/>
      <c r="H363" s="39"/>
      <c r="I363" s="20"/>
      <c r="J363" s="35"/>
      <c r="K363" s="39"/>
      <c r="L363" s="20"/>
      <c r="M363" s="35"/>
      <c r="N363" s="39"/>
      <c r="O363" s="20"/>
      <c r="P363" s="35"/>
      <c r="Q363" s="39"/>
      <c r="R363" s="20"/>
      <c r="S363" s="35"/>
      <c r="T363" s="39"/>
      <c r="U363" s="20"/>
      <c r="V363" s="35"/>
      <c r="W363" s="39"/>
      <c r="X363" s="20"/>
      <c r="Y363" s="24"/>
      <c r="AA363" s="2"/>
    </row>
    <row r="364" spans="1:27" ht="21" hidden="1" customHeight="1" x14ac:dyDescent="0.25">
      <c r="A364" s="126"/>
      <c r="B364" s="141"/>
      <c r="C364" s="138"/>
      <c r="D364" s="154" t="s">
        <v>117</v>
      </c>
      <c r="E364" s="147" t="s">
        <v>108</v>
      </c>
      <c r="F364" s="147" t="s">
        <v>108</v>
      </c>
      <c r="G364" s="139"/>
      <c r="H364" s="28">
        <f>IFERROR(H360+H362,0)</f>
        <v>0</v>
      </c>
      <c r="I364" s="38"/>
      <c r="J364" s="139"/>
      <c r="K364" s="28">
        <f>IFERROR(K360+K362,0)</f>
        <v>0</v>
      </c>
      <c r="L364" s="38"/>
      <c r="M364" s="139"/>
      <c r="N364" s="28">
        <f>IFERROR(N360+N362,0)</f>
        <v>0</v>
      </c>
      <c r="O364" s="38"/>
      <c r="P364" s="139"/>
      <c r="Q364" s="28">
        <f>IFERROR(Q360+Q362,0)</f>
        <v>0</v>
      </c>
      <c r="R364" s="38"/>
      <c r="S364" s="139"/>
      <c r="T364" s="28">
        <f>IFERROR(T360+T362,0)</f>
        <v>0</v>
      </c>
      <c r="U364" s="38"/>
      <c r="V364" s="139"/>
      <c r="W364" s="28">
        <f>IFERROR(W360+W362,0)</f>
        <v>0</v>
      </c>
      <c r="X364" s="38"/>
      <c r="Y364" s="24"/>
      <c r="AA364" s="2"/>
    </row>
    <row r="365" spans="1:27" ht="21" hidden="1" customHeight="1" x14ac:dyDescent="0.25">
      <c r="A365" s="119"/>
      <c r="B365" s="141"/>
      <c r="C365" s="138"/>
      <c r="D365" s="144" t="s">
        <v>118</v>
      </c>
      <c r="E365" s="147">
        <f>IF(MONTH(H347)=MONTH(H348),((YEAR(H348)-YEAR(H347))*12)-12+(12-MONTH(H347))+MONTH(H348)-1+(EOMONTH(H347,0)-H347+1)/DAY(EOMONTH(H347,0))+(1-(EOMONTH(H348,0)-H348)/DAY(EOMONTH(H348,0))),((YEAR(H348)-YEAR(H347))*12)-12+(12-MONTH(H347))+MONTH(H348)-1+(EOMONTH(H347,0)-H347+1)/DAY(EOMONTH(H347,0))+(1-(EOMONTH(H348,0)-H348)/DAY(EOMONTH(H348,0))))</f>
        <v>3.2258064516129004E-2</v>
      </c>
      <c r="F365" s="147">
        <f>ROUND(IF(AND(H347&lt;&gt;"",H348&lt;&gt;""),IF(E365&lt;=1,1,E365),0),2)</f>
        <v>0</v>
      </c>
      <c r="G365" s="51"/>
      <c r="H365" s="28">
        <f>ROUND(IFERROR(H364/F365,0),2)</f>
        <v>0</v>
      </c>
      <c r="I365" s="38"/>
      <c r="J365" s="51"/>
      <c r="K365" s="28">
        <f>ROUND(IFERROR(K364/F356,0),2)</f>
        <v>0</v>
      </c>
      <c r="L365" s="38"/>
      <c r="M365" s="51"/>
      <c r="N365" s="28">
        <f>ROUND(IFERROR(N364/F355,0),2)</f>
        <v>0</v>
      </c>
      <c r="O365" s="38"/>
      <c r="P365" s="51"/>
      <c r="Q365" s="28">
        <f>ROUND(IFERROR(Q364/F354,0),2)</f>
        <v>0</v>
      </c>
      <c r="R365" s="38"/>
      <c r="S365" s="51"/>
      <c r="T365" s="28">
        <f>ROUND(IFERROR(T364/F353,0),2)</f>
        <v>0</v>
      </c>
      <c r="U365" s="38"/>
      <c r="V365" s="51"/>
      <c r="W365" s="28">
        <f>ROUND(IFERROR(W364/F352,0),2)</f>
        <v>0</v>
      </c>
      <c r="X365" s="38"/>
      <c r="Y365" s="24"/>
      <c r="AA365" s="2"/>
    </row>
    <row r="366" spans="1:27" ht="8.25" hidden="1" customHeight="1" thickBot="1" x14ac:dyDescent="0.3">
      <c r="A366" s="126"/>
      <c r="B366" s="29"/>
      <c r="C366" s="113"/>
      <c r="D366" s="113"/>
      <c r="E366" s="113"/>
      <c r="F366" s="113"/>
      <c r="G366" s="113"/>
      <c r="H366" s="30"/>
      <c r="I366" s="30"/>
      <c r="J366" s="30"/>
      <c r="K366" s="30"/>
      <c r="L366" s="30"/>
      <c r="M366" s="30"/>
      <c r="N366" s="30"/>
      <c r="O366" s="30"/>
      <c r="P366" s="30"/>
      <c r="Q366" s="30"/>
      <c r="R366" s="30"/>
      <c r="S366" s="30"/>
      <c r="T366" s="30"/>
      <c r="U366" s="30"/>
      <c r="V366" s="30"/>
      <c r="W366" s="30"/>
      <c r="X366" s="30"/>
      <c r="Y366" s="31"/>
      <c r="AA366" s="2"/>
    </row>
    <row r="367" spans="1:27" ht="13.9" customHeight="1" thickBot="1" x14ac:dyDescent="0.3">
      <c r="A367" s="119"/>
      <c r="B367" s="12"/>
      <c r="C367" s="8"/>
      <c r="D367" s="8"/>
      <c r="E367" s="32"/>
      <c r="F367" s="32"/>
      <c r="G367" s="8"/>
      <c r="H367" s="8"/>
      <c r="I367" s="32"/>
      <c r="J367" s="32"/>
      <c r="K367" s="32"/>
      <c r="L367" s="32"/>
      <c r="M367" s="32"/>
      <c r="N367" s="32"/>
      <c r="O367" s="32"/>
      <c r="P367" s="32"/>
      <c r="Q367" s="32"/>
      <c r="R367" s="32"/>
      <c r="S367" s="32"/>
      <c r="T367" s="32"/>
      <c r="U367" s="32"/>
      <c r="V367" s="32"/>
      <c r="W367" s="32"/>
      <c r="X367" s="32"/>
      <c r="Y367" s="8"/>
    </row>
    <row r="368" spans="1:27" ht="21" customHeight="1" thickBot="1" x14ac:dyDescent="0.3">
      <c r="A368" s="54"/>
      <c r="B368" s="14" t="s">
        <v>6</v>
      </c>
      <c r="C368" s="167" t="s">
        <v>125</v>
      </c>
      <c r="D368" s="44"/>
      <c r="E368" s="44"/>
      <c r="F368" s="44"/>
      <c r="G368" s="198" t="str">
        <f>IF(OR(SAM!E452=0,SAM!E452=""),"",SAM!E452)</f>
        <v/>
      </c>
      <c r="H368" s="198"/>
      <c r="I368" s="198"/>
      <c r="J368" s="198"/>
      <c r="K368" s="198"/>
      <c r="L368" s="198"/>
      <c r="M368" s="16"/>
      <c r="N368" s="16"/>
      <c r="O368" s="16"/>
      <c r="P368" s="16"/>
      <c r="Q368" s="16"/>
      <c r="R368" s="16"/>
      <c r="S368" s="16"/>
      <c r="T368" s="16"/>
      <c r="U368" s="16"/>
      <c r="V368" s="16"/>
      <c r="W368" s="16"/>
      <c r="X368" s="16"/>
      <c r="Y368" s="18"/>
      <c r="AA368" s="2"/>
    </row>
    <row r="369" spans="1:27" ht="6.75" hidden="1" customHeight="1" x14ac:dyDescent="0.25">
      <c r="A369" s="119"/>
      <c r="B369" s="33"/>
      <c r="C369" s="32"/>
      <c r="D369" s="32"/>
      <c r="E369" s="32"/>
      <c r="F369" s="32"/>
      <c r="G369" s="32"/>
      <c r="H369" s="32"/>
      <c r="I369" s="32"/>
      <c r="J369" s="32"/>
      <c r="K369" s="32"/>
      <c r="L369" s="32"/>
      <c r="M369" s="32"/>
      <c r="N369" s="32"/>
      <c r="O369" s="32"/>
      <c r="P369" s="32"/>
      <c r="Q369" s="32"/>
      <c r="R369" s="32"/>
      <c r="S369" s="32"/>
      <c r="T369" s="32"/>
      <c r="U369" s="32"/>
      <c r="V369" s="32"/>
      <c r="W369" s="32"/>
      <c r="X369" s="32"/>
      <c r="Y369" s="34"/>
      <c r="AA369" s="2"/>
    </row>
    <row r="370" spans="1:27" ht="21" hidden="1" customHeight="1" x14ac:dyDescent="0.25">
      <c r="A370" s="119"/>
      <c r="B370" s="22"/>
      <c r="C370" s="23"/>
      <c r="D370" s="144" t="s">
        <v>106</v>
      </c>
      <c r="E370" s="23"/>
      <c r="F370" s="23"/>
      <c r="G370" s="162" t="s">
        <v>101</v>
      </c>
      <c r="H370" s="164"/>
      <c r="I370" s="162" t="s">
        <v>101</v>
      </c>
      <c r="J370" s="162" t="s">
        <v>101</v>
      </c>
      <c r="K370" s="164"/>
      <c r="L370" s="162" t="s">
        <v>101</v>
      </c>
      <c r="M370" s="162" t="s">
        <v>101</v>
      </c>
      <c r="N370" s="164"/>
      <c r="O370" s="162" t="s">
        <v>101</v>
      </c>
      <c r="P370" s="162" t="s">
        <v>101</v>
      </c>
      <c r="Q370" s="164"/>
      <c r="R370" s="162" t="s">
        <v>101</v>
      </c>
      <c r="S370" s="162" t="s">
        <v>101</v>
      </c>
      <c r="T370" s="164"/>
      <c r="U370" s="162" t="s">
        <v>101</v>
      </c>
      <c r="V370" s="162" t="s">
        <v>101</v>
      </c>
      <c r="W370" s="164"/>
      <c r="X370" s="162" t="s">
        <v>101</v>
      </c>
      <c r="Y370" s="24"/>
      <c r="AA370" s="2"/>
    </row>
    <row r="371" spans="1:27" ht="6.75" hidden="1" customHeight="1" x14ac:dyDescent="0.25">
      <c r="A371" s="119"/>
      <c r="B371" s="22"/>
      <c r="C371" s="23"/>
      <c r="D371" s="23"/>
      <c r="E371" s="23"/>
      <c r="F371" s="23"/>
      <c r="G371" s="23"/>
      <c r="H371" s="147"/>
      <c r="I371" s="23"/>
      <c r="J371" s="23"/>
      <c r="K371" s="147"/>
      <c r="L371" s="23"/>
      <c r="M371" s="23"/>
      <c r="N371" s="147"/>
      <c r="O371" s="23"/>
      <c r="P371" s="23"/>
      <c r="Q371" s="147"/>
      <c r="R371" s="23"/>
      <c r="S371" s="23"/>
      <c r="T371" s="147"/>
      <c r="U371" s="23"/>
      <c r="V371" s="23"/>
      <c r="W371" s="147"/>
      <c r="X371" s="23"/>
      <c r="Y371" s="24"/>
      <c r="AA371" s="2"/>
    </row>
    <row r="372" spans="1:27" ht="21" hidden="1" customHeight="1" x14ac:dyDescent="0.25">
      <c r="A372" s="119"/>
      <c r="B372" s="22"/>
      <c r="C372" s="23"/>
      <c r="D372" s="144" t="s">
        <v>107</v>
      </c>
      <c r="E372" s="147" t="s">
        <v>108</v>
      </c>
      <c r="F372" s="147" t="s">
        <v>108</v>
      </c>
      <c r="G372" s="145"/>
      <c r="H372" s="142"/>
      <c r="I372" s="23"/>
      <c r="J372" s="145"/>
      <c r="K372" s="142"/>
      <c r="L372" s="23"/>
      <c r="M372" s="145"/>
      <c r="N372" s="142"/>
      <c r="O372" s="23"/>
      <c r="P372" s="145"/>
      <c r="Q372" s="142"/>
      <c r="R372" s="23"/>
      <c r="S372" s="145"/>
      <c r="T372" s="142"/>
      <c r="U372" s="23"/>
      <c r="V372" s="145"/>
      <c r="W372" s="142"/>
      <c r="X372" s="23"/>
      <c r="Y372" s="24"/>
      <c r="AA372" s="2"/>
    </row>
    <row r="373" spans="1:27" ht="21" hidden="1" customHeight="1" x14ac:dyDescent="0.25">
      <c r="A373" s="119"/>
      <c r="B373" s="22"/>
      <c r="C373" s="23"/>
      <c r="D373" s="144" t="s">
        <v>109</v>
      </c>
      <c r="E373" s="147" t="s">
        <v>108</v>
      </c>
      <c r="F373" s="147" t="s">
        <v>108</v>
      </c>
      <c r="G373" s="145"/>
      <c r="H373" s="143"/>
      <c r="I373" s="23"/>
      <c r="J373" s="145"/>
      <c r="K373" s="143"/>
      <c r="L373" s="23"/>
      <c r="M373" s="145"/>
      <c r="N373" s="143"/>
      <c r="O373" s="23"/>
      <c r="P373" s="145"/>
      <c r="Q373" s="143"/>
      <c r="R373" s="23"/>
      <c r="S373" s="145"/>
      <c r="T373" s="143"/>
      <c r="U373" s="23"/>
      <c r="V373" s="145"/>
      <c r="W373" s="143"/>
      <c r="X373" s="23"/>
      <c r="Y373" s="24"/>
      <c r="AA373" s="2"/>
    </row>
    <row r="374" spans="1:27" ht="6.75" hidden="1" customHeight="1" x14ac:dyDescent="0.25">
      <c r="A374" s="119"/>
      <c r="B374" s="22"/>
      <c r="C374" s="112"/>
      <c r="D374" s="112"/>
      <c r="E374" s="147" t="s">
        <v>108</v>
      </c>
      <c r="F374" s="147" t="s">
        <v>108</v>
      </c>
      <c r="G374" s="112"/>
      <c r="H374" s="23"/>
      <c r="I374" s="23"/>
      <c r="J374" s="112"/>
      <c r="K374" s="23"/>
      <c r="L374" s="23"/>
      <c r="M374" s="112"/>
      <c r="N374" s="23"/>
      <c r="O374" s="23"/>
      <c r="P374" s="112"/>
      <c r="Q374" s="23"/>
      <c r="R374" s="23"/>
      <c r="S374" s="112"/>
      <c r="T374" s="23"/>
      <c r="U374" s="23"/>
      <c r="V374" s="112"/>
      <c r="W374" s="23"/>
      <c r="X374" s="23"/>
      <c r="Y374" s="24"/>
      <c r="AA374" s="2"/>
    </row>
    <row r="375" spans="1:27" ht="21" hidden="1" customHeight="1" x14ac:dyDescent="0.25">
      <c r="A375" s="119"/>
      <c r="B375" s="140" t="s">
        <v>120</v>
      </c>
      <c r="C375" s="137"/>
      <c r="D375" s="51"/>
      <c r="E375" s="147" t="s">
        <v>108</v>
      </c>
      <c r="F375" s="147" t="s">
        <v>108</v>
      </c>
      <c r="G375" s="51"/>
      <c r="H375" s="77"/>
      <c r="I375" s="20"/>
      <c r="J375" s="51"/>
      <c r="K375" s="77"/>
      <c r="L375" s="20"/>
      <c r="M375" s="51"/>
      <c r="N375" s="77"/>
      <c r="O375" s="20"/>
      <c r="P375" s="51"/>
      <c r="Q375" s="77"/>
      <c r="R375" s="20"/>
      <c r="S375" s="51"/>
      <c r="T375" s="77"/>
      <c r="U375" s="20"/>
      <c r="V375" s="51"/>
      <c r="W375" s="77"/>
      <c r="X375" s="20"/>
      <c r="Y375" s="24"/>
      <c r="AA375" s="2"/>
    </row>
    <row r="376" spans="1:27" ht="21" hidden="1" customHeight="1" x14ac:dyDescent="0.25">
      <c r="A376" s="119"/>
      <c r="B376" s="140" t="s">
        <v>111</v>
      </c>
      <c r="C376" s="137"/>
      <c r="D376" s="51"/>
      <c r="E376" s="147" t="s">
        <v>108</v>
      </c>
      <c r="F376" s="147" t="s">
        <v>108</v>
      </c>
      <c r="G376" s="35" t="s">
        <v>18</v>
      </c>
      <c r="H376" s="77"/>
      <c r="I376" s="36" t="s">
        <v>19</v>
      </c>
      <c r="J376" s="35" t="s">
        <v>18</v>
      </c>
      <c r="K376" s="77"/>
      <c r="L376" s="36" t="s">
        <v>19</v>
      </c>
      <c r="M376" s="35" t="s">
        <v>18</v>
      </c>
      <c r="N376" s="77"/>
      <c r="O376" s="36" t="s">
        <v>19</v>
      </c>
      <c r="P376" s="35" t="s">
        <v>18</v>
      </c>
      <c r="Q376" s="77"/>
      <c r="R376" s="36" t="s">
        <v>19</v>
      </c>
      <c r="S376" s="35" t="s">
        <v>18</v>
      </c>
      <c r="T376" s="77"/>
      <c r="U376" s="36" t="s">
        <v>19</v>
      </c>
      <c r="V376" s="35" t="s">
        <v>18</v>
      </c>
      <c r="W376" s="77"/>
      <c r="X376" s="36" t="s">
        <v>19</v>
      </c>
      <c r="Y376" s="24"/>
      <c r="AA376" s="2"/>
    </row>
    <row r="377" spans="1:27" ht="21" hidden="1" customHeight="1" x14ac:dyDescent="0.25">
      <c r="A377" s="119"/>
      <c r="B377" s="140" t="s">
        <v>112</v>
      </c>
      <c r="C377" s="137"/>
      <c r="D377" s="51"/>
      <c r="E377" s="147">
        <f>IF(MONTH(W372)=MONTH(W373),((YEAR(W373)-YEAR(W372))*12)-12+(12-MONTH(W372))+MONTH(W373)-1+(EOMONTH(W372,0)-W372+1)/DAY(EOMONTH(W372,0))+(1-(EOMONTH(W373,0)-W373)/DAY(EOMONTH(W373,0))),((YEAR(W373)-YEAR(W372))*12)-12+(12-MONTH(W372))+MONTH(W373)-1+(EOMONTH(W372,0)-W372+1)/DAY(EOMONTH(W372,0))+(1-(EOMONTH(W373,0)-W373)/DAY(EOMONTH(W373,0))))</f>
        <v>3.2258064516129004E-2</v>
      </c>
      <c r="F377" s="147">
        <f>ROUND(IF(AND(W372&lt;&gt;"",W373&lt;&gt;""),IF(E377&lt;=1,1,E377),0),2)</f>
        <v>0</v>
      </c>
      <c r="G377" s="51"/>
      <c r="H377" s="78"/>
      <c r="I377" s="20"/>
      <c r="J377" s="51"/>
      <c r="K377" s="78"/>
      <c r="L377" s="20"/>
      <c r="M377" s="51"/>
      <c r="N377" s="78"/>
      <c r="O377" s="20"/>
      <c r="P377" s="51"/>
      <c r="Q377" s="78"/>
      <c r="R377" s="20"/>
      <c r="S377" s="51"/>
      <c r="T377" s="78"/>
      <c r="U377" s="20"/>
      <c r="V377" s="51"/>
      <c r="W377" s="78"/>
      <c r="X377" s="20"/>
      <c r="Y377" s="24"/>
      <c r="AA377" s="2"/>
    </row>
    <row r="378" spans="1:27" ht="21" hidden="1" customHeight="1" x14ac:dyDescent="0.25">
      <c r="A378" s="119"/>
      <c r="B378" s="140" t="s">
        <v>114</v>
      </c>
      <c r="C378" s="137"/>
      <c r="D378" s="51"/>
      <c r="E378" s="147">
        <f>IF(MONTH(T372)=MONTH(T373),((YEAR(T373)-YEAR(T372))*12)-12+(12-MONTH(T372))+MONTH(T373)-1+(EOMONTH(T372,0)-T372+1)/DAY(EOMONTH(T372,0))+(1-(EOMONTH(T373,0)-T373)/DAY(EOMONTH(T373,0))),((YEAR(T373)-YEAR(T372))*12)-12+(12-MONTH(T372))+MONTH(T373)-1+(EOMONTH(T372,0)-T372+1)/DAY(EOMONTH(T372,0))+(1-(EOMONTH(T373,0)-T373)/DAY(EOMONTH(T373,0))))</f>
        <v>3.2258064516129004E-2</v>
      </c>
      <c r="F378" s="147">
        <f>ROUND(IF(AND(T372&lt;&gt;"",T373&lt;&gt;""),IF(E378&lt;=1,1,E378),0),2)</f>
        <v>0</v>
      </c>
      <c r="G378" s="51"/>
      <c r="H378" s="78"/>
      <c r="I378" s="20"/>
      <c r="J378" s="51"/>
      <c r="K378" s="78"/>
      <c r="L378" s="20"/>
      <c r="M378" s="51"/>
      <c r="N378" s="78"/>
      <c r="O378" s="20"/>
      <c r="P378" s="51"/>
      <c r="Q378" s="78"/>
      <c r="R378" s="20"/>
      <c r="S378" s="51"/>
      <c r="T378" s="78"/>
      <c r="U378" s="20"/>
      <c r="V378" s="51"/>
      <c r="W378" s="78"/>
      <c r="X378" s="20"/>
      <c r="Y378" s="24"/>
      <c r="AA378" s="2"/>
    </row>
    <row r="379" spans="1:27" ht="21" hidden="1" customHeight="1" x14ac:dyDescent="0.25">
      <c r="A379" s="119"/>
      <c r="B379" s="140" t="s">
        <v>113</v>
      </c>
      <c r="C379" s="137"/>
      <c r="D379" s="51"/>
      <c r="E379" s="163">
        <f>IF(MONTH(Q372)=MONTH(Q373),((YEAR(Q373)-YEAR(Q372))*12)-12+(12-MONTH(Q372))+MONTH(Q373)-1+(EOMONTH(Q372,0)-Q372+1)/DAY(EOMONTH(Q372,0))+(1-(EOMONTH(Q373,0)-Q373)/DAY(EOMONTH(Q373,0))),((YEAR(Q373)-YEAR(Q372))*12)-12+(12-MONTH(Q372))+MONTH(Q373)-1+(EOMONTH(Q372,0)-Q372+1)/DAY(EOMONTH(Q372,0))+(1-(EOMONTH(Q373,0)-Q373)/DAY(EOMONTH(Q373,0))))</f>
        <v>3.2258064516129004E-2</v>
      </c>
      <c r="F379" s="163">
        <f>ROUND(IF(AND(Q372&lt;&gt;"",Q373&lt;&gt;""),IF(E379&lt;=1,1,E379),0),2)</f>
        <v>0</v>
      </c>
      <c r="G379" s="51"/>
      <c r="H379" s="78"/>
      <c r="I379" s="20"/>
      <c r="J379" s="51"/>
      <c r="K379" s="78"/>
      <c r="L379" s="20"/>
      <c r="M379" s="51"/>
      <c r="N379" s="78"/>
      <c r="O379" s="20"/>
      <c r="P379" s="51"/>
      <c r="Q379" s="78"/>
      <c r="R379" s="20"/>
      <c r="S379" s="51"/>
      <c r="T379" s="78"/>
      <c r="U379" s="20"/>
      <c r="V379" s="51"/>
      <c r="W379" s="78"/>
      <c r="X379" s="20"/>
      <c r="Y379" s="24"/>
      <c r="AA379" s="2"/>
    </row>
    <row r="380" spans="1:27" ht="21" hidden="1" customHeight="1" x14ac:dyDescent="0.25">
      <c r="A380" s="119"/>
      <c r="B380" s="140" t="s">
        <v>115</v>
      </c>
      <c r="C380" s="137"/>
      <c r="D380" s="51"/>
      <c r="E380" s="147">
        <f>IF(MONTH(N372)=MONTH(N373),((YEAR(N373)-YEAR(N372))*12)-12+(12-MONTH(N372))+MONTH(N373)-1+(EOMONTH(N372,0)-N372+1)/DAY(EOMONTH(N372,0))+(1-(EOMONTH(N373,0)-N373)/DAY(EOMONTH(N373,0))),((YEAR(N373)-YEAR(N372))*12)-12+(12-MONTH(N372))+MONTH(N373)-1+(EOMONTH(N372,0)-N372+1)/DAY(EOMONTH(N372,0))+(1-(EOMONTH(N373,0)-N373)/DAY(EOMONTH(N373,0))))</f>
        <v>3.2258064516129004E-2</v>
      </c>
      <c r="F380" s="147">
        <f>ROUND(IF(AND(N372&lt;&gt;"",N373&lt;&gt;""),IF(E380&lt;=1,1,E380),0),2)</f>
        <v>0</v>
      </c>
      <c r="G380" s="51"/>
      <c r="H380" s="78"/>
      <c r="I380" s="20"/>
      <c r="J380" s="51"/>
      <c r="K380" s="78"/>
      <c r="L380" s="20"/>
      <c r="M380" s="51"/>
      <c r="N380" s="78"/>
      <c r="O380" s="20"/>
      <c r="P380" s="51"/>
      <c r="Q380" s="78"/>
      <c r="R380" s="20"/>
      <c r="S380" s="51"/>
      <c r="T380" s="78"/>
      <c r="U380" s="20"/>
      <c r="V380" s="51"/>
      <c r="W380" s="78"/>
      <c r="X380" s="20"/>
      <c r="Y380" s="24"/>
      <c r="AA380" s="2"/>
    </row>
    <row r="381" spans="1:27" ht="21" hidden="1" customHeight="1" x14ac:dyDescent="0.25">
      <c r="A381" s="119"/>
      <c r="B381" s="140" t="s">
        <v>116</v>
      </c>
      <c r="C381" s="137"/>
      <c r="D381" s="165"/>
      <c r="E381" s="147">
        <f>IF(MONTH(K372)=MONTH(K373),((YEAR(K373)-YEAR(K372))*12)-12+(12-MONTH(K372))+MONTH(K373)-1+(EOMONTH(K372,0)-K372+1)/DAY(EOMONTH(K372,0))+(1-(EOMONTH(K373,0)-K373)/DAY(EOMONTH(K373,0))),((YEAR(K373)-YEAR(K372))*12)-12+(12-MONTH(K372))+MONTH(K373)-1+(EOMONTH(K372,0)-K372+1)/DAY(EOMONTH(K372,0))+(1-(EOMONTH(K373,0)-K373)/DAY(EOMONTH(K373,0))))</f>
        <v>3.2258064516129004E-2</v>
      </c>
      <c r="F381" s="147">
        <f>ROUND(IF(AND(K372&lt;&gt;"",K373&lt;&gt;""),IF(E381&lt;=1,1,E381),0),2)</f>
        <v>0</v>
      </c>
      <c r="G381" s="161" t="s">
        <v>101</v>
      </c>
      <c r="H381" s="79"/>
      <c r="I381" s="20"/>
      <c r="J381" s="120"/>
      <c r="K381" s="79"/>
      <c r="L381" s="20"/>
      <c r="M381" s="120"/>
      <c r="N381" s="79"/>
      <c r="O381" s="20"/>
      <c r="P381" s="120"/>
      <c r="Q381" s="79"/>
      <c r="R381" s="20"/>
      <c r="S381" s="120"/>
      <c r="T381" s="79"/>
      <c r="U381" s="20"/>
      <c r="V381" s="120"/>
      <c r="W381" s="79"/>
      <c r="X381" s="20"/>
      <c r="Y381" s="24"/>
      <c r="AA381" s="2"/>
    </row>
    <row r="382" spans="1:27" ht="13.15" hidden="1" customHeight="1" x14ac:dyDescent="0.25">
      <c r="A382" s="126"/>
      <c r="B382" s="140"/>
      <c r="C382" s="137"/>
      <c r="D382" s="51"/>
      <c r="E382" s="147" t="s">
        <v>108</v>
      </c>
      <c r="F382" s="147" t="s">
        <v>108</v>
      </c>
      <c r="G382" s="35"/>
      <c r="H382" s="39"/>
      <c r="I382" s="20"/>
      <c r="J382" s="35"/>
      <c r="K382" s="39"/>
      <c r="L382" s="20"/>
      <c r="M382" s="35"/>
      <c r="N382" s="39"/>
      <c r="O382" s="20"/>
      <c r="P382" s="35"/>
      <c r="Q382" s="39"/>
      <c r="R382" s="20"/>
      <c r="S382" s="35"/>
      <c r="T382" s="39"/>
      <c r="U382" s="20"/>
      <c r="V382" s="35"/>
      <c r="W382" s="39"/>
      <c r="X382" s="20"/>
      <c r="Y382" s="24"/>
      <c r="AA382" s="2"/>
    </row>
    <row r="383" spans="1:27" ht="21" hidden="1" customHeight="1" x14ac:dyDescent="0.25">
      <c r="A383" s="119"/>
      <c r="B383" s="140" t="s">
        <v>10</v>
      </c>
      <c r="C383" s="137"/>
      <c r="D383" s="51"/>
      <c r="E383" s="147"/>
      <c r="F383" s="147"/>
      <c r="G383" s="35"/>
      <c r="H383" s="149">
        <f>IFERROR(SUM(H377:H381)-H376+H375,0)</f>
        <v>0</v>
      </c>
      <c r="I383" s="20"/>
      <c r="J383" s="35"/>
      <c r="K383" s="149">
        <f>IFERROR(SUM(K377:K381)-K376+K375,0)</f>
        <v>0</v>
      </c>
      <c r="L383" s="20"/>
      <c r="M383" s="35"/>
      <c r="N383" s="149">
        <f>IFERROR(SUM(N377:N381)-N376+N375,0)</f>
        <v>0</v>
      </c>
      <c r="O383" s="20"/>
      <c r="P383" s="35"/>
      <c r="Q383" s="149">
        <f>IFERROR(SUM(Q377:Q381)-Q376+Q375,0)</f>
        <v>0</v>
      </c>
      <c r="R383" s="20"/>
      <c r="S383" s="35"/>
      <c r="T383" s="149">
        <f>IFERROR(SUM(T377:T381)-T376+T375,0)</f>
        <v>0</v>
      </c>
      <c r="U383" s="20"/>
      <c r="V383" s="35"/>
      <c r="W383" s="149">
        <f>IFERROR(SUM(W377:W381)-W376+W375,0)</f>
        <v>0</v>
      </c>
      <c r="X383" s="20"/>
      <c r="Y383" s="24"/>
      <c r="AA383" s="2"/>
    </row>
    <row r="384" spans="1:27" ht="21" hidden="1" customHeight="1" x14ac:dyDescent="0.25">
      <c r="A384" s="119"/>
      <c r="B384" s="140" t="s">
        <v>121</v>
      </c>
      <c r="C384" s="137"/>
      <c r="D384" s="51"/>
      <c r="E384" s="147"/>
      <c r="F384" s="147"/>
      <c r="G384" s="35"/>
      <c r="H384" s="83"/>
      <c r="I384" s="20"/>
      <c r="J384" s="35"/>
      <c r="K384" s="83"/>
      <c r="L384" s="20"/>
      <c r="M384" s="35"/>
      <c r="N384" s="83"/>
      <c r="O384" s="20"/>
      <c r="P384" s="35"/>
      <c r="Q384" s="83"/>
      <c r="R384" s="20"/>
      <c r="S384" s="35"/>
      <c r="T384" s="83"/>
      <c r="U384" s="20"/>
      <c r="V384" s="35"/>
      <c r="W384" s="83"/>
      <c r="X384" s="20"/>
      <c r="Y384" s="24"/>
      <c r="AA384" s="2"/>
    </row>
    <row r="385" spans="1:27" ht="21" hidden="1" customHeight="1" x14ac:dyDescent="0.25">
      <c r="A385" s="126"/>
      <c r="B385" s="140" t="s">
        <v>126</v>
      </c>
      <c r="C385" s="137"/>
      <c r="D385" s="51"/>
      <c r="E385" s="147"/>
      <c r="F385" s="147"/>
      <c r="G385" s="35"/>
      <c r="H385" s="28">
        <f>ROUND(IFERROR(H383*H384,0),2)</f>
        <v>0</v>
      </c>
      <c r="I385" s="20"/>
      <c r="J385" s="35"/>
      <c r="K385" s="28">
        <f>ROUND(IFERROR(K383*K384,0),2)</f>
        <v>0</v>
      </c>
      <c r="L385" s="20"/>
      <c r="M385" s="35"/>
      <c r="N385" s="28">
        <f>ROUND(IFERROR(N383*N384,0),2)</f>
        <v>0</v>
      </c>
      <c r="O385" s="20"/>
      <c r="P385" s="35"/>
      <c r="Q385" s="28">
        <f>ROUND(IFERROR(Q383*Q384,0),2)</f>
        <v>0</v>
      </c>
      <c r="R385" s="20"/>
      <c r="S385" s="35"/>
      <c r="T385" s="28">
        <f>ROUND(IFERROR(T383*T384,0),2)</f>
        <v>0</v>
      </c>
      <c r="U385" s="20"/>
      <c r="V385" s="35"/>
      <c r="W385" s="28">
        <f>ROUND(IFERROR(W383*W384,0),2)</f>
        <v>0</v>
      </c>
      <c r="X385" s="20"/>
      <c r="Y385" s="24"/>
      <c r="AA385" s="2"/>
    </row>
    <row r="386" spans="1:27" ht="10.15" hidden="1" customHeight="1" x14ac:dyDescent="0.25">
      <c r="A386" s="119"/>
      <c r="B386" s="140"/>
      <c r="C386" s="137"/>
      <c r="D386" s="51"/>
      <c r="E386" s="147"/>
      <c r="F386" s="147"/>
      <c r="G386" s="35"/>
      <c r="H386" s="39"/>
      <c r="I386" s="20"/>
      <c r="J386" s="35"/>
      <c r="K386" s="39"/>
      <c r="L386" s="20"/>
      <c r="M386" s="35"/>
      <c r="N386" s="39"/>
      <c r="O386" s="20"/>
      <c r="P386" s="35"/>
      <c r="Q386" s="39"/>
      <c r="R386" s="20"/>
      <c r="S386" s="35"/>
      <c r="T386" s="39"/>
      <c r="U386" s="20"/>
      <c r="V386" s="35"/>
      <c r="W386" s="39"/>
      <c r="X386" s="20"/>
      <c r="Y386" s="24"/>
      <c r="AA386" s="2"/>
    </row>
    <row r="387" spans="1:27" ht="21" hidden="1" customHeight="1" x14ac:dyDescent="0.25">
      <c r="A387" s="119"/>
      <c r="B387" s="140" t="s">
        <v>123</v>
      </c>
      <c r="C387" s="137"/>
      <c r="D387" s="51"/>
      <c r="E387" s="147"/>
      <c r="F387" s="147"/>
      <c r="G387" s="35"/>
      <c r="H387" s="81"/>
      <c r="I387" s="20"/>
      <c r="J387" s="35"/>
      <c r="K387" s="81"/>
      <c r="L387" s="20"/>
      <c r="M387" s="35"/>
      <c r="N387" s="81"/>
      <c r="O387" s="20"/>
      <c r="P387" s="35"/>
      <c r="Q387" s="81"/>
      <c r="R387" s="20"/>
      <c r="S387" s="35"/>
      <c r="T387" s="81"/>
      <c r="U387" s="20"/>
      <c r="V387" s="35"/>
      <c r="W387" s="81"/>
      <c r="X387" s="20"/>
      <c r="Y387" s="24"/>
      <c r="AA387" s="2"/>
    </row>
    <row r="388" spans="1:27" ht="6.6" hidden="1" customHeight="1" x14ac:dyDescent="0.25">
      <c r="A388" s="119"/>
      <c r="B388" s="140"/>
      <c r="C388" s="137"/>
      <c r="D388" s="51"/>
      <c r="E388" s="147"/>
      <c r="F388" s="147"/>
      <c r="G388" s="35"/>
      <c r="H388" s="39"/>
      <c r="I388" s="20"/>
      <c r="J388" s="35"/>
      <c r="K388" s="39"/>
      <c r="L388" s="20"/>
      <c r="M388" s="35"/>
      <c r="N388" s="39"/>
      <c r="O388" s="20"/>
      <c r="P388" s="35"/>
      <c r="Q388" s="39"/>
      <c r="R388" s="20"/>
      <c r="S388" s="35"/>
      <c r="T388" s="39"/>
      <c r="U388" s="20"/>
      <c r="V388" s="35"/>
      <c r="W388" s="39"/>
      <c r="X388" s="20"/>
      <c r="Y388" s="24"/>
      <c r="AA388" s="2"/>
    </row>
    <row r="389" spans="1:27" ht="21" hidden="1" customHeight="1" x14ac:dyDescent="0.25">
      <c r="A389" s="126"/>
      <c r="B389" s="141"/>
      <c r="C389" s="138"/>
      <c r="D389" s="154" t="s">
        <v>117</v>
      </c>
      <c r="E389" s="147" t="s">
        <v>108</v>
      </c>
      <c r="F389" s="147" t="s">
        <v>108</v>
      </c>
      <c r="G389" s="139"/>
      <c r="H389" s="28">
        <f>IFERROR(H385+H387,0)</f>
        <v>0</v>
      </c>
      <c r="I389" s="38"/>
      <c r="J389" s="139"/>
      <c r="K389" s="28">
        <f>IFERROR(K385+K387,0)</f>
        <v>0</v>
      </c>
      <c r="L389" s="38"/>
      <c r="M389" s="139"/>
      <c r="N389" s="28">
        <f>IFERROR(N385+N387,0)</f>
        <v>0</v>
      </c>
      <c r="O389" s="38"/>
      <c r="P389" s="139"/>
      <c r="Q389" s="28">
        <f>IFERROR(Q385+Q387,0)</f>
        <v>0</v>
      </c>
      <c r="R389" s="38"/>
      <c r="S389" s="139"/>
      <c r="T389" s="28">
        <f>IFERROR(T385+T387,0)</f>
        <v>0</v>
      </c>
      <c r="U389" s="38"/>
      <c r="V389" s="139"/>
      <c r="W389" s="28">
        <f>IFERROR(W385+W387,0)</f>
        <v>0</v>
      </c>
      <c r="X389" s="38"/>
      <c r="Y389" s="24"/>
      <c r="AA389" s="2"/>
    </row>
    <row r="390" spans="1:27" ht="21" hidden="1" customHeight="1" x14ac:dyDescent="0.25">
      <c r="A390" s="119"/>
      <c r="B390" s="141"/>
      <c r="C390" s="138"/>
      <c r="D390" s="144" t="s">
        <v>118</v>
      </c>
      <c r="E390" s="147">
        <f>IF(MONTH(H372)=MONTH(H373),((YEAR(H373)-YEAR(H372))*12)-12+(12-MONTH(H372))+MONTH(H373)-1+(EOMONTH(H372,0)-H372+1)/DAY(EOMONTH(H372,0))+(1-(EOMONTH(H373,0)-H373)/DAY(EOMONTH(H373,0))),((YEAR(H373)-YEAR(H372))*12)-12+(12-MONTH(H372))+MONTH(H373)-1+(EOMONTH(H372,0)-H372+1)/DAY(EOMONTH(H372,0))+(1-(EOMONTH(H373,0)-H373)/DAY(EOMONTH(H373,0))))</f>
        <v>3.2258064516129004E-2</v>
      </c>
      <c r="F390" s="147">
        <f>ROUND(IF(AND(H372&lt;&gt;"",H373&lt;&gt;""),IF(E390&lt;=1,1,E390),0),2)</f>
        <v>0</v>
      </c>
      <c r="G390" s="51"/>
      <c r="H390" s="28">
        <f>ROUND(IFERROR(H389/F390,0),2)</f>
        <v>0</v>
      </c>
      <c r="I390" s="38"/>
      <c r="J390" s="51"/>
      <c r="K390" s="28">
        <f>ROUND(IFERROR(K389/F381,0),2)</f>
        <v>0</v>
      </c>
      <c r="L390" s="38"/>
      <c r="M390" s="51"/>
      <c r="N390" s="28">
        <f>ROUND(IFERROR(N389/F380,0),2)</f>
        <v>0</v>
      </c>
      <c r="O390" s="38"/>
      <c r="P390" s="51"/>
      <c r="Q390" s="28">
        <f>ROUND(IFERROR(Q389/F379,0),2)</f>
        <v>0</v>
      </c>
      <c r="R390" s="38"/>
      <c r="S390" s="51"/>
      <c r="T390" s="28">
        <f>ROUND(IFERROR(T389/F378,0),2)</f>
        <v>0</v>
      </c>
      <c r="U390" s="38"/>
      <c r="V390" s="51"/>
      <c r="W390" s="28">
        <f>ROUND(IFERROR(W389/F377,0),2)</f>
        <v>0</v>
      </c>
      <c r="X390" s="38"/>
      <c r="Y390" s="24"/>
      <c r="AA390" s="2"/>
    </row>
    <row r="391" spans="1:27" ht="8.25" hidden="1" customHeight="1" thickBot="1" x14ac:dyDescent="0.3">
      <c r="A391" s="126"/>
      <c r="B391" s="29"/>
      <c r="C391" s="113"/>
      <c r="D391" s="113"/>
      <c r="E391" s="113"/>
      <c r="F391" s="113"/>
      <c r="G391" s="113"/>
      <c r="H391" s="30"/>
      <c r="I391" s="30"/>
      <c r="J391" s="30"/>
      <c r="K391" s="30"/>
      <c r="L391" s="30"/>
      <c r="M391" s="30"/>
      <c r="N391" s="30"/>
      <c r="O391" s="30"/>
      <c r="P391" s="30"/>
      <c r="Q391" s="30"/>
      <c r="R391" s="30"/>
      <c r="S391" s="30"/>
      <c r="T391" s="30"/>
      <c r="U391" s="30"/>
      <c r="V391" s="30"/>
      <c r="W391" s="30"/>
      <c r="X391" s="30"/>
      <c r="Y391" s="31"/>
      <c r="AA391" s="2"/>
    </row>
    <row r="392" spans="1:27" ht="22.15" customHeight="1" x14ac:dyDescent="0.25">
      <c r="A392" s="119"/>
      <c r="B392" s="12"/>
      <c r="C392" s="8"/>
      <c r="D392" s="8"/>
      <c r="E392" s="32"/>
      <c r="F392" s="32"/>
      <c r="G392" s="8"/>
      <c r="H392" s="8"/>
      <c r="I392" s="32"/>
      <c r="J392" s="32"/>
      <c r="K392" s="32"/>
      <c r="L392" s="32"/>
      <c r="M392" s="32"/>
      <c r="N392" s="32"/>
      <c r="O392" s="32"/>
      <c r="P392" s="32"/>
      <c r="Q392" s="32"/>
      <c r="R392" s="32"/>
      <c r="S392" s="32"/>
      <c r="T392" s="32"/>
      <c r="U392" s="32"/>
      <c r="V392" s="32"/>
      <c r="W392" s="32"/>
      <c r="X392" s="32"/>
      <c r="Y392" s="8"/>
    </row>
    <row r="393" spans="1:27" s="2" customFormat="1" ht="31.15" customHeight="1" x14ac:dyDescent="0.25">
      <c r="A393" s="54"/>
      <c r="B393" s="151" t="s">
        <v>71</v>
      </c>
      <c r="C393" s="152"/>
      <c r="D393" s="160"/>
      <c r="E393" s="155"/>
      <c r="F393" s="155"/>
      <c r="G393" s="160"/>
      <c r="H393" s="160"/>
      <c r="I393" s="160"/>
      <c r="J393" s="160"/>
      <c r="K393" s="160"/>
      <c r="L393" s="160"/>
      <c r="M393" s="160"/>
      <c r="N393" s="160"/>
      <c r="O393" s="160"/>
      <c r="P393" s="160"/>
      <c r="Q393" s="160"/>
      <c r="R393" s="160"/>
      <c r="S393" s="160"/>
      <c r="T393" s="160"/>
      <c r="U393" s="160"/>
      <c r="V393" s="160"/>
      <c r="W393" s="160"/>
      <c r="X393" s="160"/>
      <c r="Y393" s="160"/>
    </row>
    <row r="394" spans="1:27" s="2" customFormat="1" ht="22.5" customHeight="1" thickBot="1" x14ac:dyDescent="0.3">
      <c r="A394" s="54"/>
      <c r="B394" s="13"/>
      <c r="C394" s="47" t="s">
        <v>104</v>
      </c>
      <c r="D394" s="13"/>
      <c r="E394" s="13"/>
      <c r="F394" s="13"/>
      <c r="G394" s="13"/>
      <c r="H394" s="13"/>
      <c r="I394" s="13"/>
      <c r="J394" s="13"/>
      <c r="K394" s="13"/>
      <c r="L394" s="13"/>
      <c r="M394" s="13"/>
      <c r="N394" s="13"/>
      <c r="O394" s="13"/>
      <c r="P394" s="13"/>
      <c r="Q394" s="13"/>
      <c r="R394" s="13"/>
      <c r="S394" s="13"/>
      <c r="T394" s="13"/>
      <c r="U394" s="13"/>
      <c r="V394" s="13"/>
      <c r="W394" s="13"/>
      <c r="X394" s="13"/>
      <c r="Y394" s="13"/>
    </row>
    <row r="395" spans="1:27" ht="21" customHeight="1" thickBot="1" x14ac:dyDescent="0.3">
      <c r="A395" s="54"/>
      <c r="B395" s="14" t="s">
        <v>6</v>
      </c>
      <c r="C395" s="167" t="s">
        <v>127</v>
      </c>
      <c r="D395" s="44"/>
      <c r="E395" s="44"/>
      <c r="F395" s="44"/>
      <c r="G395" s="198" t="str">
        <f>IF(OR(SAM!E484=0,SAM!E484=""),"",SAM!E484)</f>
        <v/>
      </c>
      <c r="H395" s="198"/>
      <c r="I395" s="198"/>
      <c r="J395" s="198"/>
      <c r="K395" s="198"/>
      <c r="L395" s="198"/>
      <c r="M395" s="16"/>
      <c r="N395" s="16"/>
      <c r="O395" s="16"/>
      <c r="P395" s="16"/>
      <c r="Q395" s="16"/>
      <c r="R395" s="16"/>
      <c r="S395" s="16"/>
      <c r="T395" s="16"/>
      <c r="U395" s="16"/>
      <c r="V395" s="16"/>
      <c r="W395" s="16"/>
      <c r="X395" s="16"/>
      <c r="Y395" s="18"/>
      <c r="AA395" s="95"/>
    </row>
    <row r="396" spans="1:27" ht="6.75" hidden="1" customHeight="1" x14ac:dyDescent="0.25">
      <c r="A396" s="119"/>
      <c r="B396" s="33"/>
      <c r="C396" s="32"/>
      <c r="D396" s="32"/>
      <c r="E396" s="32"/>
      <c r="F396" s="32"/>
      <c r="G396" s="32"/>
      <c r="H396" s="32"/>
      <c r="I396" s="32"/>
      <c r="J396" s="32"/>
      <c r="K396" s="32"/>
      <c r="L396" s="32"/>
      <c r="M396" s="32"/>
      <c r="N396" s="32"/>
      <c r="O396" s="32"/>
      <c r="P396" s="32"/>
      <c r="Q396" s="32"/>
      <c r="R396" s="32"/>
      <c r="S396" s="32"/>
      <c r="T396" s="32"/>
      <c r="U396" s="32"/>
      <c r="V396" s="32"/>
      <c r="W396" s="32"/>
      <c r="X396" s="32"/>
      <c r="Y396" s="34"/>
      <c r="AA396" s="95"/>
    </row>
    <row r="397" spans="1:27" ht="21" hidden="1" customHeight="1" x14ac:dyDescent="0.25">
      <c r="A397" s="119"/>
      <c r="B397" s="22"/>
      <c r="C397" s="23"/>
      <c r="D397" s="144" t="s">
        <v>106</v>
      </c>
      <c r="E397" s="23"/>
      <c r="F397" s="23"/>
      <c r="G397" s="162" t="s">
        <v>101</v>
      </c>
      <c r="H397" s="164"/>
      <c r="I397" s="162" t="s">
        <v>101</v>
      </c>
      <c r="J397" s="162" t="s">
        <v>101</v>
      </c>
      <c r="K397" s="164"/>
      <c r="L397" s="162" t="s">
        <v>101</v>
      </c>
      <c r="M397" s="162" t="s">
        <v>101</v>
      </c>
      <c r="N397" s="164"/>
      <c r="O397" s="162" t="s">
        <v>101</v>
      </c>
      <c r="P397" s="162" t="s">
        <v>101</v>
      </c>
      <c r="Q397" s="164"/>
      <c r="R397" s="162" t="s">
        <v>101</v>
      </c>
      <c r="S397" s="162" t="s">
        <v>101</v>
      </c>
      <c r="T397" s="164"/>
      <c r="U397" s="162" t="s">
        <v>101</v>
      </c>
      <c r="V397" s="162" t="s">
        <v>101</v>
      </c>
      <c r="W397" s="164"/>
      <c r="X397" s="162" t="s">
        <v>101</v>
      </c>
      <c r="Y397" s="24"/>
      <c r="AA397" s="95"/>
    </row>
    <row r="398" spans="1:27" ht="6.75" hidden="1" customHeight="1" x14ac:dyDescent="0.25">
      <c r="A398" s="119"/>
      <c r="B398" s="22"/>
      <c r="C398" s="23"/>
      <c r="D398" s="23"/>
      <c r="E398" s="23"/>
      <c r="F398" s="23"/>
      <c r="G398" s="23"/>
      <c r="H398" s="147"/>
      <c r="I398" s="23"/>
      <c r="J398" s="23"/>
      <c r="K398" s="147"/>
      <c r="L398" s="23"/>
      <c r="M398" s="23"/>
      <c r="N398" s="147"/>
      <c r="O398" s="23"/>
      <c r="P398" s="23"/>
      <c r="Q398" s="147"/>
      <c r="R398" s="23"/>
      <c r="S398" s="23"/>
      <c r="T398" s="147"/>
      <c r="U398" s="23"/>
      <c r="V398" s="23"/>
      <c r="W398" s="147"/>
      <c r="X398" s="23"/>
      <c r="Y398" s="24"/>
      <c r="AA398" s="95"/>
    </row>
    <row r="399" spans="1:27" ht="21" hidden="1" customHeight="1" x14ac:dyDescent="0.25">
      <c r="A399" s="119"/>
      <c r="B399" s="22"/>
      <c r="C399" s="23"/>
      <c r="D399" s="144" t="s">
        <v>107</v>
      </c>
      <c r="E399" s="147" t="s">
        <v>108</v>
      </c>
      <c r="F399" s="147" t="s">
        <v>108</v>
      </c>
      <c r="G399" s="145"/>
      <c r="H399" s="142"/>
      <c r="I399" s="23"/>
      <c r="J399" s="145"/>
      <c r="K399" s="142"/>
      <c r="L399" s="23"/>
      <c r="M399" s="145"/>
      <c r="N399" s="142"/>
      <c r="O399" s="23"/>
      <c r="P399" s="145"/>
      <c r="Q399" s="142"/>
      <c r="R399" s="23"/>
      <c r="S399" s="145"/>
      <c r="T399" s="142"/>
      <c r="U399" s="23"/>
      <c r="V399" s="145"/>
      <c r="W399" s="142"/>
      <c r="X399" s="23"/>
      <c r="Y399" s="24"/>
      <c r="AA399" s="95"/>
    </row>
    <row r="400" spans="1:27" ht="21" hidden="1" customHeight="1" x14ac:dyDescent="0.25">
      <c r="A400" s="119"/>
      <c r="B400" s="22"/>
      <c r="C400" s="23"/>
      <c r="D400" s="144" t="s">
        <v>109</v>
      </c>
      <c r="E400" s="147" t="s">
        <v>108</v>
      </c>
      <c r="F400" s="147" t="s">
        <v>108</v>
      </c>
      <c r="G400" s="145"/>
      <c r="H400" s="143"/>
      <c r="I400" s="23"/>
      <c r="J400" s="145"/>
      <c r="K400" s="143"/>
      <c r="L400" s="23"/>
      <c r="M400" s="145"/>
      <c r="N400" s="143"/>
      <c r="O400" s="23"/>
      <c r="P400" s="145"/>
      <c r="Q400" s="143"/>
      <c r="R400" s="23"/>
      <c r="S400" s="145"/>
      <c r="T400" s="143"/>
      <c r="U400" s="23"/>
      <c r="V400" s="145"/>
      <c r="W400" s="143"/>
      <c r="X400" s="23"/>
      <c r="Y400" s="24"/>
      <c r="AA400" s="95"/>
    </row>
    <row r="401" spans="1:27" ht="6.75" hidden="1" customHeight="1" x14ac:dyDescent="0.25">
      <c r="A401" s="119"/>
      <c r="B401" s="22"/>
      <c r="C401" s="112"/>
      <c r="D401" s="112"/>
      <c r="E401" s="147" t="s">
        <v>108</v>
      </c>
      <c r="F401" s="147" t="s">
        <v>108</v>
      </c>
      <c r="G401" s="112"/>
      <c r="H401" s="23"/>
      <c r="I401" s="23"/>
      <c r="J401" s="112"/>
      <c r="K401" s="23"/>
      <c r="L401" s="23"/>
      <c r="M401" s="112"/>
      <c r="N401" s="23"/>
      <c r="O401" s="23"/>
      <c r="P401" s="112"/>
      <c r="Q401" s="23"/>
      <c r="R401" s="23"/>
      <c r="S401" s="112"/>
      <c r="T401" s="23"/>
      <c r="U401" s="23"/>
      <c r="V401" s="112"/>
      <c r="W401" s="23"/>
      <c r="X401" s="23"/>
      <c r="Y401" s="24"/>
      <c r="AA401" s="95"/>
    </row>
    <row r="402" spans="1:27" ht="21" hidden="1" customHeight="1" x14ac:dyDescent="0.25">
      <c r="A402" s="119"/>
      <c r="B402" s="140" t="s">
        <v>128</v>
      </c>
      <c r="C402" s="137"/>
      <c r="D402" s="51"/>
      <c r="E402" s="147" t="s">
        <v>108</v>
      </c>
      <c r="F402" s="147" t="s">
        <v>108</v>
      </c>
      <c r="G402" s="51"/>
      <c r="H402" s="77"/>
      <c r="I402" s="20"/>
      <c r="J402" s="51"/>
      <c r="K402" s="77"/>
      <c r="L402" s="20"/>
      <c r="M402" s="51"/>
      <c r="N402" s="77"/>
      <c r="O402" s="20"/>
      <c r="P402" s="51"/>
      <c r="Q402" s="77"/>
      <c r="R402" s="20"/>
      <c r="S402" s="51"/>
      <c r="T402" s="77"/>
      <c r="U402" s="20"/>
      <c r="V402" s="51"/>
      <c r="W402" s="77"/>
      <c r="X402" s="20"/>
      <c r="Y402" s="24"/>
      <c r="AA402" s="95"/>
    </row>
    <row r="403" spans="1:27" ht="21" hidden="1" customHeight="1" x14ac:dyDescent="0.25">
      <c r="A403" s="119"/>
      <c r="B403" s="140" t="s">
        <v>129</v>
      </c>
      <c r="C403" s="137"/>
      <c r="D403" s="51"/>
      <c r="E403" s="147" t="s">
        <v>108</v>
      </c>
      <c r="F403" s="147" t="s">
        <v>108</v>
      </c>
      <c r="G403" s="35" t="s">
        <v>18</v>
      </c>
      <c r="H403" s="77"/>
      <c r="I403" s="36" t="s">
        <v>19</v>
      </c>
      <c r="J403" s="35" t="s">
        <v>18</v>
      </c>
      <c r="K403" s="77"/>
      <c r="L403" s="36" t="s">
        <v>19</v>
      </c>
      <c r="M403" s="35" t="s">
        <v>18</v>
      </c>
      <c r="N403" s="77"/>
      <c r="O403" s="36" t="s">
        <v>19</v>
      </c>
      <c r="P403" s="35" t="s">
        <v>18</v>
      </c>
      <c r="Q403" s="77"/>
      <c r="R403" s="36" t="s">
        <v>19</v>
      </c>
      <c r="S403" s="35" t="s">
        <v>18</v>
      </c>
      <c r="T403" s="77"/>
      <c r="U403" s="36" t="s">
        <v>19</v>
      </c>
      <c r="V403" s="35" t="s">
        <v>18</v>
      </c>
      <c r="W403" s="77"/>
      <c r="X403" s="36" t="s">
        <v>19</v>
      </c>
      <c r="Y403" s="24"/>
      <c r="AA403" s="95"/>
    </row>
    <row r="404" spans="1:27" ht="21" hidden="1" customHeight="1" x14ac:dyDescent="0.25">
      <c r="A404" s="119"/>
      <c r="B404" s="140" t="s">
        <v>111</v>
      </c>
      <c r="C404" s="137"/>
      <c r="D404" s="51"/>
      <c r="E404" s="147" t="s">
        <v>108</v>
      </c>
      <c r="F404" s="147" t="s">
        <v>108</v>
      </c>
      <c r="G404" s="35"/>
      <c r="H404" s="77"/>
      <c r="I404" s="36"/>
      <c r="J404" s="35"/>
      <c r="K404" s="77"/>
      <c r="L404" s="36"/>
      <c r="M404" s="35"/>
      <c r="N404" s="77"/>
      <c r="O404" s="36"/>
      <c r="P404" s="35"/>
      <c r="Q404" s="77"/>
      <c r="R404" s="36"/>
      <c r="S404" s="35"/>
      <c r="T404" s="77"/>
      <c r="U404" s="36"/>
      <c r="V404" s="35"/>
      <c r="W404" s="77"/>
      <c r="X404" s="36"/>
      <c r="Y404" s="24"/>
      <c r="AA404" s="95"/>
    </row>
    <row r="405" spans="1:27" ht="21" hidden="1" customHeight="1" x14ac:dyDescent="0.25">
      <c r="A405" s="119"/>
      <c r="B405" s="140" t="s">
        <v>112</v>
      </c>
      <c r="C405" s="137"/>
      <c r="D405" s="51"/>
      <c r="E405" s="147">
        <f>IF(MONTH(W399)=MONTH(W400),((YEAR(W400)-YEAR(W399))*12)-12+(12-MONTH(W399))+MONTH(W400)-1+(EOMONTH(W399,0)-W399+1)/DAY(EOMONTH(W399,0))+(1-(EOMONTH(W400,0)-W400)/DAY(EOMONTH(W400,0))),((YEAR(W400)-YEAR(W399))*12)-12+(12-MONTH(W399))+MONTH(W400)-1+(EOMONTH(W399,0)-W399+1)/DAY(EOMONTH(W399,0))+(1-(EOMONTH(W400,0)-W400)/DAY(EOMONTH(W400,0))))</f>
        <v>3.2258064516129004E-2</v>
      </c>
      <c r="F405" s="147">
        <f>ROUND(IF(AND(W399&lt;&gt;"",W400&lt;&gt;""),IF(E405&lt;=1,1,E405),0),2)</f>
        <v>0</v>
      </c>
      <c r="G405" s="51"/>
      <c r="H405" s="78"/>
      <c r="I405" s="20"/>
      <c r="J405" s="51"/>
      <c r="K405" s="78"/>
      <c r="L405" s="20"/>
      <c r="M405" s="51"/>
      <c r="N405" s="78"/>
      <c r="O405" s="20"/>
      <c r="P405" s="51"/>
      <c r="Q405" s="78"/>
      <c r="R405" s="20"/>
      <c r="S405" s="51"/>
      <c r="T405" s="78"/>
      <c r="U405" s="20"/>
      <c r="V405" s="51"/>
      <c r="W405" s="78"/>
      <c r="X405" s="20"/>
      <c r="Y405" s="24"/>
      <c r="AA405" s="95"/>
    </row>
    <row r="406" spans="1:27" ht="21" hidden="1" customHeight="1" x14ac:dyDescent="0.25">
      <c r="A406" s="119"/>
      <c r="B406" s="140" t="s">
        <v>114</v>
      </c>
      <c r="C406" s="137"/>
      <c r="D406" s="51"/>
      <c r="E406" s="147">
        <f>IF(MONTH(T399)=MONTH(T400),((YEAR(T400)-YEAR(T399))*12)-12+(12-MONTH(T399))+MONTH(T400)-1+(EOMONTH(T399,0)-T399+1)/DAY(EOMONTH(T399,0))+(1-(EOMONTH(T400,0)-T400)/DAY(EOMONTH(T400,0))),((YEAR(T400)-YEAR(T399))*12)-12+(12-MONTH(T399))+MONTH(T400)-1+(EOMONTH(T399,0)-T399+1)/DAY(EOMONTH(T399,0))+(1-(EOMONTH(T400,0)-T400)/DAY(EOMONTH(T400,0))))</f>
        <v>3.2258064516129004E-2</v>
      </c>
      <c r="F406" s="147">
        <f>ROUND(IF(AND(T399&lt;&gt;"",T400&lt;&gt;""),IF(E406&lt;=1,1,E406),0),2)</f>
        <v>0</v>
      </c>
      <c r="G406" s="51"/>
      <c r="H406" s="78"/>
      <c r="I406" s="20"/>
      <c r="J406" s="51"/>
      <c r="K406" s="78"/>
      <c r="L406" s="20"/>
      <c r="M406" s="51"/>
      <c r="N406" s="78"/>
      <c r="O406" s="20"/>
      <c r="P406" s="51"/>
      <c r="Q406" s="78"/>
      <c r="R406" s="20"/>
      <c r="S406" s="51"/>
      <c r="T406" s="78"/>
      <c r="U406" s="20"/>
      <c r="V406" s="51"/>
      <c r="W406" s="78"/>
      <c r="X406" s="20"/>
      <c r="Y406" s="24"/>
      <c r="AA406" s="95"/>
    </row>
    <row r="407" spans="1:27" ht="21" hidden="1" customHeight="1" x14ac:dyDescent="0.25">
      <c r="A407" s="119"/>
      <c r="B407" s="140" t="s">
        <v>113</v>
      </c>
      <c r="C407" s="137"/>
      <c r="D407" s="51"/>
      <c r="E407" s="163">
        <f>IF(MONTH(Q399)=MONTH(Q400),((YEAR(Q400)-YEAR(Q399))*12)-12+(12-MONTH(Q399))+MONTH(Q400)-1+(EOMONTH(Q399,0)-Q399+1)/DAY(EOMONTH(Q399,0))+(1-(EOMONTH(Q400,0)-Q400)/DAY(EOMONTH(Q400,0))),((YEAR(Q400)-YEAR(Q399))*12)-12+(12-MONTH(Q399))+MONTH(Q400)-1+(EOMONTH(Q399,0)-Q399+1)/DAY(EOMONTH(Q399,0))+(1-(EOMONTH(Q400,0)-Q400)/DAY(EOMONTH(Q400,0))))</f>
        <v>3.2258064516129004E-2</v>
      </c>
      <c r="F407" s="163">
        <f>ROUND(IF(AND(Q399&lt;&gt;"",Q400&lt;&gt;""),IF(E407&lt;=1,1,E407),0),2)</f>
        <v>0</v>
      </c>
      <c r="G407" s="51"/>
      <c r="H407" s="78"/>
      <c r="I407" s="20"/>
      <c r="J407" s="51"/>
      <c r="K407" s="78"/>
      <c r="L407" s="20"/>
      <c r="M407" s="51"/>
      <c r="N407" s="78"/>
      <c r="O407" s="20"/>
      <c r="P407" s="51"/>
      <c r="Q407" s="78"/>
      <c r="R407" s="20"/>
      <c r="S407" s="51"/>
      <c r="T407" s="78"/>
      <c r="U407" s="20"/>
      <c r="V407" s="51"/>
      <c r="W407" s="78"/>
      <c r="X407" s="20"/>
      <c r="Y407" s="24"/>
      <c r="AA407" s="95"/>
    </row>
    <row r="408" spans="1:27" ht="21" hidden="1" customHeight="1" x14ac:dyDescent="0.25">
      <c r="A408" s="119"/>
      <c r="B408" s="140" t="s">
        <v>115</v>
      </c>
      <c r="C408" s="137"/>
      <c r="D408" s="51"/>
      <c r="E408" s="147">
        <f>IF(MONTH(N399)=MONTH(N400),((YEAR(N400)-YEAR(N399))*12)-12+(12-MONTH(N399))+MONTH(N400)-1+(EOMONTH(N399,0)-N399+1)/DAY(EOMONTH(N399,0))+(1-(EOMONTH(N400,0)-N400)/DAY(EOMONTH(N400,0))),((YEAR(N400)-YEAR(N399))*12)-12+(12-MONTH(N399))+MONTH(N400)-1+(EOMONTH(N399,0)-N399+1)/DAY(EOMONTH(N399,0))+(1-(EOMONTH(N400,0)-N400)/DAY(EOMONTH(N400,0))))</f>
        <v>3.2258064516129004E-2</v>
      </c>
      <c r="F408" s="147">
        <f>ROUND(IF(AND(N399&lt;&gt;"",N400&lt;&gt;""),IF(E408&lt;=1,1,E408),0),2)</f>
        <v>0</v>
      </c>
      <c r="G408" s="51"/>
      <c r="H408" s="78"/>
      <c r="I408" s="20"/>
      <c r="J408" s="51"/>
      <c r="K408" s="78"/>
      <c r="L408" s="20"/>
      <c r="M408" s="51"/>
      <c r="N408" s="78"/>
      <c r="O408" s="20"/>
      <c r="P408" s="51"/>
      <c r="Q408" s="78"/>
      <c r="R408" s="20"/>
      <c r="S408" s="51"/>
      <c r="T408" s="78"/>
      <c r="U408" s="20"/>
      <c r="V408" s="51"/>
      <c r="W408" s="78"/>
      <c r="X408" s="20"/>
      <c r="Y408" s="24"/>
      <c r="AA408" s="95"/>
    </row>
    <row r="409" spans="1:27" ht="21" hidden="1" customHeight="1" x14ac:dyDescent="0.25">
      <c r="A409" s="119"/>
      <c r="B409" s="140" t="s">
        <v>116</v>
      </c>
      <c r="C409" s="137"/>
      <c r="D409" s="165"/>
      <c r="E409" s="147">
        <f>IF(MONTH(K399)=MONTH(K400),((YEAR(K400)-YEAR(K399))*12)-12+(12-MONTH(K399))+MONTH(K400)-1+(EOMONTH(K399,0)-K399+1)/DAY(EOMONTH(K399,0))+(1-(EOMONTH(K400,0)-K400)/DAY(EOMONTH(K400,0))),((YEAR(K400)-YEAR(K399))*12)-12+(12-MONTH(K399))+MONTH(K400)-1+(EOMONTH(K399,0)-K399+1)/DAY(EOMONTH(K399,0))+(1-(EOMONTH(K400,0)-K400)/DAY(EOMONTH(K400,0))))</f>
        <v>3.2258064516129004E-2</v>
      </c>
      <c r="F409" s="147">
        <f>ROUND(IF(AND(K399&lt;&gt;"",K400&lt;&gt;""),IF(E409&lt;=1,1,E409),0),2)</f>
        <v>0</v>
      </c>
      <c r="G409" s="161" t="s">
        <v>101</v>
      </c>
      <c r="H409" s="79"/>
      <c r="I409" s="20"/>
      <c r="J409" s="120"/>
      <c r="K409" s="79"/>
      <c r="L409" s="20"/>
      <c r="M409" s="120"/>
      <c r="N409" s="79"/>
      <c r="O409" s="20"/>
      <c r="P409" s="120"/>
      <c r="Q409" s="79"/>
      <c r="R409" s="20"/>
      <c r="S409" s="120"/>
      <c r="T409" s="79"/>
      <c r="U409" s="20"/>
      <c r="V409" s="120"/>
      <c r="W409" s="79"/>
      <c r="X409" s="20"/>
      <c r="Y409" s="24"/>
      <c r="AA409" s="95"/>
    </row>
    <row r="410" spans="1:27" ht="13.15" hidden="1" customHeight="1" x14ac:dyDescent="0.25">
      <c r="A410" s="126"/>
      <c r="B410" s="140"/>
      <c r="C410" s="137"/>
      <c r="D410" s="51"/>
      <c r="E410" s="147" t="s">
        <v>108</v>
      </c>
      <c r="F410" s="147" t="s">
        <v>108</v>
      </c>
      <c r="G410" s="35"/>
      <c r="H410" s="39"/>
      <c r="I410" s="20"/>
      <c r="J410" s="35"/>
      <c r="K410" s="39"/>
      <c r="L410" s="20"/>
      <c r="M410" s="35"/>
      <c r="N410" s="39"/>
      <c r="O410" s="20"/>
      <c r="P410" s="35"/>
      <c r="Q410" s="39"/>
      <c r="R410" s="20"/>
      <c r="S410" s="35"/>
      <c r="T410" s="39"/>
      <c r="U410" s="20"/>
      <c r="V410" s="35"/>
      <c r="W410" s="39"/>
      <c r="X410" s="20"/>
      <c r="Y410" s="24"/>
      <c r="AA410" s="95"/>
    </row>
    <row r="411" spans="1:27" ht="21" hidden="1" customHeight="1" x14ac:dyDescent="0.25">
      <c r="A411" s="119"/>
      <c r="B411" s="140" t="s">
        <v>10</v>
      </c>
      <c r="C411" s="137"/>
      <c r="D411" s="51"/>
      <c r="E411" s="147"/>
      <c r="F411" s="147"/>
      <c r="G411" s="35"/>
      <c r="H411" s="149">
        <f>IFERROR(SUM(H404:H409)-H403+H402,0)</f>
        <v>0</v>
      </c>
      <c r="I411" s="20"/>
      <c r="J411" s="35"/>
      <c r="K411" s="149">
        <f>IFERROR(SUM(K404:K409)-K403+K402,0)</f>
        <v>0</v>
      </c>
      <c r="L411" s="20"/>
      <c r="M411" s="35"/>
      <c r="N411" s="149">
        <f>IFERROR(SUM(N404:N409)-N403+N402,0)</f>
        <v>0</v>
      </c>
      <c r="O411" s="20"/>
      <c r="P411" s="35"/>
      <c r="Q411" s="149">
        <f>IFERROR(SUM(Q404:Q409)-Q403+Q402,0)</f>
        <v>0</v>
      </c>
      <c r="R411" s="20"/>
      <c r="S411" s="35"/>
      <c r="T411" s="149">
        <f>IFERROR(SUM(T404:T409)-T403+T402,0)</f>
        <v>0</v>
      </c>
      <c r="U411" s="20"/>
      <c r="V411" s="35"/>
      <c r="W411" s="149">
        <f>IFERROR(SUM(W404:W409)-W403+W402,0)</f>
        <v>0</v>
      </c>
      <c r="X411" s="20"/>
      <c r="Y411" s="24"/>
      <c r="AA411" s="95"/>
    </row>
    <row r="412" spans="1:27" ht="21" hidden="1" customHeight="1" x14ac:dyDescent="0.25">
      <c r="A412" s="119"/>
      <c r="B412" s="140" t="s">
        <v>121</v>
      </c>
      <c r="C412" s="137"/>
      <c r="D412" s="51"/>
      <c r="E412" s="147"/>
      <c r="F412" s="147"/>
      <c r="G412" s="35"/>
      <c r="H412" s="83"/>
      <c r="I412" s="20"/>
      <c r="J412" s="35"/>
      <c r="K412" s="83"/>
      <c r="L412" s="20"/>
      <c r="M412" s="35"/>
      <c r="N412" s="83"/>
      <c r="O412" s="20"/>
      <c r="P412" s="35"/>
      <c r="Q412" s="83"/>
      <c r="R412" s="20"/>
      <c r="S412" s="35"/>
      <c r="T412" s="83"/>
      <c r="U412" s="20"/>
      <c r="V412" s="35"/>
      <c r="W412" s="83"/>
      <c r="X412" s="20"/>
      <c r="Y412" s="24"/>
      <c r="AA412" s="95"/>
    </row>
    <row r="413" spans="1:27" ht="21" hidden="1" customHeight="1" x14ac:dyDescent="0.25">
      <c r="A413" s="126"/>
      <c r="B413" s="140" t="s">
        <v>130</v>
      </c>
      <c r="C413" s="137"/>
      <c r="D413" s="51"/>
      <c r="E413" s="147"/>
      <c r="F413" s="147"/>
      <c r="G413" s="35"/>
      <c r="H413" s="28">
        <f>ROUND(IFERROR(H411*H412,0),2)</f>
        <v>0</v>
      </c>
      <c r="I413" s="20"/>
      <c r="J413" s="35"/>
      <c r="K413" s="28">
        <f>ROUND(IFERROR(K411*K412,0),2)</f>
        <v>0</v>
      </c>
      <c r="L413" s="20"/>
      <c r="M413" s="35"/>
      <c r="N413" s="28">
        <f>ROUND(IFERROR(N411*N412,0),2)</f>
        <v>0</v>
      </c>
      <c r="O413" s="20"/>
      <c r="P413" s="35"/>
      <c r="Q413" s="28">
        <f>ROUND(IFERROR(Q411*Q412,0),2)</f>
        <v>0</v>
      </c>
      <c r="R413" s="20"/>
      <c r="S413" s="35"/>
      <c r="T413" s="28">
        <f>ROUND(IFERROR(T411*T412,0),2)</f>
        <v>0</v>
      </c>
      <c r="U413" s="20"/>
      <c r="V413" s="35"/>
      <c r="W413" s="28">
        <f>ROUND(IFERROR(W411*W412,0),2)</f>
        <v>0</v>
      </c>
      <c r="X413" s="20"/>
      <c r="Y413" s="24"/>
      <c r="AA413" s="95"/>
    </row>
    <row r="414" spans="1:27" ht="10.15" hidden="1" customHeight="1" x14ac:dyDescent="0.25">
      <c r="A414" s="119"/>
      <c r="B414" s="140"/>
      <c r="C414" s="137"/>
      <c r="D414" s="51"/>
      <c r="E414" s="147"/>
      <c r="F414" s="147"/>
      <c r="G414" s="35"/>
      <c r="H414" s="39"/>
      <c r="I414" s="20"/>
      <c r="J414" s="35"/>
      <c r="K414" s="39"/>
      <c r="L414" s="20"/>
      <c r="M414" s="35"/>
      <c r="N414" s="39"/>
      <c r="O414" s="20"/>
      <c r="P414" s="35"/>
      <c r="Q414" s="39"/>
      <c r="R414" s="20"/>
      <c r="S414" s="35"/>
      <c r="T414" s="39"/>
      <c r="U414" s="20"/>
      <c r="V414" s="35"/>
      <c r="W414" s="39"/>
      <c r="X414" s="20"/>
      <c r="Y414" s="24"/>
      <c r="AA414" s="95"/>
    </row>
    <row r="415" spans="1:27" ht="21" hidden="1" customHeight="1" x14ac:dyDescent="0.25">
      <c r="A415" s="119"/>
      <c r="B415" s="140" t="s">
        <v>123</v>
      </c>
      <c r="C415" s="137"/>
      <c r="D415" s="51"/>
      <c r="E415" s="147"/>
      <c r="F415" s="147"/>
      <c r="G415" s="35"/>
      <c r="H415" s="81"/>
      <c r="I415" s="20"/>
      <c r="J415" s="35"/>
      <c r="K415" s="81"/>
      <c r="L415" s="20"/>
      <c r="M415" s="35"/>
      <c r="N415" s="81"/>
      <c r="O415" s="20"/>
      <c r="P415" s="35"/>
      <c r="Q415" s="81"/>
      <c r="R415" s="20"/>
      <c r="S415" s="35"/>
      <c r="T415" s="81"/>
      <c r="U415" s="20"/>
      <c r="V415" s="35"/>
      <c r="W415" s="81"/>
      <c r="X415" s="20"/>
      <c r="Y415" s="24"/>
      <c r="AA415" s="95"/>
    </row>
    <row r="416" spans="1:27" ht="6.6" hidden="1" customHeight="1" x14ac:dyDescent="0.25">
      <c r="A416" s="119"/>
      <c r="B416" s="140"/>
      <c r="C416" s="137"/>
      <c r="D416" s="51"/>
      <c r="E416" s="147"/>
      <c r="F416" s="147"/>
      <c r="G416" s="35"/>
      <c r="H416" s="39"/>
      <c r="I416" s="20"/>
      <c r="J416" s="35"/>
      <c r="K416" s="39"/>
      <c r="L416" s="20"/>
      <c r="M416" s="35"/>
      <c r="N416" s="39"/>
      <c r="O416" s="20"/>
      <c r="P416" s="35"/>
      <c r="Q416" s="39"/>
      <c r="R416" s="20"/>
      <c r="S416" s="35"/>
      <c r="T416" s="39"/>
      <c r="U416" s="20"/>
      <c r="V416" s="35"/>
      <c r="W416" s="39"/>
      <c r="X416" s="20"/>
      <c r="Y416" s="24"/>
      <c r="AA416" s="2"/>
    </row>
    <row r="417" spans="1:27" ht="21" hidden="1" customHeight="1" x14ac:dyDescent="0.25">
      <c r="A417" s="126"/>
      <c r="B417" s="141"/>
      <c r="C417" s="138"/>
      <c r="D417" s="154" t="s">
        <v>117</v>
      </c>
      <c r="E417" s="147" t="s">
        <v>108</v>
      </c>
      <c r="F417" s="147" t="s">
        <v>108</v>
      </c>
      <c r="G417" s="139"/>
      <c r="H417" s="28">
        <f>IFERROR(H413+H415,0)</f>
        <v>0</v>
      </c>
      <c r="I417" s="38"/>
      <c r="J417" s="139"/>
      <c r="K417" s="28">
        <f>IFERROR(K413+K415,0)</f>
        <v>0</v>
      </c>
      <c r="L417" s="38"/>
      <c r="M417" s="139"/>
      <c r="N417" s="28">
        <f>IFERROR(N413+N415,0)</f>
        <v>0</v>
      </c>
      <c r="O417" s="38"/>
      <c r="P417" s="139"/>
      <c r="Q417" s="28">
        <f>IFERROR(Q413+Q415,0)</f>
        <v>0</v>
      </c>
      <c r="R417" s="38"/>
      <c r="S417" s="139"/>
      <c r="T417" s="28">
        <f>IFERROR(T413+T415,0)</f>
        <v>0</v>
      </c>
      <c r="U417" s="38"/>
      <c r="V417" s="139"/>
      <c r="W417" s="28">
        <f>IFERROR(W413+W415,0)</f>
        <v>0</v>
      </c>
      <c r="X417" s="38"/>
      <c r="Y417" s="24"/>
      <c r="AA417" s="2"/>
    </row>
    <row r="418" spans="1:27" ht="21" hidden="1" customHeight="1" x14ac:dyDescent="0.25">
      <c r="A418" s="119"/>
      <c r="B418" s="141"/>
      <c r="C418" s="138"/>
      <c r="D418" s="144" t="s">
        <v>118</v>
      </c>
      <c r="E418" s="147">
        <f>IF(MONTH(H399)=MONTH(H400),((YEAR(H400)-YEAR(H399))*12)-12+(12-MONTH(H399))+MONTH(H400)-1+(EOMONTH(H399,0)-H399+1)/DAY(EOMONTH(H399,0))+(1-(EOMONTH(H400,0)-H400)/DAY(EOMONTH(H400,0))),((YEAR(H400)-YEAR(H399))*12)-12+(12-MONTH(H399))+MONTH(H400)-1+(EOMONTH(H399,0)-H399+1)/DAY(EOMONTH(H399,0))+(1-(EOMONTH(H400,0)-H400)/DAY(EOMONTH(H400,0))))</f>
        <v>3.2258064516129004E-2</v>
      </c>
      <c r="F418" s="147">
        <f>ROUND(IF(AND(H399&lt;&gt;"",H400&lt;&gt;""),IF(E418&lt;=1,1,E418),0),2)</f>
        <v>0</v>
      </c>
      <c r="G418" s="51"/>
      <c r="H418" s="28">
        <f>ROUND(IFERROR(H417/F418,0),2)</f>
        <v>0</v>
      </c>
      <c r="I418" s="38"/>
      <c r="J418" s="51"/>
      <c r="K418" s="28">
        <f>ROUND(IFERROR(K417/F409,0),2)</f>
        <v>0</v>
      </c>
      <c r="L418" s="38"/>
      <c r="M418" s="51"/>
      <c r="N418" s="28">
        <f>ROUND(IFERROR(N417/F408,0),2)</f>
        <v>0</v>
      </c>
      <c r="O418" s="38"/>
      <c r="P418" s="51"/>
      <c r="Q418" s="28">
        <f>ROUND(IFERROR(Q417/F407,0),2)</f>
        <v>0</v>
      </c>
      <c r="R418" s="38"/>
      <c r="S418" s="51"/>
      <c r="T418" s="28">
        <f>ROUND(IFERROR(T417/F406,0),2)</f>
        <v>0</v>
      </c>
      <c r="U418" s="38"/>
      <c r="V418" s="51"/>
      <c r="W418" s="28">
        <f>ROUND(IFERROR(W417/F405,0),2)</f>
        <v>0</v>
      </c>
      <c r="X418" s="38"/>
      <c r="Y418" s="24"/>
      <c r="AA418" s="2"/>
    </row>
    <row r="419" spans="1:27" ht="8.25" hidden="1" customHeight="1" thickBot="1" x14ac:dyDescent="0.3">
      <c r="A419" s="126"/>
      <c r="B419" s="29"/>
      <c r="C419" s="113"/>
      <c r="D419" s="113"/>
      <c r="E419" s="113"/>
      <c r="F419" s="113"/>
      <c r="G419" s="113"/>
      <c r="H419" s="30"/>
      <c r="I419" s="30"/>
      <c r="J419" s="30"/>
      <c r="K419" s="30"/>
      <c r="L419" s="30"/>
      <c r="M419" s="30"/>
      <c r="N419" s="30"/>
      <c r="O419" s="30"/>
      <c r="P419" s="30"/>
      <c r="Q419" s="30"/>
      <c r="R419" s="30"/>
      <c r="S419" s="30"/>
      <c r="T419" s="30"/>
      <c r="U419" s="30"/>
      <c r="V419" s="30"/>
      <c r="W419" s="30"/>
      <c r="X419" s="30"/>
      <c r="Y419" s="31"/>
      <c r="AA419" s="2"/>
    </row>
    <row r="420" spans="1:27" ht="13.9" customHeight="1" thickBot="1" x14ac:dyDescent="0.3">
      <c r="A420" s="119"/>
      <c r="B420" s="12"/>
      <c r="C420" s="8"/>
      <c r="D420" s="8"/>
      <c r="E420" s="32"/>
      <c r="F420" s="32"/>
      <c r="G420" s="8"/>
      <c r="H420" s="8"/>
      <c r="I420" s="32"/>
      <c r="J420" s="32"/>
      <c r="K420" s="32"/>
      <c r="L420" s="32"/>
      <c r="M420" s="32"/>
      <c r="N420" s="32"/>
      <c r="O420" s="32"/>
      <c r="P420" s="32"/>
      <c r="Q420" s="32"/>
      <c r="R420" s="32"/>
      <c r="S420" s="32"/>
      <c r="T420" s="32"/>
      <c r="U420" s="32"/>
      <c r="V420" s="32"/>
      <c r="W420" s="32"/>
      <c r="X420" s="32"/>
      <c r="Y420" s="8"/>
    </row>
    <row r="421" spans="1:27" ht="21" customHeight="1" thickBot="1" x14ac:dyDescent="0.3">
      <c r="A421" s="54"/>
      <c r="B421" s="14" t="s">
        <v>6</v>
      </c>
      <c r="C421" s="167" t="s">
        <v>127</v>
      </c>
      <c r="D421" s="44"/>
      <c r="E421" s="44"/>
      <c r="F421" s="44"/>
      <c r="G421" s="198" t="str">
        <f>IF(OR(SAM!E512=0,SAM!E512=""),"",SAM!E512)</f>
        <v/>
      </c>
      <c r="H421" s="198"/>
      <c r="I421" s="198"/>
      <c r="J421" s="198"/>
      <c r="K421" s="198"/>
      <c r="L421" s="198"/>
      <c r="M421" s="16"/>
      <c r="N421" s="16"/>
      <c r="O421" s="16"/>
      <c r="P421" s="16"/>
      <c r="Q421" s="16"/>
      <c r="R421" s="16"/>
      <c r="S421" s="16"/>
      <c r="T421" s="16"/>
      <c r="U421" s="16"/>
      <c r="V421" s="16"/>
      <c r="W421" s="16"/>
      <c r="X421" s="16"/>
      <c r="Y421" s="18"/>
      <c r="AA421" s="95"/>
    </row>
    <row r="422" spans="1:27" ht="6.75" hidden="1" customHeight="1" x14ac:dyDescent="0.25">
      <c r="A422" s="119"/>
      <c r="B422" s="33"/>
      <c r="C422" s="32"/>
      <c r="D422" s="32"/>
      <c r="E422" s="32"/>
      <c r="F422" s="32"/>
      <c r="G422" s="32"/>
      <c r="H422" s="32"/>
      <c r="I422" s="32"/>
      <c r="J422" s="32"/>
      <c r="K422" s="32"/>
      <c r="L422" s="32"/>
      <c r="M422" s="32"/>
      <c r="N422" s="32"/>
      <c r="O422" s="32"/>
      <c r="P422" s="32"/>
      <c r="Q422" s="32"/>
      <c r="R422" s="32"/>
      <c r="S422" s="32"/>
      <c r="T422" s="32"/>
      <c r="U422" s="32"/>
      <c r="V422" s="32"/>
      <c r="W422" s="32"/>
      <c r="X422" s="32"/>
      <c r="Y422" s="34"/>
      <c r="AA422" s="95"/>
    </row>
    <row r="423" spans="1:27" ht="21" hidden="1" customHeight="1" x14ac:dyDescent="0.25">
      <c r="A423" s="119"/>
      <c r="B423" s="22"/>
      <c r="C423" s="23"/>
      <c r="D423" s="144" t="s">
        <v>106</v>
      </c>
      <c r="E423" s="23"/>
      <c r="F423" s="23"/>
      <c r="G423" s="162" t="s">
        <v>101</v>
      </c>
      <c r="H423" s="164"/>
      <c r="I423" s="162" t="s">
        <v>101</v>
      </c>
      <c r="J423" s="162" t="s">
        <v>101</v>
      </c>
      <c r="K423" s="164"/>
      <c r="L423" s="162" t="s">
        <v>101</v>
      </c>
      <c r="M423" s="162" t="s">
        <v>101</v>
      </c>
      <c r="N423" s="164"/>
      <c r="O423" s="162" t="s">
        <v>101</v>
      </c>
      <c r="P423" s="162" t="s">
        <v>101</v>
      </c>
      <c r="Q423" s="164"/>
      <c r="R423" s="162" t="s">
        <v>101</v>
      </c>
      <c r="S423" s="162" t="s">
        <v>101</v>
      </c>
      <c r="T423" s="164"/>
      <c r="U423" s="162" t="s">
        <v>101</v>
      </c>
      <c r="V423" s="162" t="s">
        <v>101</v>
      </c>
      <c r="W423" s="164"/>
      <c r="X423" s="162" t="s">
        <v>101</v>
      </c>
      <c r="Y423" s="24"/>
      <c r="AA423" s="95"/>
    </row>
    <row r="424" spans="1:27" ht="6.75" hidden="1" customHeight="1" x14ac:dyDescent="0.25">
      <c r="A424" s="119"/>
      <c r="B424" s="22"/>
      <c r="C424" s="23"/>
      <c r="D424" s="23"/>
      <c r="E424" s="23"/>
      <c r="F424" s="23"/>
      <c r="G424" s="23"/>
      <c r="H424" s="147"/>
      <c r="I424" s="23"/>
      <c r="J424" s="23"/>
      <c r="K424" s="147"/>
      <c r="L424" s="23"/>
      <c r="M424" s="23"/>
      <c r="N424" s="147"/>
      <c r="O424" s="23"/>
      <c r="P424" s="23"/>
      <c r="Q424" s="147"/>
      <c r="R424" s="23"/>
      <c r="S424" s="23"/>
      <c r="T424" s="147"/>
      <c r="U424" s="23"/>
      <c r="V424" s="23"/>
      <c r="W424" s="147"/>
      <c r="X424" s="23"/>
      <c r="Y424" s="24"/>
      <c r="AA424" s="95"/>
    </row>
    <row r="425" spans="1:27" ht="21" hidden="1" customHeight="1" x14ac:dyDescent="0.25">
      <c r="A425" s="119"/>
      <c r="B425" s="22"/>
      <c r="C425" s="23"/>
      <c r="D425" s="144" t="s">
        <v>107</v>
      </c>
      <c r="E425" s="147" t="s">
        <v>108</v>
      </c>
      <c r="F425" s="147" t="s">
        <v>108</v>
      </c>
      <c r="G425" s="145"/>
      <c r="H425" s="142"/>
      <c r="I425" s="23"/>
      <c r="J425" s="145"/>
      <c r="K425" s="142"/>
      <c r="L425" s="23"/>
      <c r="M425" s="145"/>
      <c r="N425" s="142"/>
      <c r="O425" s="23"/>
      <c r="P425" s="145"/>
      <c r="Q425" s="142"/>
      <c r="R425" s="23"/>
      <c r="S425" s="145"/>
      <c r="T425" s="142"/>
      <c r="U425" s="23"/>
      <c r="V425" s="145"/>
      <c r="W425" s="142"/>
      <c r="X425" s="23"/>
      <c r="Y425" s="24"/>
      <c r="AA425" s="95"/>
    </row>
    <row r="426" spans="1:27" ht="21" hidden="1" customHeight="1" x14ac:dyDescent="0.25">
      <c r="A426" s="119"/>
      <c r="B426" s="22"/>
      <c r="C426" s="23"/>
      <c r="D426" s="144" t="s">
        <v>109</v>
      </c>
      <c r="E426" s="147" t="s">
        <v>108</v>
      </c>
      <c r="F426" s="147" t="s">
        <v>108</v>
      </c>
      <c r="G426" s="145"/>
      <c r="H426" s="143"/>
      <c r="I426" s="23"/>
      <c r="J426" s="145"/>
      <c r="K426" s="143"/>
      <c r="L426" s="23"/>
      <c r="M426" s="145"/>
      <c r="N426" s="143"/>
      <c r="O426" s="23"/>
      <c r="P426" s="145"/>
      <c r="Q426" s="143"/>
      <c r="R426" s="23"/>
      <c r="S426" s="145"/>
      <c r="T426" s="143"/>
      <c r="U426" s="23"/>
      <c r="V426" s="145"/>
      <c r="W426" s="143"/>
      <c r="X426" s="23"/>
      <c r="Y426" s="24"/>
      <c r="AA426" s="95"/>
    </row>
    <row r="427" spans="1:27" ht="6.75" hidden="1" customHeight="1" x14ac:dyDescent="0.25">
      <c r="A427" s="119"/>
      <c r="B427" s="22"/>
      <c r="C427" s="112"/>
      <c r="D427" s="112"/>
      <c r="E427" s="147" t="s">
        <v>108</v>
      </c>
      <c r="F427" s="147" t="s">
        <v>108</v>
      </c>
      <c r="G427" s="112"/>
      <c r="H427" s="23"/>
      <c r="I427" s="23"/>
      <c r="J427" s="112"/>
      <c r="K427" s="23"/>
      <c r="L427" s="23"/>
      <c r="M427" s="112"/>
      <c r="N427" s="23"/>
      <c r="O427" s="23"/>
      <c r="P427" s="112"/>
      <c r="Q427" s="23"/>
      <c r="R427" s="23"/>
      <c r="S427" s="112"/>
      <c r="T427" s="23"/>
      <c r="U427" s="23"/>
      <c r="V427" s="112"/>
      <c r="W427" s="23"/>
      <c r="X427" s="23"/>
      <c r="Y427" s="24"/>
      <c r="AA427" s="95"/>
    </row>
    <row r="428" spans="1:27" ht="21" hidden="1" customHeight="1" x14ac:dyDescent="0.25">
      <c r="A428" s="119"/>
      <c r="B428" s="140" t="s">
        <v>128</v>
      </c>
      <c r="C428" s="137"/>
      <c r="D428" s="51"/>
      <c r="E428" s="147" t="s">
        <v>108</v>
      </c>
      <c r="F428" s="147" t="s">
        <v>108</v>
      </c>
      <c r="G428" s="51"/>
      <c r="H428" s="77"/>
      <c r="I428" s="20"/>
      <c r="J428" s="51"/>
      <c r="K428" s="77"/>
      <c r="L428" s="20"/>
      <c r="M428" s="51"/>
      <c r="N428" s="77"/>
      <c r="O428" s="20"/>
      <c r="P428" s="51"/>
      <c r="Q428" s="77"/>
      <c r="R428" s="20"/>
      <c r="S428" s="51"/>
      <c r="T428" s="77"/>
      <c r="U428" s="20"/>
      <c r="V428" s="51"/>
      <c r="W428" s="77"/>
      <c r="X428" s="20"/>
      <c r="Y428" s="24"/>
      <c r="AA428" s="95"/>
    </row>
    <row r="429" spans="1:27" ht="21" hidden="1" customHeight="1" x14ac:dyDescent="0.25">
      <c r="A429" s="119"/>
      <c r="B429" s="140" t="s">
        <v>129</v>
      </c>
      <c r="C429" s="137"/>
      <c r="D429" s="51"/>
      <c r="E429" s="147" t="s">
        <v>108</v>
      </c>
      <c r="F429" s="147" t="s">
        <v>108</v>
      </c>
      <c r="G429" s="35" t="s">
        <v>18</v>
      </c>
      <c r="H429" s="77"/>
      <c r="I429" s="36" t="s">
        <v>19</v>
      </c>
      <c r="J429" s="35" t="s">
        <v>18</v>
      </c>
      <c r="K429" s="77"/>
      <c r="L429" s="36" t="s">
        <v>19</v>
      </c>
      <c r="M429" s="35" t="s">
        <v>18</v>
      </c>
      <c r="N429" s="77"/>
      <c r="O429" s="36" t="s">
        <v>19</v>
      </c>
      <c r="P429" s="35" t="s">
        <v>18</v>
      </c>
      <c r="Q429" s="77"/>
      <c r="R429" s="36" t="s">
        <v>19</v>
      </c>
      <c r="S429" s="35" t="s">
        <v>18</v>
      </c>
      <c r="T429" s="77"/>
      <c r="U429" s="36" t="s">
        <v>19</v>
      </c>
      <c r="V429" s="35" t="s">
        <v>18</v>
      </c>
      <c r="W429" s="77"/>
      <c r="X429" s="36" t="s">
        <v>19</v>
      </c>
      <c r="Y429" s="24"/>
      <c r="AA429" s="95"/>
    </row>
    <row r="430" spans="1:27" ht="21" hidden="1" customHeight="1" x14ac:dyDescent="0.25">
      <c r="A430" s="119"/>
      <c r="B430" s="140" t="s">
        <v>111</v>
      </c>
      <c r="C430" s="137"/>
      <c r="D430" s="51"/>
      <c r="E430" s="147" t="s">
        <v>108</v>
      </c>
      <c r="F430" s="147" t="s">
        <v>108</v>
      </c>
      <c r="G430" s="35"/>
      <c r="H430" s="77"/>
      <c r="I430" s="36"/>
      <c r="J430" s="35"/>
      <c r="K430" s="77"/>
      <c r="L430" s="36"/>
      <c r="M430" s="35"/>
      <c r="N430" s="77"/>
      <c r="O430" s="36"/>
      <c r="P430" s="35"/>
      <c r="Q430" s="77"/>
      <c r="R430" s="36"/>
      <c r="S430" s="35"/>
      <c r="T430" s="77"/>
      <c r="U430" s="36"/>
      <c r="V430" s="35"/>
      <c r="W430" s="77"/>
      <c r="X430" s="36"/>
      <c r="Y430" s="24"/>
      <c r="AA430" s="95"/>
    </row>
    <row r="431" spans="1:27" ht="21" hidden="1" customHeight="1" x14ac:dyDescent="0.25">
      <c r="A431" s="119"/>
      <c r="B431" s="140" t="s">
        <v>112</v>
      </c>
      <c r="C431" s="137"/>
      <c r="D431" s="51"/>
      <c r="E431" s="147">
        <f>IF(MONTH(W425)=MONTH(W426),((YEAR(W426)-YEAR(W425))*12)-12+(12-MONTH(W425))+MONTH(W426)-1+(EOMONTH(W425,0)-W425+1)/DAY(EOMONTH(W425,0))+(1-(EOMONTH(W426,0)-W426)/DAY(EOMONTH(W426,0))),((YEAR(W426)-YEAR(W425))*12)-12+(12-MONTH(W425))+MONTH(W426)-1+(EOMONTH(W425,0)-W425+1)/DAY(EOMONTH(W425,0))+(1-(EOMONTH(W426,0)-W426)/DAY(EOMONTH(W426,0))))</f>
        <v>3.2258064516129004E-2</v>
      </c>
      <c r="F431" s="147">
        <f>ROUND(IF(AND(W425&lt;&gt;"",W426&lt;&gt;""),IF(E431&lt;=1,1,E431),0),2)</f>
        <v>0</v>
      </c>
      <c r="G431" s="51"/>
      <c r="H431" s="78"/>
      <c r="I431" s="20"/>
      <c r="J431" s="51"/>
      <c r="K431" s="78"/>
      <c r="L431" s="20"/>
      <c r="M431" s="51"/>
      <c r="N431" s="78"/>
      <c r="O431" s="20"/>
      <c r="P431" s="51"/>
      <c r="Q431" s="78"/>
      <c r="R431" s="20"/>
      <c r="S431" s="51"/>
      <c r="T431" s="78"/>
      <c r="U431" s="20"/>
      <c r="V431" s="51"/>
      <c r="W431" s="78"/>
      <c r="X431" s="20"/>
      <c r="Y431" s="24"/>
      <c r="AA431" s="95"/>
    </row>
    <row r="432" spans="1:27" ht="21" hidden="1" customHeight="1" x14ac:dyDescent="0.25">
      <c r="A432" s="119"/>
      <c r="B432" s="140" t="s">
        <v>114</v>
      </c>
      <c r="C432" s="137"/>
      <c r="D432" s="51"/>
      <c r="E432" s="147">
        <f>IF(MONTH(T425)=MONTH(T426),((YEAR(T426)-YEAR(T425))*12)-12+(12-MONTH(T425))+MONTH(T426)-1+(EOMONTH(T425,0)-T425+1)/DAY(EOMONTH(T425,0))+(1-(EOMONTH(T426,0)-T426)/DAY(EOMONTH(T426,0))),((YEAR(T426)-YEAR(T425))*12)-12+(12-MONTH(T425))+MONTH(T426)-1+(EOMONTH(T425,0)-T425+1)/DAY(EOMONTH(T425,0))+(1-(EOMONTH(T426,0)-T426)/DAY(EOMONTH(T426,0))))</f>
        <v>3.2258064516129004E-2</v>
      </c>
      <c r="F432" s="147">
        <f>ROUND(IF(AND(T425&lt;&gt;"",T426&lt;&gt;""),IF(E432&lt;=1,1,E432),0),2)</f>
        <v>0</v>
      </c>
      <c r="G432" s="51"/>
      <c r="H432" s="78"/>
      <c r="I432" s="20"/>
      <c r="J432" s="51"/>
      <c r="K432" s="78"/>
      <c r="L432" s="20"/>
      <c r="M432" s="51"/>
      <c r="N432" s="78"/>
      <c r="O432" s="20"/>
      <c r="P432" s="51"/>
      <c r="Q432" s="78"/>
      <c r="R432" s="20"/>
      <c r="S432" s="51"/>
      <c r="T432" s="78"/>
      <c r="U432" s="20"/>
      <c r="V432" s="51"/>
      <c r="W432" s="78"/>
      <c r="X432" s="20"/>
      <c r="Y432" s="24"/>
      <c r="AA432" s="95"/>
    </row>
    <row r="433" spans="1:27" ht="21" hidden="1" customHeight="1" x14ac:dyDescent="0.25">
      <c r="A433" s="119"/>
      <c r="B433" s="140" t="s">
        <v>113</v>
      </c>
      <c r="C433" s="137"/>
      <c r="D433" s="51"/>
      <c r="E433" s="163">
        <f>IF(MONTH(Q425)=MONTH(Q426),((YEAR(Q426)-YEAR(Q425))*12)-12+(12-MONTH(Q425))+MONTH(Q426)-1+(EOMONTH(Q425,0)-Q425+1)/DAY(EOMONTH(Q425,0))+(1-(EOMONTH(Q426,0)-Q426)/DAY(EOMONTH(Q426,0))),((YEAR(Q426)-YEAR(Q425))*12)-12+(12-MONTH(Q425))+MONTH(Q426)-1+(EOMONTH(Q425,0)-Q425+1)/DAY(EOMONTH(Q425,0))+(1-(EOMONTH(Q426,0)-Q426)/DAY(EOMONTH(Q426,0))))</f>
        <v>3.2258064516129004E-2</v>
      </c>
      <c r="F433" s="163">
        <f>ROUND(IF(AND(Q425&lt;&gt;"",Q426&lt;&gt;""),IF(E433&lt;=1,1,E433),0),2)</f>
        <v>0</v>
      </c>
      <c r="G433" s="51"/>
      <c r="H433" s="78"/>
      <c r="I433" s="20"/>
      <c r="J433" s="51"/>
      <c r="K433" s="78"/>
      <c r="L433" s="20"/>
      <c r="M433" s="51"/>
      <c r="N433" s="78"/>
      <c r="O433" s="20"/>
      <c r="P433" s="51"/>
      <c r="Q433" s="78"/>
      <c r="R433" s="20"/>
      <c r="S433" s="51"/>
      <c r="T433" s="78"/>
      <c r="U433" s="20"/>
      <c r="V433" s="51"/>
      <c r="W433" s="78"/>
      <c r="X433" s="20"/>
      <c r="Y433" s="24"/>
      <c r="AA433" s="95"/>
    </row>
    <row r="434" spans="1:27" ht="21" hidden="1" customHeight="1" x14ac:dyDescent="0.25">
      <c r="A434" s="119"/>
      <c r="B434" s="140" t="s">
        <v>115</v>
      </c>
      <c r="C434" s="137"/>
      <c r="D434" s="51"/>
      <c r="E434" s="147">
        <f>IF(MONTH(N425)=MONTH(N426),((YEAR(N426)-YEAR(N425))*12)-12+(12-MONTH(N425))+MONTH(N426)-1+(EOMONTH(N425,0)-N425+1)/DAY(EOMONTH(N425,0))+(1-(EOMONTH(N426,0)-N426)/DAY(EOMONTH(N426,0))),((YEAR(N426)-YEAR(N425))*12)-12+(12-MONTH(N425))+MONTH(N426)-1+(EOMONTH(N425,0)-N425+1)/DAY(EOMONTH(N425,0))+(1-(EOMONTH(N426,0)-N426)/DAY(EOMONTH(N426,0))))</f>
        <v>3.2258064516129004E-2</v>
      </c>
      <c r="F434" s="147">
        <f>ROUND(IF(AND(N425&lt;&gt;"",N426&lt;&gt;""),IF(E434&lt;=1,1,E434),0),2)</f>
        <v>0</v>
      </c>
      <c r="G434" s="51"/>
      <c r="H434" s="78"/>
      <c r="I434" s="20"/>
      <c r="J434" s="51"/>
      <c r="K434" s="78"/>
      <c r="L434" s="20"/>
      <c r="M434" s="51"/>
      <c r="N434" s="78"/>
      <c r="O434" s="20"/>
      <c r="P434" s="51"/>
      <c r="Q434" s="78"/>
      <c r="R434" s="20"/>
      <c r="S434" s="51"/>
      <c r="T434" s="78"/>
      <c r="U434" s="20"/>
      <c r="V434" s="51"/>
      <c r="W434" s="78"/>
      <c r="X434" s="20"/>
      <c r="Y434" s="24"/>
      <c r="AA434" s="95"/>
    </row>
    <row r="435" spans="1:27" ht="21" hidden="1" customHeight="1" x14ac:dyDescent="0.25">
      <c r="A435" s="119"/>
      <c r="B435" s="140" t="s">
        <v>116</v>
      </c>
      <c r="C435" s="137"/>
      <c r="D435" s="165"/>
      <c r="E435" s="147">
        <f>IF(MONTH(K425)=MONTH(K426),((YEAR(K426)-YEAR(K425))*12)-12+(12-MONTH(K425))+MONTH(K426)-1+(EOMONTH(K425,0)-K425+1)/DAY(EOMONTH(K425,0))+(1-(EOMONTH(K426,0)-K426)/DAY(EOMONTH(K426,0))),((YEAR(K426)-YEAR(K425))*12)-12+(12-MONTH(K425))+MONTH(K426)-1+(EOMONTH(K425,0)-K425+1)/DAY(EOMONTH(K425,0))+(1-(EOMONTH(K426,0)-K426)/DAY(EOMONTH(K426,0))))</f>
        <v>3.2258064516129004E-2</v>
      </c>
      <c r="F435" s="147">
        <f>ROUND(IF(AND(K425&lt;&gt;"",K426&lt;&gt;""),IF(E435&lt;=1,1,E435),0),2)</f>
        <v>0</v>
      </c>
      <c r="G435" s="161" t="s">
        <v>101</v>
      </c>
      <c r="H435" s="79"/>
      <c r="I435" s="20"/>
      <c r="J435" s="120"/>
      <c r="K435" s="79"/>
      <c r="L435" s="20"/>
      <c r="M435" s="120"/>
      <c r="N435" s="79"/>
      <c r="O435" s="20"/>
      <c r="P435" s="120"/>
      <c r="Q435" s="79"/>
      <c r="R435" s="20"/>
      <c r="S435" s="120"/>
      <c r="T435" s="79"/>
      <c r="U435" s="20"/>
      <c r="V435" s="120"/>
      <c r="W435" s="79"/>
      <c r="X435" s="20"/>
      <c r="Y435" s="24"/>
      <c r="AA435" s="95"/>
    </row>
    <row r="436" spans="1:27" ht="13.15" hidden="1" customHeight="1" x14ac:dyDescent="0.25">
      <c r="A436" s="126"/>
      <c r="B436" s="140"/>
      <c r="C436" s="137"/>
      <c r="D436" s="51"/>
      <c r="E436" s="147" t="s">
        <v>108</v>
      </c>
      <c r="F436" s="147" t="s">
        <v>108</v>
      </c>
      <c r="G436" s="35"/>
      <c r="H436" s="39"/>
      <c r="I436" s="20"/>
      <c r="J436" s="35"/>
      <c r="K436" s="39"/>
      <c r="L436" s="20"/>
      <c r="M436" s="35"/>
      <c r="N436" s="39"/>
      <c r="O436" s="20"/>
      <c r="P436" s="35"/>
      <c r="Q436" s="39"/>
      <c r="R436" s="20"/>
      <c r="S436" s="35"/>
      <c r="T436" s="39"/>
      <c r="U436" s="20"/>
      <c r="V436" s="35"/>
      <c r="W436" s="39"/>
      <c r="X436" s="20"/>
      <c r="Y436" s="24"/>
      <c r="AA436" s="95"/>
    </row>
    <row r="437" spans="1:27" ht="21" hidden="1" customHeight="1" x14ac:dyDescent="0.25">
      <c r="A437" s="119"/>
      <c r="B437" s="140" t="s">
        <v>10</v>
      </c>
      <c r="C437" s="137"/>
      <c r="D437" s="51"/>
      <c r="E437" s="147"/>
      <c r="F437" s="147"/>
      <c r="G437" s="35"/>
      <c r="H437" s="149">
        <f>IFERROR(SUM(H430:H435)-H429+H428,0)</f>
        <v>0</v>
      </c>
      <c r="I437" s="20"/>
      <c r="J437" s="35"/>
      <c r="K437" s="149">
        <f>IFERROR(SUM(K430:K435)-K429+K428,0)</f>
        <v>0</v>
      </c>
      <c r="L437" s="20"/>
      <c r="M437" s="35"/>
      <c r="N437" s="149">
        <f>IFERROR(SUM(N430:N435)-N429+N428,0)</f>
        <v>0</v>
      </c>
      <c r="O437" s="20"/>
      <c r="P437" s="35"/>
      <c r="Q437" s="149">
        <f>IFERROR(SUM(Q430:Q435)-Q429+Q428,0)</f>
        <v>0</v>
      </c>
      <c r="R437" s="20"/>
      <c r="S437" s="35"/>
      <c r="T437" s="149">
        <f>IFERROR(SUM(T430:T435)-T429+T428,0)</f>
        <v>0</v>
      </c>
      <c r="U437" s="20"/>
      <c r="V437" s="35"/>
      <c r="W437" s="149">
        <f>IFERROR(SUM(W430:W435)-W429+W428,0)</f>
        <v>0</v>
      </c>
      <c r="X437" s="20"/>
      <c r="Y437" s="24"/>
      <c r="AA437" s="95"/>
    </row>
    <row r="438" spans="1:27" ht="21" hidden="1" customHeight="1" x14ac:dyDescent="0.25">
      <c r="A438" s="119"/>
      <c r="B438" s="140" t="s">
        <v>121</v>
      </c>
      <c r="C438" s="137"/>
      <c r="D438" s="51"/>
      <c r="E438" s="147"/>
      <c r="F438" s="147"/>
      <c r="G438" s="35"/>
      <c r="H438" s="83"/>
      <c r="I438" s="20"/>
      <c r="J438" s="35"/>
      <c r="K438" s="83"/>
      <c r="L438" s="20"/>
      <c r="M438" s="35"/>
      <c r="N438" s="83"/>
      <c r="O438" s="20"/>
      <c r="P438" s="35"/>
      <c r="Q438" s="83"/>
      <c r="R438" s="20"/>
      <c r="S438" s="35"/>
      <c r="T438" s="83"/>
      <c r="U438" s="20"/>
      <c r="V438" s="35"/>
      <c r="W438" s="83"/>
      <c r="X438" s="20"/>
      <c r="Y438" s="24"/>
      <c r="AA438" s="95"/>
    </row>
    <row r="439" spans="1:27" ht="21" hidden="1" customHeight="1" x14ac:dyDescent="0.25">
      <c r="A439" s="126"/>
      <c r="B439" s="140" t="s">
        <v>130</v>
      </c>
      <c r="C439" s="137"/>
      <c r="D439" s="51"/>
      <c r="E439" s="147"/>
      <c r="F439" s="147"/>
      <c r="G439" s="35"/>
      <c r="H439" s="28">
        <f>ROUND(IFERROR(H437*H438,0),2)</f>
        <v>0</v>
      </c>
      <c r="I439" s="20"/>
      <c r="J439" s="35"/>
      <c r="K439" s="28">
        <f>ROUND(IFERROR(K437*K438,0),2)</f>
        <v>0</v>
      </c>
      <c r="L439" s="20"/>
      <c r="M439" s="35"/>
      <c r="N439" s="28">
        <f>ROUND(IFERROR(N437*N438,0),2)</f>
        <v>0</v>
      </c>
      <c r="O439" s="20"/>
      <c r="P439" s="35"/>
      <c r="Q439" s="28">
        <f>ROUND(IFERROR(Q437*Q438,0),2)</f>
        <v>0</v>
      </c>
      <c r="R439" s="20"/>
      <c r="S439" s="35"/>
      <c r="T439" s="28">
        <f>ROUND(IFERROR(T437*T438,0),2)</f>
        <v>0</v>
      </c>
      <c r="U439" s="20"/>
      <c r="V439" s="35"/>
      <c r="W439" s="28">
        <f>ROUND(IFERROR(W437*W438,0),2)</f>
        <v>0</v>
      </c>
      <c r="X439" s="20"/>
      <c r="Y439" s="24"/>
      <c r="AA439" s="95"/>
    </row>
    <row r="440" spans="1:27" ht="10.15" hidden="1" customHeight="1" x14ac:dyDescent="0.25">
      <c r="A440" s="119"/>
      <c r="B440" s="140"/>
      <c r="C440" s="137"/>
      <c r="D440" s="51"/>
      <c r="E440" s="147"/>
      <c r="F440" s="147"/>
      <c r="G440" s="35"/>
      <c r="H440" s="39"/>
      <c r="I440" s="20"/>
      <c r="J440" s="35"/>
      <c r="K440" s="39"/>
      <c r="L440" s="20"/>
      <c r="M440" s="35"/>
      <c r="N440" s="39"/>
      <c r="O440" s="20"/>
      <c r="P440" s="35"/>
      <c r="Q440" s="39"/>
      <c r="R440" s="20"/>
      <c r="S440" s="35"/>
      <c r="T440" s="39"/>
      <c r="U440" s="20"/>
      <c r="V440" s="35"/>
      <c r="W440" s="39"/>
      <c r="X440" s="20"/>
      <c r="Y440" s="24"/>
      <c r="AA440" s="95"/>
    </row>
    <row r="441" spans="1:27" ht="21" hidden="1" customHeight="1" x14ac:dyDescent="0.25">
      <c r="A441" s="119"/>
      <c r="B441" s="140" t="s">
        <v>123</v>
      </c>
      <c r="C441" s="137"/>
      <c r="D441" s="51"/>
      <c r="E441" s="147"/>
      <c r="F441" s="147"/>
      <c r="G441" s="35"/>
      <c r="H441" s="81"/>
      <c r="I441" s="20"/>
      <c r="J441" s="35"/>
      <c r="K441" s="81"/>
      <c r="L441" s="20"/>
      <c r="M441" s="35"/>
      <c r="N441" s="81"/>
      <c r="O441" s="20"/>
      <c r="P441" s="35"/>
      <c r="Q441" s="81"/>
      <c r="R441" s="20"/>
      <c r="S441" s="35"/>
      <c r="T441" s="81"/>
      <c r="U441" s="20"/>
      <c r="V441" s="35"/>
      <c r="W441" s="81"/>
      <c r="X441" s="20"/>
      <c r="Y441" s="24"/>
      <c r="AA441" s="95"/>
    </row>
    <row r="442" spans="1:27" ht="6.6" hidden="1" customHeight="1" x14ac:dyDescent="0.25">
      <c r="A442" s="119"/>
      <c r="B442" s="140"/>
      <c r="C442" s="137"/>
      <c r="D442" s="51"/>
      <c r="E442" s="147"/>
      <c r="F442" s="147"/>
      <c r="G442" s="35"/>
      <c r="H442" s="39"/>
      <c r="I442" s="20"/>
      <c r="J442" s="35"/>
      <c r="K442" s="39"/>
      <c r="L442" s="20"/>
      <c r="M442" s="35"/>
      <c r="N442" s="39"/>
      <c r="O442" s="20"/>
      <c r="P442" s="35"/>
      <c r="Q442" s="39"/>
      <c r="R442" s="20"/>
      <c r="S442" s="35"/>
      <c r="T442" s="39"/>
      <c r="U442" s="20"/>
      <c r="V442" s="35"/>
      <c r="W442" s="39"/>
      <c r="X442" s="20"/>
      <c r="Y442" s="24"/>
      <c r="AA442" s="2"/>
    </row>
    <row r="443" spans="1:27" ht="21" hidden="1" customHeight="1" x14ac:dyDescent="0.25">
      <c r="A443" s="126"/>
      <c r="B443" s="141"/>
      <c r="C443" s="138"/>
      <c r="D443" s="154" t="s">
        <v>117</v>
      </c>
      <c r="E443" s="147" t="s">
        <v>108</v>
      </c>
      <c r="F443" s="147" t="s">
        <v>108</v>
      </c>
      <c r="G443" s="139"/>
      <c r="H443" s="28">
        <f>IFERROR(H439+H441,0)</f>
        <v>0</v>
      </c>
      <c r="I443" s="38"/>
      <c r="J443" s="139"/>
      <c r="K443" s="28">
        <f>IFERROR(K439+K441,0)</f>
        <v>0</v>
      </c>
      <c r="L443" s="38"/>
      <c r="M443" s="139"/>
      <c r="N443" s="28">
        <f>IFERROR(N439+N441,0)</f>
        <v>0</v>
      </c>
      <c r="O443" s="38"/>
      <c r="P443" s="139"/>
      <c r="Q443" s="28">
        <f>IFERROR(Q439+Q441,0)</f>
        <v>0</v>
      </c>
      <c r="R443" s="38"/>
      <c r="S443" s="139"/>
      <c r="T443" s="28">
        <f>IFERROR(T439+T441,0)</f>
        <v>0</v>
      </c>
      <c r="U443" s="38"/>
      <c r="V443" s="139"/>
      <c r="W443" s="28">
        <f>IFERROR(W439+W441,0)</f>
        <v>0</v>
      </c>
      <c r="X443" s="38"/>
      <c r="Y443" s="24"/>
      <c r="AA443" s="2"/>
    </row>
    <row r="444" spans="1:27" ht="21" hidden="1" customHeight="1" x14ac:dyDescent="0.25">
      <c r="A444" s="119"/>
      <c r="B444" s="141"/>
      <c r="C444" s="138"/>
      <c r="D444" s="144" t="s">
        <v>118</v>
      </c>
      <c r="E444" s="147">
        <f>IF(MONTH(H425)=MONTH(H426),((YEAR(H426)-YEAR(H425))*12)-12+(12-MONTH(H425))+MONTH(H426)-1+(EOMONTH(H425,0)-H425+1)/DAY(EOMONTH(H425,0))+(1-(EOMONTH(H426,0)-H426)/DAY(EOMONTH(H426,0))),((YEAR(H426)-YEAR(H425))*12)-12+(12-MONTH(H425))+MONTH(H426)-1+(EOMONTH(H425,0)-H425+1)/DAY(EOMONTH(H425,0))+(1-(EOMONTH(H426,0)-H426)/DAY(EOMONTH(H426,0))))</f>
        <v>3.2258064516129004E-2</v>
      </c>
      <c r="F444" s="147">
        <f>ROUND(IF(AND(H425&lt;&gt;"",H426&lt;&gt;""),IF(E444&lt;=1,1,E444),0),2)</f>
        <v>0</v>
      </c>
      <c r="G444" s="51"/>
      <c r="H444" s="28">
        <f>ROUND(IFERROR(H443/F444,0),2)</f>
        <v>0</v>
      </c>
      <c r="I444" s="38"/>
      <c r="J444" s="51"/>
      <c r="K444" s="28">
        <f>ROUND(IFERROR(K443/F435,0),2)</f>
        <v>0</v>
      </c>
      <c r="L444" s="38"/>
      <c r="M444" s="51"/>
      <c r="N444" s="28">
        <f>ROUND(IFERROR(N443/F434,0),2)</f>
        <v>0</v>
      </c>
      <c r="O444" s="38"/>
      <c r="P444" s="51"/>
      <c r="Q444" s="28">
        <f>ROUND(IFERROR(Q443/F433,0),2)</f>
        <v>0</v>
      </c>
      <c r="R444" s="38"/>
      <c r="S444" s="51"/>
      <c r="T444" s="28">
        <f>ROUND(IFERROR(T443/F432,0),2)</f>
        <v>0</v>
      </c>
      <c r="U444" s="38"/>
      <c r="V444" s="51"/>
      <c r="W444" s="28">
        <f>ROUND(IFERROR(W443/F431,0),2)</f>
        <v>0</v>
      </c>
      <c r="X444" s="38"/>
      <c r="Y444" s="24"/>
      <c r="AA444" s="2"/>
    </row>
    <row r="445" spans="1:27" ht="8.25" hidden="1" customHeight="1" thickBot="1" x14ac:dyDescent="0.3">
      <c r="A445" s="126"/>
      <c r="B445" s="29"/>
      <c r="C445" s="113"/>
      <c r="D445" s="113"/>
      <c r="E445" s="113"/>
      <c r="F445" s="113"/>
      <c r="G445" s="113"/>
      <c r="H445" s="30"/>
      <c r="I445" s="30"/>
      <c r="J445" s="30"/>
      <c r="K445" s="30"/>
      <c r="L445" s="30"/>
      <c r="M445" s="30"/>
      <c r="N445" s="30"/>
      <c r="O445" s="30"/>
      <c r="P445" s="30"/>
      <c r="Q445" s="30"/>
      <c r="R445" s="30"/>
      <c r="S445" s="30"/>
      <c r="T445" s="30"/>
      <c r="U445" s="30"/>
      <c r="V445" s="30"/>
      <c r="W445" s="30"/>
      <c r="X445" s="30"/>
      <c r="Y445" s="31"/>
      <c r="AA445" s="2"/>
    </row>
    <row r="446" spans="1:27" ht="13.9" customHeight="1" thickBot="1" x14ac:dyDescent="0.3">
      <c r="A446" s="119"/>
      <c r="B446" s="12"/>
      <c r="C446" s="8"/>
      <c r="D446" s="8"/>
      <c r="E446" s="32"/>
      <c r="F446" s="32"/>
      <c r="G446" s="8"/>
      <c r="H446" s="8"/>
      <c r="I446" s="32"/>
      <c r="J446" s="32"/>
      <c r="K446" s="32"/>
      <c r="L446" s="32"/>
      <c r="M446" s="32"/>
      <c r="N446" s="32"/>
      <c r="O446" s="32"/>
      <c r="P446" s="32"/>
      <c r="Q446" s="32"/>
      <c r="R446" s="32"/>
      <c r="S446" s="32"/>
      <c r="T446" s="32"/>
      <c r="U446" s="32"/>
      <c r="V446" s="32"/>
      <c r="W446" s="32"/>
      <c r="X446" s="32"/>
      <c r="Y446" s="8"/>
    </row>
    <row r="447" spans="1:27" ht="21" customHeight="1" thickBot="1" x14ac:dyDescent="0.3">
      <c r="A447" s="54"/>
      <c r="B447" s="14" t="s">
        <v>6</v>
      </c>
      <c r="C447" s="167" t="s">
        <v>127</v>
      </c>
      <c r="D447" s="44"/>
      <c r="E447" s="44"/>
      <c r="F447" s="44"/>
      <c r="G447" s="198" t="str">
        <f>IF(OR(SAM!E540=0,SAM!E540=""),"",SAM!E540)</f>
        <v/>
      </c>
      <c r="H447" s="198"/>
      <c r="I447" s="198"/>
      <c r="J447" s="198"/>
      <c r="K447" s="198"/>
      <c r="L447" s="198"/>
      <c r="M447" s="16"/>
      <c r="N447" s="16"/>
      <c r="O447" s="16"/>
      <c r="P447" s="16"/>
      <c r="Q447" s="16"/>
      <c r="R447" s="16"/>
      <c r="S447" s="16"/>
      <c r="T447" s="16"/>
      <c r="U447" s="16"/>
      <c r="V447" s="16"/>
      <c r="W447" s="16"/>
      <c r="X447" s="16"/>
      <c r="Y447" s="18"/>
      <c r="AA447" s="95"/>
    </row>
    <row r="448" spans="1:27" ht="6.75" hidden="1" customHeight="1" x14ac:dyDescent="0.25">
      <c r="A448" s="119"/>
      <c r="B448" s="33"/>
      <c r="C448" s="32"/>
      <c r="D448" s="32"/>
      <c r="E448" s="32"/>
      <c r="F448" s="32"/>
      <c r="G448" s="32"/>
      <c r="H448" s="32"/>
      <c r="I448" s="32"/>
      <c r="J448" s="32"/>
      <c r="K448" s="32"/>
      <c r="L448" s="32"/>
      <c r="M448" s="32"/>
      <c r="N448" s="32"/>
      <c r="O448" s="32"/>
      <c r="P448" s="32"/>
      <c r="Q448" s="32"/>
      <c r="R448" s="32"/>
      <c r="S448" s="32"/>
      <c r="T448" s="32"/>
      <c r="U448" s="32"/>
      <c r="V448" s="32"/>
      <c r="W448" s="32"/>
      <c r="X448" s="32"/>
      <c r="Y448" s="34"/>
      <c r="AA448" s="95"/>
    </row>
    <row r="449" spans="1:27" ht="21" hidden="1" customHeight="1" x14ac:dyDescent="0.25">
      <c r="A449" s="119"/>
      <c r="B449" s="22"/>
      <c r="C449" s="23"/>
      <c r="D449" s="144" t="s">
        <v>106</v>
      </c>
      <c r="E449" s="23"/>
      <c r="F449" s="23"/>
      <c r="G449" s="162" t="s">
        <v>101</v>
      </c>
      <c r="H449" s="164"/>
      <c r="I449" s="162" t="s">
        <v>101</v>
      </c>
      <c r="J449" s="162" t="s">
        <v>101</v>
      </c>
      <c r="K449" s="164"/>
      <c r="L449" s="162" t="s">
        <v>101</v>
      </c>
      <c r="M449" s="162" t="s">
        <v>101</v>
      </c>
      <c r="N449" s="164"/>
      <c r="O449" s="162" t="s">
        <v>101</v>
      </c>
      <c r="P449" s="162" t="s">
        <v>101</v>
      </c>
      <c r="Q449" s="164"/>
      <c r="R449" s="162" t="s">
        <v>101</v>
      </c>
      <c r="S449" s="162" t="s">
        <v>101</v>
      </c>
      <c r="T449" s="164"/>
      <c r="U449" s="162" t="s">
        <v>101</v>
      </c>
      <c r="V449" s="162" t="s">
        <v>101</v>
      </c>
      <c r="W449" s="164"/>
      <c r="X449" s="162" t="s">
        <v>101</v>
      </c>
      <c r="Y449" s="24"/>
      <c r="AA449" s="95"/>
    </row>
    <row r="450" spans="1:27" ht="6.75" hidden="1" customHeight="1" x14ac:dyDescent="0.25">
      <c r="A450" s="119"/>
      <c r="B450" s="22"/>
      <c r="C450" s="23"/>
      <c r="D450" s="23"/>
      <c r="E450" s="23"/>
      <c r="F450" s="23"/>
      <c r="G450" s="23"/>
      <c r="H450" s="147"/>
      <c r="I450" s="23"/>
      <c r="J450" s="23"/>
      <c r="K450" s="147"/>
      <c r="L450" s="23"/>
      <c r="M450" s="23"/>
      <c r="N450" s="147"/>
      <c r="O450" s="23"/>
      <c r="P450" s="23"/>
      <c r="Q450" s="147"/>
      <c r="R450" s="23"/>
      <c r="S450" s="23"/>
      <c r="T450" s="147"/>
      <c r="U450" s="23"/>
      <c r="V450" s="23"/>
      <c r="W450" s="147"/>
      <c r="X450" s="23"/>
      <c r="Y450" s="24"/>
      <c r="AA450" s="95"/>
    </row>
    <row r="451" spans="1:27" ht="21" hidden="1" customHeight="1" x14ac:dyDescent="0.25">
      <c r="A451" s="119"/>
      <c r="B451" s="22"/>
      <c r="C451" s="23"/>
      <c r="D451" s="144" t="s">
        <v>107</v>
      </c>
      <c r="E451" s="147" t="s">
        <v>108</v>
      </c>
      <c r="F451" s="147" t="s">
        <v>108</v>
      </c>
      <c r="G451" s="145"/>
      <c r="H451" s="142"/>
      <c r="I451" s="23"/>
      <c r="J451" s="145"/>
      <c r="K451" s="142"/>
      <c r="L451" s="23"/>
      <c r="M451" s="145"/>
      <c r="N451" s="142"/>
      <c r="O451" s="23"/>
      <c r="P451" s="145"/>
      <c r="Q451" s="142"/>
      <c r="R451" s="23"/>
      <c r="S451" s="145"/>
      <c r="T451" s="142"/>
      <c r="U451" s="23"/>
      <c r="V451" s="145"/>
      <c r="W451" s="142"/>
      <c r="X451" s="23"/>
      <c r="Y451" s="24"/>
      <c r="AA451" s="95"/>
    </row>
    <row r="452" spans="1:27" ht="21" hidden="1" customHeight="1" x14ac:dyDescent="0.25">
      <c r="A452" s="119"/>
      <c r="B452" s="22"/>
      <c r="C452" s="23"/>
      <c r="D452" s="144" t="s">
        <v>109</v>
      </c>
      <c r="E452" s="147" t="s">
        <v>108</v>
      </c>
      <c r="F452" s="147" t="s">
        <v>108</v>
      </c>
      <c r="G452" s="145"/>
      <c r="H452" s="143"/>
      <c r="I452" s="23"/>
      <c r="J452" s="145"/>
      <c r="K452" s="143"/>
      <c r="L452" s="23"/>
      <c r="M452" s="145"/>
      <c r="N452" s="143"/>
      <c r="O452" s="23"/>
      <c r="P452" s="145"/>
      <c r="Q452" s="143"/>
      <c r="R452" s="23"/>
      <c r="S452" s="145"/>
      <c r="T452" s="143"/>
      <c r="U452" s="23"/>
      <c r="V452" s="145"/>
      <c r="W452" s="143"/>
      <c r="X452" s="23"/>
      <c r="Y452" s="24"/>
      <c r="AA452" s="95"/>
    </row>
    <row r="453" spans="1:27" ht="6.75" hidden="1" customHeight="1" x14ac:dyDescent="0.25">
      <c r="A453" s="119"/>
      <c r="B453" s="22"/>
      <c r="C453" s="112"/>
      <c r="D453" s="112"/>
      <c r="E453" s="147" t="s">
        <v>108</v>
      </c>
      <c r="F453" s="147" t="s">
        <v>108</v>
      </c>
      <c r="G453" s="112"/>
      <c r="H453" s="23"/>
      <c r="I453" s="23"/>
      <c r="J453" s="112"/>
      <c r="K453" s="23"/>
      <c r="L453" s="23"/>
      <c r="M453" s="112"/>
      <c r="N453" s="23"/>
      <c r="O453" s="23"/>
      <c r="P453" s="112"/>
      <c r="Q453" s="23"/>
      <c r="R453" s="23"/>
      <c r="S453" s="112"/>
      <c r="T453" s="23"/>
      <c r="U453" s="23"/>
      <c r="V453" s="112"/>
      <c r="W453" s="23"/>
      <c r="X453" s="23"/>
      <c r="Y453" s="24"/>
      <c r="AA453" s="95"/>
    </row>
    <row r="454" spans="1:27" ht="21" hidden="1" customHeight="1" x14ac:dyDescent="0.25">
      <c r="A454" s="119"/>
      <c r="B454" s="140" t="s">
        <v>128</v>
      </c>
      <c r="C454" s="137"/>
      <c r="D454" s="51"/>
      <c r="E454" s="147" t="s">
        <v>108</v>
      </c>
      <c r="F454" s="147" t="s">
        <v>108</v>
      </c>
      <c r="G454" s="51"/>
      <c r="H454" s="77"/>
      <c r="I454" s="20"/>
      <c r="J454" s="51"/>
      <c r="K454" s="77"/>
      <c r="L454" s="20"/>
      <c r="M454" s="51"/>
      <c r="N454" s="77"/>
      <c r="O454" s="20"/>
      <c r="P454" s="51"/>
      <c r="Q454" s="77"/>
      <c r="R454" s="20"/>
      <c r="S454" s="51"/>
      <c r="T454" s="77"/>
      <c r="U454" s="20"/>
      <c r="V454" s="51"/>
      <c r="W454" s="77"/>
      <c r="X454" s="20"/>
      <c r="Y454" s="24"/>
      <c r="AA454" s="95"/>
    </row>
    <row r="455" spans="1:27" ht="21" hidden="1" customHeight="1" x14ac:dyDescent="0.25">
      <c r="A455" s="119"/>
      <c r="B455" s="140" t="s">
        <v>129</v>
      </c>
      <c r="C455" s="137"/>
      <c r="D455" s="51"/>
      <c r="E455" s="147" t="s">
        <v>108</v>
      </c>
      <c r="F455" s="147" t="s">
        <v>108</v>
      </c>
      <c r="G455" s="35" t="s">
        <v>18</v>
      </c>
      <c r="H455" s="77"/>
      <c r="I455" s="36" t="s">
        <v>19</v>
      </c>
      <c r="J455" s="35" t="s">
        <v>18</v>
      </c>
      <c r="K455" s="77"/>
      <c r="L455" s="36" t="s">
        <v>19</v>
      </c>
      <c r="M455" s="35" t="s">
        <v>18</v>
      </c>
      <c r="N455" s="77"/>
      <c r="O455" s="36" t="s">
        <v>19</v>
      </c>
      <c r="P455" s="35" t="s">
        <v>18</v>
      </c>
      <c r="Q455" s="77"/>
      <c r="R455" s="36" t="s">
        <v>19</v>
      </c>
      <c r="S455" s="35" t="s">
        <v>18</v>
      </c>
      <c r="T455" s="77"/>
      <c r="U455" s="36" t="s">
        <v>19</v>
      </c>
      <c r="V455" s="35" t="s">
        <v>18</v>
      </c>
      <c r="W455" s="77"/>
      <c r="X455" s="36" t="s">
        <v>19</v>
      </c>
      <c r="Y455" s="24"/>
      <c r="AA455" s="95"/>
    </row>
    <row r="456" spans="1:27" ht="21" hidden="1" customHeight="1" x14ac:dyDescent="0.25">
      <c r="A456" s="119"/>
      <c r="B456" s="140" t="s">
        <v>111</v>
      </c>
      <c r="C456" s="137"/>
      <c r="D456" s="51"/>
      <c r="E456" s="147" t="s">
        <v>108</v>
      </c>
      <c r="F456" s="147" t="s">
        <v>108</v>
      </c>
      <c r="G456" s="35"/>
      <c r="H456" s="77"/>
      <c r="I456" s="36"/>
      <c r="J456" s="35"/>
      <c r="K456" s="77"/>
      <c r="L456" s="36"/>
      <c r="M456" s="35"/>
      <c r="N456" s="77"/>
      <c r="O456" s="36"/>
      <c r="P456" s="35"/>
      <c r="Q456" s="77"/>
      <c r="R456" s="36"/>
      <c r="S456" s="35"/>
      <c r="T456" s="77"/>
      <c r="U456" s="36"/>
      <c r="V456" s="35"/>
      <c r="W456" s="77"/>
      <c r="X456" s="36"/>
      <c r="Y456" s="24"/>
      <c r="AA456" s="95"/>
    </row>
    <row r="457" spans="1:27" ht="21" hidden="1" customHeight="1" x14ac:dyDescent="0.25">
      <c r="A457" s="119"/>
      <c r="B457" s="140" t="s">
        <v>112</v>
      </c>
      <c r="C457" s="137"/>
      <c r="D457" s="51"/>
      <c r="E457" s="147">
        <f>IF(MONTH(W451)=MONTH(W452),((YEAR(W452)-YEAR(W451))*12)-12+(12-MONTH(W451))+MONTH(W452)-1+(EOMONTH(W451,0)-W451+1)/DAY(EOMONTH(W451,0))+(1-(EOMONTH(W452,0)-W452)/DAY(EOMONTH(W452,0))),((YEAR(W452)-YEAR(W451))*12)-12+(12-MONTH(W451))+MONTH(W452)-1+(EOMONTH(W451,0)-W451+1)/DAY(EOMONTH(W451,0))+(1-(EOMONTH(W452,0)-W452)/DAY(EOMONTH(W452,0))))</f>
        <v>3.2258064516129004E-2</v>
      </c>
      <c r="F457" s="147">
        <f>ROUND(IF(AND(W451&lt;&gt;"",W452&lt;&gt;""),IF(E457&lt;=1,1,E457),0),2)</f>
        <v>0</v>
      </c>
      <c r="G457" s="51"/>
      <c r="H457" s="78"/>
      <c r="I457" s="20"/>
      <c r="J457" s="51"/>
      <c r="K457" s="78"/>
      <c r="L457" s="20"/>
      <c r="M457" s="51"/>
      <c r="N457" s="78"/>
      <c r="O457" s="20"/>
      <c r="P457" s="51"/>
      <c r="Q457" s="78"/>
      <c r="R457" s="20"/>
      <c r="S457" s="51"/>
      <c r="T457" s="78"/>
      <c r="U457" s="20"/>
      <c r="V457" s="51"/>
      <c r="W457" s="78"/>
      <c r="X457" s="20"/>
      <c r="Y457" s="24"/>
      <c r="AA457" s="95"/>
    </row>
    <row r="458" spans="1:27" ht="21" hidden="1" customHeight="1" x14ac:dyDescent="0.25">
      <c r="A458" s="119"/>
      <c r="B458" s="140" t="s">
        <v>114</v>
      </c>
      <c r="C458" s="137"/>
      <c r="D458" s="51"/>
      <c r="E458" s="147">
        <f>IF(MONTH(T451)=MONTH(T452),((YEAR(T452)-YEAR(T451))*12)-12+(12-MONTH(T451))+MONTH(T452)-1+(EOMONTH(T451,0)-T451+1)/DAY(EOMONTH(T451,0))+(1-(EOMONTH(T452,0)-T452)/DAY(EOMONTH(T452,0))),((YEAR(T452)-YEAR(T451))*12)-12+(12-MONTH(T451))+MONTH(T452)-1+(EOMONTH(T451,0)-T451+1)/DAY(EOMONTH(T451,0))+(1-(EOMONTH(T452,0)-T452)/DAY(EOMONTH(T452,0))))</f>
        <v>3.2258064516129004E-2</v>
      </c>
      <c r="F458" s="147">
        <f>ROUND(IF(AND(T451&lt;&gt;"",T452&lt;&gt;""),IF(E458&lt;=1,1,E458),0),2)</f>
        <v>0</v>
      </c>
      <c r="G458" s="51"/>
      <c r="H458" s="78"/>
      <c r="I458" s="20"/>
      <c r="J458" s="51"/>
      <c r="K458" s="78"/>
      <c r="L458" s="20"/>
      <c r="M458" s="51"/>
      <c r="N458" s="78"/>
      <c r="O458" s="20"/>
      <c r="P458" s="51"/>
      <c r="Q458" s="78"/>
      <c r="R458" s="20"/>
      <c r="S458" s="51"/>
      <c r="T458" s="78"/>
      <c r="U458" s="20"/>
      <c r="V458" s="51"/>
      <c r="W458" s="78"/>
      <c r="X458" s="20"/>
      <c r="Y458" s="24"/>
      <c r="AA458" s="95"/>
    </row>
    <row r="459" spans="1:27" ht="21" hidden="1" customHeight="1" x14ac:dyDescent="0.25">
      <c r="A459" s="119"/>
      <c r="B459" s="140" t="s">
        <v>113</v>
      </c>
      <c r="C459" s="137"/>
      <c r="D459" s="51"/>
      <c r="E459" s="163">
        <f>IF(MONTH(Q451)=MONTH(Q452),((YEAR(Q452)-YEAR(Q451))*12)-12+(12-MONTH(Q451))+MONTH(Q452)-1+(EOMONTH(Q451,0)-Q451+1)/DAY(EOMONTH(Q451,0))+(1-(EOMONTH(Q452,0)-Q452)/DAY(EOMONTH(Q452,0))),((YEAR(Q452)-YEAR(Q451))*12)-12+(12-MONTH(Q451))+MONTH(Q452)-1+(EOMONTH(Q451,0)-Q451+1)/DAY(EOMONTH(Q451,0))+(1-(EOMONTH(Q452,0)-Q452)/DAY(EOMONTH(Q452,0))))</f>
        <v>3.2258064516129004E-2</v>
      </c>
      <c r="F459" s="163">
        <f>ROUND(IF(AND(Q451&lt;&gt;"",Q452&lt;&gt;""),IF(E459&lt;=1,1,E459),0),2)</f>
        <v>0</v>
      </c>
      <c r="G459" s="51"/>
      <c r="H459" s="78"/>
      <c r="I459" s="20"/>
      <c r="J459" s="51"/>
      <c r="K459" s="78"/>
      <c r="L459" s="20"/>
      <c r="M459" s="51"/>
      <c r="N459" s="78"/>
      <c r="O459" s="20"/>
      <c r="P459" s="51"/>
      <c r="Q459" s="78"/>
      <c r="R459" s="20"/>
      <c r="S459" s="51"/>
      <c r="T459" s="78"/>
      <c r="U459" s="20"/>
      <c r="V459" s="51"/>
      <c r="W459" s="78"/>
      <c r="X459" s="20"/>
      <c r="Y459" s="24"/>
      <c r="AA459" s="95"/>
    </row>
    <row r="460" spans="1:27" ht="21" hidden="1" customHeight="1" x14ac:dyDescent="0.25">
      <c r="A460" s="119"/>
      <c r="B460" s="140" t="s">
        <v>115</v>
      </c>
      <c r="C460" s="137"/>
      <c r="D460" s="51"/>
      <c r="E460" s="147">
        <f>IF(MONTH(N451)=MONTH(N452),((YEAR(N452)-YEAR(N451))*12)-12+(12-MONTH(N451))+MONTH(N452)-1+(EOMONTH(N451,0)-N451+1)/DAY(EOMONTH(N451,0))+(1-(EOMONTH(N452,0)-N452)/DAY(EOMONTH(N452,0))),((YEAR(N452)-YEAR(N451))*12)-12+(12-MONTH(N451))+MONTH(N452)-1+(EOMONTH(N451,0)-N451+1)/DAY(EOMONTH(N451,0))+(1-(EOMONTH(N452,0)-N452)/DAY(EOMONTH(N452,0))))</f>
        <v>3.2258064516129004E-2</v>
      </c>
      <c r="F460" s="147">
        <f>ROUND(IF(AND(N451&lt;&gt;"",N452&lt;&gt;""),IF(E460&lt;=1,1,E460),0),2)</f>
        <v>0</v>
      </c>
      <c r="G460" s="51"/>
      <c r="H460" s="78"/>
      <c r="I460" s="20"/>
      <c r="J460" s="51"/>
      <c r="K460" s="78"/>
      <c r="L460" s="20"/>
      <c r="M460" s="51"/>
      <c r="N460" s="78"/>
      <c r="O460" s="20"/>
      <c r="P460" s="51"/>
      <c r="Q460" s="78"/>
      <c r="R460" s="20"/>
      <c r="S460" s="51"/>
      <c r="T460" s="78"/>
      <c r="U460" s="20"/>
      <c r="V460" s="51"/>
      <c r="W460" s="78"/>
      <c r="X460" s="20"/>
      <c r="Y460" s="24"/>
      <c r="AA460" s="95"/>
    </row>
    <row r="461" spans="1:27" ht="21" hidden="1" customHeight="1" x14ac:dyDescent="0.25">
      <c r="A461" s="119"/>
      <c r="B461" s="140" t="s">
        <v>116</v>
      </c>
      <c r="C461" s="137"/>
      <c r="D461" s="165"/>
      <c r="E461" s="147">
        <f>IF(MONTH(K451)=MONTH(K452),((YEAR(K452)-YEAR(K451))*12)-12+(12-MONTH(K451))+MONTH(K452)-1+(EOMONTH(K451,0)-K451+1)/DAY(EOMONTH(K451,0))+(1-(EOMONTH(K452,0)-K452)/DAY(EOMONTH(K452,0))),((YEAR(K452)-YEAR(K451))*12)-12+(12-MONTH(K451))+MONTH(K452)-1+(EOMONTH(K451,0)-K451+1)/DAY(EOMONTH(K451,0))+(1-(EOMONTH(K452,0)-K452)/DAY(EOMONTH(K452,0))))</f>
        <v>3.2258064516129004E-2</v>
      </c>
      <c r="F461" s="147">
        <f>ROUND(IF(AND(K451&lt;&gt;"",K452&lt;&gt;""),IF(E461&lt;=1,1,E461),0),2)</f>
        <v>0</v>
      </c>
      <c r="G461" s="161" t="s">
        <v>101</v>
      </c>
      <c r="H461" s="79"/>
      <c r="I461" s="20"/>
      <c r="J461" s="120"/>
      <c r="K461" s="79"/>
      <c r="L461" s="20"/>
      <c r="M461" s="120"/>
      <c r="N461" s="79"/>
      <c r="O461" s="20"/>
      <c r="P461" s="120"/>
      <c r="Q461" s="79"/>
      <c r="R461" s="20"/>
      <c r="S461" s="120"/>
      <c r="T461" s="79"/>
      <c r="U461" s="20"/>
      <c r="V461" s="120"/>
      <c r="W461" s="79"/>
      <c r="X461" s="20"/>
      <c r="Y461" s="24"/>
      <c r="AA461" s="95"/>
    </row>
    <row r="462" spans="1:27" ht="13.15" hidden="1" customHeight="1" x14ac:dyDescent="0.25">
      <c r="A462" s="126"/>
      <c r="B462" s="140"/>
      <c r="C462" s="137"/>
      <c r="D462" s="51"/>
      <c r="E462" s="147" t="s">
        <v>108</v>
      </c>
      <c r="F462" s="147" t="s">
        <v>108</v>
      </c>
      <c r="G462" s="35"/>
      <c r="H462" s="39"/>
      <c r="I462" s="20"/>
      <c r="J462" s="35"/>
      <c r="K462" s="39"/>
      <c r="L462" s="20"/>
      <c r="M462" s="35"/>
      <c r="N462" s="39"/>
      <c r="O462" s="20"/>
      <c r="P462" s="35"/>
      <c r="Q462" s="39"/>
      <c r="R462" s="20"/>
      <c r="S462" s="35"/>
      <c r="T462" s="39"/>
      <c r="U462" s="20"/>
      <c r="V462" s="35"/>
      <c r="W462" s="39"/>
      <c r="X462" s="20"/>
      <c r="Y462" s="24"/>
      <c r="AA462" s="95"/>
    </row>
    <row r="463" spans="1:27" ht="21" hidden="1" customHeight="1" x14ac:dyDescent="0.25">
      <c r="A463" s="119"/>
      <c r="B463" s="140" t="s">
        <v>10</v>
      </c>
      <c r="C463" s="137"/>
      <c r="D463" s="51"/>
      <c r="E463" s="147"/>
      <c r="F463" s="147"/>
      <c r="G463" s="35"/>
      <c r="H463" s="149">
        <f>IFERROR(SUM(H456:H461)-H455+H454,0)</f>
        <v>0</v>
      </c>
      <c r="I463" s="20"/>
      <c r="J463" s="35"/>
      <c r="K463" s="149">
        <f>IFERROR(SUM(K456:K461)-K455+K454,0)</f>
        <v>0</v>
      </c>
      <c r="L463" s="20"/>
      <c r="M463" s="35"/>
      <c r="N463" s="149">
        <f>IFERROR(SUM(N456:N461)-N455+N454,0)</f>
        <v>0</v>
      </c>
      <c r="O463" s="20"/>
      <c r="P463" s="35"/>
      <c r="Q463" s="149">
        <f>IFERROR(SUM(Q456:Q461)-Q455+Q454,0)</f>
        <v>0</v>
      </c>
      <c r="R463" s="20"/>
      <c r="S463" s="35"/>
      <c r="T463" s="149">
        <f>IFERROR(SUM(T456:T461)-T455+T454,0)</f>
        <v>0</v>
      </c>
      <c r="U463" s="20"/>
      <c r="V463" s="35"/>
      <c r="W463" s="149">
        <f>IFERROR(SUM(W456:W461)-W455+W454,0)</f>
        <v>0</v>
      </c>
      <c r="X463" s="20"/>
      <c r="Y463" s="24"/>
      <c r="AA463" s="95"/>
    </row>
    <row r="464" spans="1:27" ht="21" hidden="1" customHeight="1" x14ac:dyDescent="0.25">
      <c r="A464" s="119"/>
      <c r="B464" s="140" t="s">
        <v>121</v>
      </c>
      <c r="C464" s="137"/>
      <c r="D464" s="51"/>
      <c r="E464" s="147"/>
      <c r="F464" s="147"/>
      <c r="G464" s="35"/>
      <c r="H464" s="83"/>
      <c r="I464" s="20"/>
      <c r="J464" s="35"/>
      <c r="K464" s="83"/>
      <c r="L464" s="20"/>
      <c r="M464" s="35"/>
      <c r="N464" s="83"/>
      <c r="O464" s="20"/>
      <c r="P464" s="35"/>
      <c r="Q464" s="83"/>
      <c r="R464" s="20"/>
      <c r="S464" s="35"/>
      <c r="T464" s="83"/>
      <c r="U464" s="20"/>
      <c r="V464" s="35"/>
      <c r="W464" s="83"/>
      <c r="X464" s="20"/>
      <c r="Y464" s="24"/>
      <c r="AA464" s="95"/>
    </row>
    <row r="465" spans="1:27" ht="21" hidden="1" customHeight="1" x14ac:dyDescent="0.25">
      <c r="A465" s="126"/>
      <c r="B465" s="140" t="s">
        <v>130</v>
      </c>
      <c r="C465" s="137"/>
      <c r="D465" s="51"/>
      <c r="E465" s="147"/>
      <c r="F465" s="147"/>
      <c r="G465" s="35"/>
      <c r="H465" s="28">
        <f>ROUND(IFERROR(H463*H464,0),2)</f>
        <v>0</v>
      </c>
      <c r="I465" s="20"/>
      <c r="J465" s="35"/>
      <c r="K465" s="28">
        <f>ROUND(IFERROR(K463*K464,0),2)</f>
        <v>0</v>
      </c>
      <c r="L465" s="20"/>
      <c r="M465" s="35"/>
      <c r="N465" s="28">
        <f>ROUND(IFERROR(N463*N464,0),2)</f>
        <v>0</v>
      </c>
      <c r="O465" s="20"/>
      <c r="P465" s="35"/>
      <c r="Q465" s="28">
        <f>ROUND(IFERROR(Q463*Q464,0),2)</f>
        <v>0</v>
      </c>
      <c r="R465" s="20"/>
      <c r="S465" s="35"/>
      <c r="T465" s="28">
        <f>ROUND(IFERROR(T463*T464,0),2)</f>
        <v>0</v>
      </c>
      <c r="U465" s="20"/>
      <c r="V465" s="35"/>
      <c r="W465" s="28">
        <f>ROUND(IFERROR(W463*W464,0),2)</f>
        <v>0</v>
      </c>
      <c r="X465" s="20"/>
      <c r="Y465" s="24"/>
      <c r="AA465" s="95"/>
    </row>
    <row r="466" spans="1:27" ht="10.15" hidden="1" customHeight="1" x14ac:dyDescent="0.25">
      <c r="A466" s="119"/>
      <c r="B466" s="140"/>
      <c r="C466" s="137"/>
      <c r="D466" s="51"/>
      <c r="E466" s="147"/>
      <c r="F466" s="147"/>
      <c r="G466" s="35"/>
      <c r="H466" s="39"/>
      <c r="I466" s="20"/>
      <c r="J466" s="35"/>
      <c r="K466" s="39"/>
      <c r="L466" s="20"/>
      <c r="M466" s="35"/>
      <c r="N466" s="39"/>
      <c r="O466" s="20"/>
      <c r="P466" s="35"/>
      <c r="Q466" s="39"/>
      <c r="R466" s="20"/>
      <c r="S466" s="35"/>
      <c r="T466" s="39"/>
      <c r="U466" s="20"/>
      <c r="V466" s="35"/>
      <c r="W466" s="39"/>
      <c r="X466" s="20"/>
      <c r="Y466" s="24"/>
      <c r="AA466" s="95"/>
    </row>
    <row r="467" spans="1:27" ht="21" hidden="1" customHeight="1" x14ac:dyDescent="0.25">
      <c r="A467" s="119"/>
      <c r="B467" s="140" t="s">
        <v>123</v>
      </c>
      <c r="C467" s="137"/>
      <c r="D467" s="51"/>
      <c r="E467" s="147"/>
      <c r="F467" s="147"/>
      <c r="G467" s="35"/>
      <c r="H467" s="81"/>
      <c r="I467" s="20"/>
      <c r="J467" s="35"/>
      <c r="K467" s="81"/>
      <c r="L467" s="20"/>
      <c r="M467" s="35"/>
      <c r="N467" s="81"/>
      <c r="O467" s="20"/>
      <c r="P467" s="35"/>
      <c r="Q467" s="81"/>
      <c r="R467" s="20"/>
      <c r="S467" s="35"/>
      <c r="T467" s="81"/>
      <c r="U467" s="20"/>
      <c r="V467" s="35"/>
      <c r="W467" s="81"/>
      <c r="X467" s="20"/>
      <c r="Y467" s="24"/>
      <c r="AA467" s="95"/>
    </row>
    <row r="468" spans="1:27" ht="6.6" hidden="1" customHeight="1" x14ac:dyDescent="0.25">
      <c r="A468" s="119"/>
      <c r="B468" s="140"/>
      <c r="C468" s="137"/>
      <c r="D468" s="51"/>
      <c r="E468" s="147"/>
      <c r="F468" s="147"/>
      <c r="G468" s="35"/>
      <c r="H468" s="39"/>
      <c r="I468" s="20"/>
      <c r="J468" s="35"/>
      <c r="K468" s="39"/>
      <c r="L468" s="20"/>
      <c r="M468" s="35"/>
      <c r="N468" s="39"/>
      <c r="O468" s="20"/>
      <c r="P468" s="35"/>
      <c r="Q468" s="39"/>
      <c r="R468" s="20"/>
      <c r="S468" s="35"/>
      <c r="T468" s="39"/>
      <c r="U468" s="20"/>
      <c r="V468" s="35"/>
      <c r="W468" s="39"/>
      <c r="X468" s="20"/>
      <c r="Y468" s="24"/>
      <c r="AA468" s="2"/>
    </row>
    <row r="469" spans="1:27" ht="21" hidden="1" customHeight="1" x14ac:dyDescent="0.25">
      <c r="A469" s="126"/>
      <c r="B469" s="141"/>
      <c r="C469" s="138"/>
      <c r="D469" s="154" t="s">
        <v>117</v>
      </c>
      <c r="E469" s="147" t="s">
        <v>108</v>
      </c>
      <c r="F469" s="147" t="s">
        <v>108</v>
      </c>
      <c r="G469" s="139"/>
      <c r="H469" s="28">
        <f>IFERROR(H465+H467,0)</f>
        <v>0</v>
      </c>
      <c r="I469" s="38"/>
      <c r="J469" s="139"/>
      <c r="K469" s="28">
        <f>IFERROR(K465+K467,0)</f>
        <v>0</v>
      </c>
      <c r="L469" s="38"/>
      <c r="M469" s="139"/>
      <c r="N469" s="28">
        <f>IFERROR(N465+N467,0)</f>
        <v>0</v>
      </c>
      <c r="O469" s="38"/>
      <c r="P469" s="139"/>
      <c r="Q469" s="28">
        <f>IFERROR(Q465+Q467,0)</f>
        <v>0</v>
      </c>
      <c r="R469" s="38"/>
      <c r="S469" s="139"/>
      <c r="T469" s="28">
        <f>IFERROR(T465+T467,0)</f>
        <v>0</v>
      </c>
      <c r="U469" s="38"/>
      <c r="V469" s="139"/>
      <c r="W469" s="28">
        <f>IFERROR(W465+W467,0)</f>
        <v>0</v>
      </c>
      <c r="X469" s="38"/>
      <c r="Y469" s="24"/>
      <c r="AA469" s="2"/>
    </row>
    <row r="470" spans="1:27" ht="21" hidden="1" customHeight="1" x14ac:dyDescent="0.25">
      <c r="A470" s="119"/>
      <c r="B470" s="141"/>
      <c r="C470" s="138"/>
      <c r="D470" s="144" t="s">
        <v>118</v>
      </c>
      <c r="E470" s="147">
        <f>IF(MONTH(H451)=MONTH(H452),((YEAR(H452)-YEAR(H451))*12)-12+(12-MONTH(H451))+MONTH(H452)-1+(EOMONTH(H451,0)-H451+1)/DAY(EOMONTH(H451,0))+(1-(EOMONTH(H452,0)-H452)/DAY(EOMONTH(H452,0))),((YEAR(H452)-YEAR(H451))*12)-12+(12-MONTH(H451))+MONTH(H452)-1+(EOMONTH(H451,0)-H451+1)/DAY(EOMONTH(H451,0))+(1-(EOMONTH(H452,0)-H452)/DAY(EOMONTH(H452,0))))</f>
        <v>3.2258064516129004E-2</v>
      </c>
      <c r="F470" s="147">
        <f>ROUND(IF(AND(H451&lt;&gt;"",H452&lt;&gt;""),IF(E470&lt;=1,1,E470),0),2)</f>
        <v>0</v>
      </c>
      <c r="G470" s="51"/>
      <c r="H470" s="28">
        <f>ROUND(IFERROR(H469/F470,0),2)</f>
        <v>0</v>
      </c>
      <c r="I470" s="38"/>
      <c r="J470" s="51"/>
      <c r="K470" s="28">
        <f>ROUND(IFERROR(K469/F461,0),2)</f>
        <v>0</v>
      </c>
      <c r="L470" s="38"/>
      <c r="M470" s="51"/>
      <c r="N470" s="28">
        <f>ROUND(IFERROR(N469/F460,0),2)</f>
        <v>0</v>
      </c>
      <c r="O470" s="38"/>
      <c r="P470" s="51"/>
      <c r="Q470" s="28">
        <f>ROUND(IFERROR(Q469/F459,0),2)</f>
        <v>0</v>
      </c>
      <c r="R470" s="38"/>
      <c r="S470" s="51"/>
      <c r="T470" s="28">
        <f>ROUND(IFERROR(T469/F458,0),2)</f>
        <v>0</v>
      </c>
      <c r="U470" s="38"/>
      <c r="V470" s="51"/>
      <c r="W470" s="28">
        <f>ROUND(IFERROR(W469/F457,0),2)</f>
        <v>0</v>
      </c>
      <c r="X470" s="38"/>
      <c r="Y470" s="24"/>
      <c r="AA470" s="2"/>
    </row>
    <row r="471" spans="1:27" ht="8.25" hidden="1" customHeight="1" thickBot="1" x14ac:dyDescent="0.3">
      <c r="A471" s="126"/>
      <c r="B471" s="29"/>
      <c r="C471" s="113"/>
      <c r="D471" s="113"/>
      <c r="E471" s="113"/>
      <c r="F471" s="113"/>
      <c r="G471" s="113"/>
      <c r="H471" s="30"/>
      <c r="I471" s="30"/>
      <c r="J471" s="30"/>
      <c r="K471" s="30"/>
      <c r="L471" s="30"/>
      <c r="M471" s="30"/>
      <c r="N471" s="30"/>
      <c r="O471" s="30"/>
      <c r="P471" s="30"/>
      <c r="Q471" s="30"/>
      <c r="R471" s="30"/>
      <c r="S471" s="30"/>
      <c r="T471" s="30"/>
      <c r="U471" s="30"/>
      <c r="V471" s="30"/>
      <c r="W471" s="30"/>
      <c r="X471" s="30"/>
      <c r="Y471" s="31"/>
      <c r="AA471" s="2"/>
    </row>
    <row r="472" spans="1:27" ht="13.9" customHeight="1" x14ac:dyDescent="0.25">
      <c r="A472" s="119"/>
      <c r="B472" s="12"/>
      <c r="C472" s="8"/>
      <c r="D472" s="8"/>
      <c r="E472" s="32"/>
      <c r="F472" s="32"/>
      <c r="G472" s="8"/>
      <c r="H472" s="8"/>
      <c r="I472" s="32"/>
      <c r="J472" s="32"/>
      <c r="K472" s="32"/>
      <c r="L472" s="32"/>
      <c r="M472" s="32"/>
      <c r="N472" s="32"/>
      <c r="O472" s="32"/>
      <c r="P472" s="32"/>
      <c r="Q472" s="32"/>
      <c r="R472" s="32"/>
      <c r="S472" s="32"/>
      <c r="T472" s="32"/>
      <c r="U472" s="32"/>
      <c r="V472" s="32"/>
      <c r="W472" s="32"/>
      <c r="X472" s="32"/>
      <c r="Y472" s="8"/>
    </row>
    <row r="473" spans="1:27" s="2" customFormat="1" ht="5.45" customHeight="1" x14ac:dyDescent="0.25">
      <c r="A473" s="54"/>
      <c r="B473" s="13"/>
      <c r="C473" s="47"/>
      <c r="D473" s="13"/>
      <c r="E473" s="13"/>
      <c r="F473" s="13"/>
      <c r="G473" s="13"/>
      <c r="H473" s="13"/>
      <c r="I473" s="13"/>
      <c r="J473" s="13"/>
      <c r="K473" s="13"/>
      <c r="L473" s="13"/>
      <c r="M473" s="13"/>
      <c r="N473" s="13"/>
      <c r="O473" s="13"/>
      <c r="P473" s="13"/>
      <c r="Q473" s="13"/>
      <c r="R473" s="13"/>
      <c r="S473" s="13"/>
      <c r="T473" s="13"/>
      <c r="U473" s="13"/>
      <c r="V473" s="13"/>
      <c r="W473" s="13"/>
      <c r="X473" s="13"/>
      <c r="Y473" s="13"/>
    </row>
    <row r="474" spans="1:27" s="2" customFormat="1" ht="24" customHeight="1" x14ac:dyDescent="0.25">
      <c r="A474" s="54"/>
      <c r="B474" s="64"/>
      <c r="C474" s="65" t="s">
        <v>100</v>
      </c>
      <c r="D474" s="66"/>
      <c r="E474" s="66"/>
      <c r="F474" s="66"/>
      <c r="G474" s="66"/>
      <c r="H474" s="66"/>
      <c r="I474" s="66"/>
      <c r="J474" s="66"/>
      <c r="K474" s="66"/>
      <c r="L474" s="66"/>
      <c r="M474" s="66"/>
      <c r="N474" s="66"/>
      <c r="O474" s="66"/>
      <c r="P474" s="66"/>
      <c r="Q474" s="66"/>
      <c r="R474" s="66"/>
      <c r="S474" s="66"/>
      <c r="T474" s="66"/>
      <c r="U474" s="66"/>
      <c r="V474" s="66"/>
      <c r="W474" s="66"/>
      <c r="X474" s="66"/>
      <c r="Y474" s="67"/>
    </row>
    <row r="475" spans="1:27" s="4" customFormat="1" ht="22.15" customHeight="1" x14ac:dyDescent="0.25">
      <c r="A475" s="127"/>
      <c r="B475" s="69"/>
      <c r="C475" s="173"/>
      <c r="D475" s="174"/>
      <c r="E475" s="174"/>
      <c r="F475" s="174"/>
      <c r="G475" s="174"/>
      <c r="H475" s="174"/>
      <c r="I475" s="174"/>
      <c r="J475" s="174"/>
      <c r="K475" s="174"/>
      <c r="L475" s="174"/>
      <c r="M475" s="174"/>
      <c r="N475" s="174"/>
      <c r="O475" s="174"/>
      <c r="P475" s="174"/>
      <c r="Q475" s="174"/>
      <c r="R475" s="174"/>
      <c r="S475" s="174"/>
      <c r="T475" s="174"/>
      <c r="U475" s="174"/>
      <c r="V475" s="174"/>
      <c r="W475" s="174"/>
      <c r="X475" s="174"/>
      <c r="Y475" s="97" t="s">
        <v>101</v>
      </c>
      <c r="Z475" s="98" t="s">
        <v>101</v>
      </c>
    </row>
    <row r="476" spans="1:27" s="4" customFormat="1" ht="22.15" customHeight="1" x14ac:dyDescent="0.25">
      <c r="A476" s="127"/>
      <c r="B476" s="69"/>
      <c r="C476" s="176"/>
      <c r="D476" s="177"/>
      <c r="E476" s="177"/>
      <c r="F476" s="177"/>
      <c r="G476" s="177"/>
      <c r="H476" s="177"/>
      <c r="I476" s="177"/>
      <c r="J476" s="177"/>
      <c r="K476" s="177"/>
      <c r="L476" s="177"/>
      <c r="M476" s="177"/>
      <c r="N476" s="177"/>
      <c r="O476" s="177"/>
      <c r="P476" s="177"/>
      <c r="Q476" s="177"/>
      <c r="R476" s="177"/>
      <c r="S476" s="177"/>
      <c r="T476" s="177"/>
      <c r="U476" s="177"/>
      <c r="V476" s="177"/>
      <c r="W476" s="177"/>
      <c r="X476" s="177"/>
      <c r="Y476" s="97" t="s">
        <v>101</v>
      </c>
      <c r="Z476" s="98" t="s">
        <v>101</v>
      </c>
    </row>
    <row r="477" spans="1:27" s="4" customFormat="1" ht="22.15" customHeight="1" x14ac:dyDescent="0.25">
      <c r="A477" s="127"/>
      <c r="B477" s="69"/>
      <c r="C477" s="176"/>
      <c r="D477" s="177"/>
      <c r="E477" s="177"/>
      <c r="F477" s="177"/>
      <c r="G477" s="177"/>
      <c r="H477" s="177"/>
      <c r="I477" s="177"/>
      <c r="J477" s="177"/>
      <c r="K477" s="177"/>
      <c r="L477" s="177"/>
      <c r="M477" s="177"/>
      <c r="N477" s="177"/>
      <c r="O477" s="177"/>
      <c r="P477" s="177"/>
      <c r="Q477" s="177"/>
      <c r="R477" s="177"/>
      <c r="S477" s="177"/>
      <c r="T477" s="177"/>
      <c r="U477" s="177"/>
      <c r="V477" s="177"/>
      <c r="W477" s="177"/>
      <c r="X477" s="177"/>
      <c r="Y477" s="97" t="s">
        <v>101</v>
      </c>
      <c r="Z477" s="98" t="s">
        <v>101</v>
      </c>
    </row>
    <row r="478" spans="1:27" s="4" customFormat="1" ht="22.15" customHeight="1" x14ac:dyDescent="0.25">
      <c r="A478" s="127"/>
      <c r="B478" s="69"/>
      <c r="C478" s="176"/>
      <c r="D478" s="177"/>
      <c r="E478" s="177"/>
      <c r="F478" s="177"/>
      <c r="G478" s="177"/>
      <c r="H478" s="177"/>
      <c r="I478" s="177"/>
      <c r="J478" s="177"/>
      <c r="K478" s="177"/>
      <c r="L478" s="177"/>
      <c r="M478" s="177"/>
      <c r="N478" s="177"/>
      <c r="O478" s="177"/>
      <c r="P478" s="177"/>
      <c r="Q478" s="177"/>
      <c r="R478" s="177"/>
      <c r="S478" s="177"/>
      <c r="T478" s="177"/>
      <c r="U478" s="177"/>
      <c r="V478" s="177"/>
      <c r="W478" s="177"/>
      <c r="X478" s="177"/>
      <c r="Y478" s="97" t="s">
        <v>101</v>
      </c>
      <c r="Z478" s="98" t="s">
        <v>101</v>
      </c>
    </row>
    <row r="479" spans="1:27" s="4" customFormat="1" ht="22.15" customHeight="1" x14ac:dyDescent="0.25">
      <c r="A479" s="127"/>
      <c r="B479" s="69"/>
      <c r="C479" s="176"/>
      <c r="D479" s="177"/>
      <c r="E479" s="177"/>
      <c r="F479" s="177"/>
      <c r="G479" s="177"/>
      <c r="H479" s="177"/>
      <c r="I479" s="177"/>
      <c r="J479" s="177"/>
      <c r="K479" s="177"/>
      <c r="L479" s="177"/>
      <c r="M479" s="177"/>
      <c r="N479" s="177"/>
      <c r="O479" s="177"/>
      <c r="P479" s="177"/>
      <c r="Q479" s="177"/>
      <c r="R479" s="177"/>
      <c r="S479" s="177"/>
      <c r="T479" s="177"/>
      <c r="U479" s="177"/>
      <c r="V479" s="177"/>
      <c r="W479" s="177"/>
      <c r="X479" s="177"/>
      <c r="Y479" s="97" t="s">
        <v>101</v>
      </c>
      <c r="Z479" s="98" t="s">
        <v>101</v>
      </c>
    </row>
    <row r="480" spans="1:27" s="4" customFormat="1" ht="22.15" customHeight="1" x14ac:dyDescent="0.25">
      <c r="A480" s="127"/>
      <c r="B480" s="69"/>
      <c r="C480" s="176"/>
      <c r="D480" s="177"/>
      <c r="E480" s="177"/>
      <c r="F480" s="177"/>
      <c r="G480" s="177"/>
      <c r="H480" s="177"/>
      <c r="I480" s="177"/>
      <c r="J480" s="177"/>
      <c r="K480" s="177"/>
      <c r="L480" s="177"/>
      <c r="M480" s="177"/>
      <c r="N480" s="177"/>
      <c r="O480" s="177"/>
      <c r="P480" s="177"/>
      <c r="Q480" s="177"/>
      <c r="R480" s="177"/>
      <c r="S480" s="177"/>
      <c r="T480" s="177"/>
      <c r="U480" s="177"/>
      <c r="V480" s="177"/>
      <c r="W480" s="177"/>
      <c r="X480" s="177"/>
      <c r="Y480" s="97" t="s">
        <v>101</v>
      </c>
      <c r="Z480" s="98" t="s">
        <v>101</v>
      </c>
    </row>
    <row r="481" spans="1:26" s="4" customFormat="1" ht="22.15" customHeight="1" x14ac:dyDescent="0.25">
      <c r="A481" s="127"/>
      <c r="B481" s="69"/>
      <c r="C481" s="176"/>
      <c r="D481" s="177"/>
      <c r="E481" s="177"/>
      <c r="F481" s="177"/>
      <c r="G481" s="177"/>
      <c r="H481" s="177"/>
      <c r="I481" s="177"/>
      <c r="J481" s="177"/>
      <c r="K481" s="177"/>
      <c r="L481" s="177"/>
      <c r="M481" s="177"/>
      <c r="N481" s="177"/>
      <c r="O481" s="177"/>
      <c r="P481" s="177"/>
      <c r="Q481" s="177"/>
      <c r="R481" s="177"/>
      <c r="S481" s="177"/>
      <c r="T481" s="177"/>
      <c r="U481" s="177"/>
      <c r="V481" s="177"/>
      <c r="W481" s="177"/>
      <c r="X481" s="177"/>
      <c r="Y481" s="97" t="s">
        <v>101</v>
      </c>
      <c r="Z481" s="98" t="s">
        <v>101</v>
      </c>
    </row>
    <row r="482" spans="1:26" s="4" customFormat="1" ht="24" customHeight="1" x14ac:dyDescent="0.25">
      <c r="A482" s="127"/>
      <c r="B482" s="69"/>
      <c r="C482" s="179"/>
      <c r="D482" s="180"/>
      <c r="E482" s="180"/>
      <c r="F482" s="180"/>
      <c r="G482" s="180"/>
      <c r="H482" s="180"/>
      <c r="I482" s="180"/>
      <c r="J482" s="180"/>
      <c r="K482" s="180"/>
      <c r="L482" s="180"/>
      <c r="M482" s="180"/>
      <c r="N482" s="180"/>
      <c r="O482" s="180"/>
      <c r="P482" s="180"/>
      <c r="Q482" s="180"/>
      <c r="R482" s="180"/>
      <c r="S482" s="180"/>
      <c r="T482" s="180"/>
      <c r="U482" s="180"/>
      <c r="V482" s="180"/>
      <c r="W482" s="180"/>
      <c r="X482" s="180"/>
      <c r="Y482" s="97" t="s">
        <v>101</v>
      </c>
      <c r="Z482" s="98" t="s">
        <v>101</v>
      </c>
    </row>
    <row r="483" spans="1:26" ht="21.6" customHeight="1" x14ac:dyDescent="0.25">
      <c r="A483" s="119"/>
      <c r="B483" s="70"/>
      <c r="C483" s="71"/>
      <c r="D483" s="71"/>
      <c r="E483" s="71"/>
      <c r="F483" s="71"/>
      <c r="G483" s="71"/>
      <c r="H483" s="71"/>
      <c r="I483" s="71"/>
      <c r="J483" s="71"/>
      <c r="K483" s="71"/>
      <c r="L483" s="71"/>
      <c r="M483" s="71"/>
      <c r="N483" s="71"/>
      <c r="O483" s="71"/>
      <c r="P483" s="71"/>
      <c r="Q483" s="71"/>
      <c r="R483" s="71"/>
      <c r="S483" s="71"/>
      <c r="T483" s="71"/>
      <c r="U483" s="71"/>
      <c r="V483" s="71"/>
      <c r="W483" s="71"/>
      <c r="X483" s="71"/>
      <c r="Y483" s="72"/>
    </row>
  </sheetData>
  <sheetProtection algorithmName="SHA-512" hashValue="OMedsO9ow+hPHwTAByRIpDPCIxPf2G4osG13CE2w+Ei/f9ASrjb6O+zUA5kZcEowt8b6XcI3CMyRdch+7Ji8Jg==" saltValue="PlJofCqsMSz/rTKENzmasg==" spinCount="100000" sheet="1" objects="1" scenarios="1"/>
  <mergeCells count="21">
    <mergeCell ref="H3:V3"/>
    <mergeCell ref="G243:L243"/>
    <mergeCell ref="G268:L268"/>
    <mergeCell ref="G293:L293"/>
    <mergeCell ref="G7:L7"/>
    <mergeCell ref="G26:L26"/>
    <mergeCell ref="G45:L45"/>
    <mergeCell ref="G64:L64"/>
    <mergeCell ref="G85:L85"/>
    <mergeCell ref="G111:L111"/>
    <mergeCell ref="C475:X482"/>
    <mergeCell ref="G137:L137"/>
    <mergeCell ref="G163:L163"/>
    <mergeCell ref="G189:L189"/>
    <mergeCell ref="G215:L215"/>
    <mergeCell ref="G318:L318"/>
    <mergeCell ref="G343:L343"/>
    <mergeCell ref="G368:L368"/>
    <mergeCell ref="G395:L395"/>
    <mergeCell ref="G421:L421"/>
    <mergeCell ref="G447:L447"/>
  </mergeCells>
  <dataValidations count="5">
    <dataValidation type="custom" allowBlank="1" showErrorMessage="1" errorTitle="Non-Numeric Entry" error="You have entered a non-numeric value in the current cell.  This is not allowed.  Please enter a number or leave the cell blank to continue." sqref="H14 H16:H21 K14 K16:K21 N16:N21 N92 W14 W16:W21 H92 K92 H103:H106 N103:N106 K103:K106 W92 N94:N100 W103:W106 H94:H100 K94:K100 W94:W100 N252:N258 H250 K252:K258 K250 N250 N261:N263 W252:W258 W250 H252:H258 W261:W263 K261:K263 H261:H263 N402 H402 H414:H416 K402 K405:K411 N414:N416 W405:W411 W402 H405:H411 W414:W416 N405:N411 K414:K416 N14 Q14 Q16:Q21 T16:T21 T92 Q92 T103:T106 Q103:Q106 T94:T100 Q94:Q100 T252:T258 Q252:Q258 Q250 T250 T261:T263 Q261:Q263 T402 Q402 Q405:Q411 T414:T416 T405:T411 Q414:Q416 T14 H33 H35:H40 K33 K35:K40 N35:N40 W33 W35:W40 N33 Q33 Q35:Q40 T35:T40 T33 H52 H54:H59 K52 K54:K59 N54:N59 W52 W54:W59 N52 Q52 Q54:Q59 T54:T59 T52 H71 H73:H78 K71 K73:K78 N73:N78 W71 W73:W78 N71 Q71 Q73:Q78 T73:T78 T71 N118 H118 K118 H129:H132 N129:N132 K129:K132 W118 N120:N126 W129:W132 H120:H126 K120:K126 W120:W126 T118 Q118 T129:T132 Q129:Q132 T120:T126 Q120:Q126 N144 H144 K144 H155:H158 N155:N158 K155:K158 W144 N146:N152 W155:W158 H146:H152 K146:K152 W146:W152 T144 Q144 T155:T158 Q155:Q158 T146:T152 Q146:Q152 N170 H170 K170 H181:H184 N181:N184 K181:K184 W170 N172:N178 W181:W184 H172:H178 K172:K178 W172:W178 T170 Q170 T181:T184 Q181:Q184 T172:T178 Q172:Q178 N196 H196 K196 H207:H210 N207:N210 K207:K210 W196 N198:N204 W207:W210 H198:H204 K198:K204 W198:W204 T196 Q196 T207:T210 Q207:Q210 T198:T204 Q198:Q204 N222 H222 K222 H233:H236 N233:N236 K233:K236 W222 N224:N230 W233:W236 H224:H230 K224:K230 W224:W230 T222 Q222 T233:T236 Q233:Q236 T224:T230 Q224:Q230 N277:N283 H275 K277:K283 K275 N275 N286:N288 W277:W283 W275 H277:H283 W286:W288 K286:K288 H286:H288 T277:T283 Q277:Q283 Q275 T275 T286:T288 Q286:Q288 N302:N308 H300 K302:K308 K300 N300 N311:N313 W302:W308 W300 H302:H308 W311:W313 K311:K313 H311:H313 T302:T308 Q302:Q308 Q300 T300 T311:T313 Q311:Q313 N327:N333 H325 K327:K333 K325 N325 N336:N338 W327:W333 W325 H327:H333 W336:W338 K336:K338 H336:H338 T327:T333 Q327:Q333 Q325 T325 T336:T338 Q336:Q338 N352:N358 H350 K352:K358 K350 N350 N361:N363 W352:W358 W350 H352:H358 W361:W363 K361:K363 H361:H363 T352:T358 Q352:Q358 Q350 T350 T361:T363 Q361:Q363 N377:N383 H375 K377:K383 K375 N375 N386:N388 W377:W383 W375 H377:H383 W386:W388 K386:K388 H386:H388 T377:T383 Q377:Q383 Q375 T375 T386:T388 Q386:Q388 N428 H428 H440:H442 K428 K431:K437 N440:N442 W431:W437 W428 H431:H437 W440:W442 N431:N437 K440:K442 T428 Q428 Q431:Q437 T440:T442 T431:T437 Q440:Q442 N454 H454 H466:H468 K454 K457:K463 N466:N468 W457:W463 W454 H457:H463 W466:W468 N457:N463 K466:K468 T454 Q454 Q457:Q463 T466:T468 T457:T463 Q466:Q468" xr:uid="{00000000-0002-0000-0100-000000000000}">
      <formula1>IF(ISNUMBER(H14),TRUE,FALSE)</formula1>
    </dataValidation>
    <dataValidation allowBlank="1" errorTitle="Too Many Characters" error="You have entered too many characters in this text field.  The maximum number of characters allowed is 186.  Please re-enter." sqref="C475" xr:uid="{00000000-0002-0000-0100-000001000000}"/>
    <dataValidation type="custom" allowBlank="1" showErrorMessage="1" errorTitle="Oops!" error="You have either entered a negative number or a non-numeric value.  Please re-enter the value as a positive number.  As this is a &quot;loss&quot; field, Excel will calculate it accordingly." sqref="H15 K15 N93 W15 H93 K93 W93 N251 H251 K251 W251 N403:N404 H403:H404 K403:K404 W403:W404 N15 Q15 T93 Q93 T251 Q251 T403:T404 Q403:Q404 T15 H34 K34 W34 N34 Q34 T34 H53 K53 W53 N53 Q53 T53 H72 K72 W72 N72 Q72 T72 N119 H119 K119 W119 T119 Q119 N145 H145 K145 W145 T145 Q145 N171 H171 K171 W171 T171 Q171 N197 H197 K197 W197 T197 Q197 N223 H223 K223 W223 T223 Q223 N276 H276 K276 W276 T276 Q276 N301 H301 K301 W301 T301 Q301 N326 H326 K326 W326 T326 Q326 N351 H351 K351 W351 T351 Q351 N376 H376 K376 W376 T376 Q376 N429:N430 H429:H430 K429:K430 W429:W430 T429:T430 Q429:Q430 N455:N456 H455:H456 K455:K456 W455:W456 T455:T456 Q455:Q456" xr:uid="{00000000-0002-0000-0100-000002000000}">
      <formula1>IF(OR(NOT(ISNUMBER(H15)),H15&lt;0),FALSE,TRUE)</formula1>
    </dataValidation>
    <dataValidation type="custom" allowBlank="1" showErrorMessage="1" errorTitle="Oops!" error="You have attempted to enter a percentage less than 0% or greater than 100%.  Please re-enter." sqref="H101 K101 W101 N259 H259 K259 W259 N412 H412 K412 W412 N101 Q101 T259 Q259 T412 Q412 T101 H127 K127 W127 N127 Q127 T127 H153 K153 W153 N153 Q153 T153 H179 K179 W179 N179 Q179 T179 H205 K205 W205 N205 Q205 T205 H231 K231 W231 N231 Q231 T231 N284 H284 K284 W284 T284 Q284 N309 H309 K309 W309 T309 Q309 N334 H334 K334 W334 T334 Q334 N359 H359 K359 W359 T359 Q359 N384 H384 K384 W384 T384 Q384 N438 H438 K438 W438 T438 Q438 N464 H464 K464 W464 T464 Q464" xr:uid="{00000000-0002-0000-0100-000003000000}">
      <formula1>IFERROR(IF(OR(H101&gt;1,H101&lt;0),FALSE,TRUE),FALSE)</formula1>
    </dataValidation>
    <dataValidation type="custom" allowBlank="1" showInputMessage="1" showErrorMessage="1" errorTitle="Invalid Date" error="Invalid Date" sqref="H11:H12 K11:K12 N11:N12 Q11:Q12 T11:T12 W11:W12 H30:H31 K30:K31 N30:N31 Q30:Q31 T30:T31 W30:W31 H49:H50 K49:K50 N49:N50 Q49:Q50 T49:T50 W49:W50 H68:H69 K68:K69 N68:N69 Q68:Q69 T68:T69 W68:W69 H89:H90 K89:K90 N89:N90 Q89:Q90 T89:T90 W89:W90 H115:H116 K115:K116 N115:N116 Q115:Q116 T115:T116 W115:W116 H141:H142 K141:K142 N141:N142 Q141:Q142 T141:T142 W141:W142 H167:H168 K167:K168 N167:N168 Q167:Q168 T167:T168 W167:W168 H193:H194 K193:K194 N193:N194 Q193:Q194 T193:T194 W193:W194 H219:H220 K219:K220 N219:N220 Q219:Q220 T219:T220 W219:W220 H247:H248 K247:K248 N247:N248 Q247:Q248 T247:T248 W247:W248 H272:H273 K272:K273 N272:N273 Q272:Q273 T272:T273 W272:W273 H297:H298 K297:K298 N297:N298 Q297:Q298 T297:T298 W297:W298 H322:H323 K322:K323 N322:N323 Q322:Q323 T322:T323 W322:W323 H347:H348 K347:K348 N347:N348 Q347:Q348 T347:T348 W347:W348 H372:H373 K372:K373 N372:N373 Q372:Q373 T372:T373 W372:W373 H399:H400 K399:K400 N399:N400 Q399:Q400 T399:T400 W399:W400 H425:H426 K425:K426 N425:N426 Q425:Q426 T425:T426 W425:W426 H451:H452 K451:K452 N451:N452 Q451:Q452 T451:T452 W451:W452" xr:uid="{00000000-0002-0000-0100-000004000000}">
      <formula1>AND(OR(YEAR(H11)=2020,YEAR(H11)=2019))</formula1>
    </dataValidation>
  </dataValidations>
  <pageMargins left="0.7" right="0.7" top="0.75" bottom="0.75" header="0.3" footer="0.3"/>
  <pageSetup scale="9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U21"/>
  <sheetViews>
    <sheetView workbookViewId="0">
      <pane ySplit="1" topLeftCell="A2" activePane="bottomLeft" state="frozen"/>
      <selection activeCell="G447" sqref="G447:L447"/>
      <selection pane="bottomLeft" activeCell="F16" sqref="F16"/>
    </sheetView>
  </sheetViews>
  <sheetFormatPr defaultRowHeight="15" x14ac:dyDescent="0.25"/>
  <cols>
    <col min="1" max="1" width="12.140625" bestFit="1" customWidth="1"/>
    <col min="2" max="2" width="10.7109375" bestFit="1" customWidth="1"/>
    <col min="3" max="3" width="3.7109375" bestFit="1" customWidth="1"/>
    <col min="4" max="4" width="36.28515625" customWidth="1"/>
    <col min="5" max="5" width="8.85546875" style="95"/>
    <col min="6" max="6" width="10.7109375" style="95" bestFit="1" customWidth="1"/>
    <col min="7" max="7" width="13.42578125" style="95" bestFit="1" customWidth="1"/>
    <col min="8" max="8" width="13.28515625" style="95" bestFit="1" customWidth="1"/>
    <col min="9" max="9" width="10.140625" style="95" bestFit="1" customWidth="1"/>
    <col min="10" max="10" width="35.85546875" style="95" bestFit="1" customWidth="1"/>
    <col min="11" max="11" width="10.140625" style="95" bestFit="1" customWidth="1"/>
  </cols>
  <sheetData>
    <row r="1" spans="1:21" s="90" customFormat="1" x14ac:dyDescent="0.25">
      <c r="A1" s="90" t="s">
        <v>131</v>
      </c>
      <c r="B1" s="90" t="s">
        <v>132</v>
      </c>
      <c r="C1" s="90" t="s">
        <v>133</v>
      </c>
      <c r="D1" s="90" t="s">
        <v>134</v>
      </c>
      <c r="E1" s="93" t="s">
        <v>135</v>
      </c>
      <c r="F1" s="93" t="s">
        <v>136</v>
      </c>
      <c r="G1" s="93" t="s">
        <v>137</v>
      </c>
      <c r="H1" s="93" t="s">
        <v>138</v>
      </c>
      <c r="I1" s="93" t="s">
        <v>139</v>
      </c>
      <c r="J1" s="93" t="s">
        <v>140</v>
      </c>
      <c r="K1" s="93" t="s">
        <v>141</v>
      </c>
    </row>
    <row r="2" spans="1:21" s="3" customFormat="1" x14ac:dyDescent="0.25">
      <c r="A2" s="92">
        <v>1</v>
      </c>
      <c r="B2" s="92" t="b">
        <v>0</v>
      </c>
      <c r="C2" s="92" t="s">
        <v>142</v>
      </c>
      <c r="D2" s="92" t="s">
        <v>88</v>
      </c>
      <c r="E2" s="94" t="s">
        <v>143</v>
      </c>
      <c r="F2" s="94" t="s">
        <v>143</v>
      </c>
      <c r="G2" s="94" t="s">
        <v>143</v>
      </c>
      <c r="H2" s="94" t="s">
        <v>143</v>
      </c>
      <c r="I2" s="94" t="s">
        <v>143</v>
      </c>
      <c r="J2" s="94" t="s">
        <v>143</v>
      </c>
      <c r="K2" s="94" t="s">
        <v>143</v>
      </c>
      <c r="L2" s="92"/>
      <c r="M2" s="92"/>
      <c r="N2" s="92"/>
      <c r="O2" s="92"/>
      <c r="P2" s="92"/>
      <c r="Q2" s="92"/>
      <c r="R2" s="92"/>
      <c r="S2" s="92"/>
      <c r="T2" s="92"/>
      <c r="U2" s="92"/>
    </row>
    <row r="3" spans="1:21" x14ac:dyDescent="0.25">
      <c r="A3" s="148">
        <v>2</v>
      </c>
      <c r="B3" s="100" t="b">
        <v>1</v>
      </c>
      <c r="C3" s="100" t="s">
        <v>144</v>
      </c>
      <c r="D3" s="100" t="s">
        <v>145</v>
      </c>
      <c r="E3" s="101">
        <v>1</v>
      </c>
      <c r="F3" s="101">
        <v>7</v>
      </c>
      <c r="G3" s="159">
        <v>7</v>
      </c>
      <c r="H3" s="101" t="s">
        <v>146</v>
      </c>
      <c r="I3" s="101" t="s">
        <v>147</v>
      </c>
      <c r="J3" s="101" t="s">
        <v>148</v>
      </c>
      <c r="K3" s="101" t="s">
        <v>147</v>
      </c>
      <c r="L3" s="100"/>
      <c r="M3" s="100"/>
      <c r="N3" s="100"/>
      <c r="O3" s="100"/>
      <c r="P3" s="100"/>
      <c r="Q3" s="100"/>
      <c r="R3" s="100"/>
      <c r="S3" s="100"/>
      <c r="T3" s="100"/>
      <c r="U3" s="100"/>
    </row>
    <row r="4" spans="1:21" x14ac:dyDescent="0.25">
      <c r="A4" s="148">
        <v>3</v>
      </c>
      <c r="B4" s="100" t="b">
        <v>1</v>
      </c>
      <c r="C4" s="100" t="s">
        <v>144</v>
      </c>
      <c r="D4" s="100" t="s">
        <v>145</v>
      </c>
      <c r="E4" s="101">
        <v>1</v>
      </c>
      <c r="F4" s="101">
        <v>26</v>
      </c>
      <c r="G4" s="101">
        <v>26</v>
      </c>
      <c r="H4" s="101" t="s">
        <v>146</v>
      </c>
      <c r="I4" s="101" t="s">
        <v>147</v>
      </c>
      <c r="J4" s="101" t="s">
        <v>148</v>
      </c>
      <c r="K4" s="101" t="s">
        <v>147</v>
      </c>
      <c r="L4" s="100"/>
      <c r="M4" s="100"/>
      <c r="N4" s="100"/>
      <c r="O4" s="100"/>
      <c r="P4" s="100"/>
      <c r="Q4" s="100"/>
      <c r="R4" s="100"/>
      <c r="S4" s="100"/>
      <c r="T4" s="100"/>
      <c r="U4" s="100"/>
    </row>
    <row r="5" spans="1:21" x14ac:dyDescent="0.25">
      <c r="A5" s="148">
        <v>4</v>
      </c>
      <c r="B5" s="100" t="b">
        <v>1</v>
      </c>
      <c r="C5" s="100" t="s">
        <v>144</v>
      </c>
      <c r="D5" s="100" t="s">
        <v>145</v>
      </c>
      <c r="E5" s="101">
        <v>1</v>
      </c>
      <c r="F5" s="101">
        <v>45</v>
      </c>
      <c r="G5" s="101">
        <v>45</v>
      </c>
      <c r="H5" s="101" t="s">
        <v>146</v>
      </c>
      <c r="I5" s="101" t="s">
        <v>147</v>
      </c>
      <c r="J5" s="101" t="s">
        <v>148</v>
      </c>
      <c r="K5" s="101" t="s">
        <v>147</v>
      </c>
      <c r="L5" s="100"/>
      <c r="M5" s="100"/>
      <c r="N5" s="100"/>
      <c r="O5" s="100"/>
      <c r="P5" s="100"/>
      <c r="Q5" s="100"/>
      <c r="R5" s="100"/>
      <c r="S5" s="100"/>
      <c r="T5" s="100"/>
      <c r="U5" s="100"/>
    </row>
    <row r="6" spans="1:21" x14ac:dyDescent="0.25">
      <c r="A6" s="156">
        <v>5</v>
      </c>
      <c r="B6" s="157" t="b">
        <v>1</v>
      </c>
      <c r="C6" s="157" t="s">
        <v>144</v>
      </c>
      <c r="D6" s="157" t="s">
        <v>145</v>
      </c>
      <c r="E6" s="158">
        <v>1</v>
      </c>
      <c r="F6" s="158">
        <v>64</v>
      </c>
      <c r="G6" s="158">
        <v>64</v>
      </c>
      <c r="H6" s="158" t="s">
        <v>146</v>
      </c>
      <c r="I6" s="158" t="s">
        <v>147</v>
      </c>
      <c r="J6" s="158" t="s">
        <v>148</v>
      </c>
      <c r="K6" s="158" t="s">
        <v>147</v>
      </c>
      <c r="L6" s="100"/>
      <c r="M6" s="100"/>
      <c r="N6" s="100"/>
      <c r="O6" s="100"/>
      <c r="P6" s="100"/>
      <c r="Q6" s="100"/>
      <c r="R6" s="100"/>
      <c r="S6" s="100"/>
      <c r="T6" s="100"/>
      <c r="U6" s="100"/>
    </row>
    <row r="7" spans="1:21" x14ac:dyDescent="0.25">
      <c r="A7" s="148">
        <v>6</v>
      </c>
      <c r="B7" s="100" t="b">
        <v>1</v>
      </c>
      <c r="C7" s="100" t="s">
        <v>144</v>
      </c>
      <c r="D7" s="100" t="s">
        <v>149</v>
      </c>
      <c r="E7" s="101">
        <v>1</v>
      </c>
      <c r="F7" s="101">
        <v>85</v>
      </c>
      <c r="G7" s="101">
        <v>85</v>
      </c>
      <c r="H7" s="101" t="s">
        <v>146</v>
      </c>
      <c r="I7" s="101" t="s">
        <v>147</v>
      </c>
      <c r="J7" s="101" t="s">
        <v>150</v>
      </c>
      <c r="K7" s="101" t="s">
        <v>147</v>
      </c>
    </row>
    <row r="8" spans="1:21" x14ac:dyDescent="0.25">
      <c r="A8" s="148">
        <v>7</v>
      </c>
      <c r="B8" s="100" t="b">
        <v>1</v>
      </c>
      <c r="C8" s="100" t="s">
        <v>144</v>
      </c>
      <c r="D8" s="100" t="s">
        <v>149</v>
      </c>
      <c r="E8" s="101">
        <v>1</v>
      </c>
      <c r="F8" s="101">
        <v>111</v>
      </c>
      <c r="G8" s="101">
        <v>111</v>
      </c>
      <c r="H8" s="101" t="s">
        <v>146</v>
      </c>
      <c r="I8" s="101" t="s">
        <v>147</v>
      </c>
      <c r="J8" s="101" t="s">
        <v>150</v>
      </c>
      <c r="K8" s="101" t="s">
        <v>147</v>
      </c>
    </row>
    <row r="9" spans="1:21" x14ac:dyDescent="0.25">
      <c r="A9" s="148">
        <v>8</v>
      </c>
      <c r="B9" s="100" t="b">
        <v>1</v>
      </c>
      <c r="C9" s="100" t="s">
        <v>144</v>
      </c>
      <c r="D9" s="100" t="s">
        <v>149</v>
      </c>
      <c r="E9" s="101">
        <v>1</v>
      </c>
      <c r="F9" s="101">
        <v>137</v>
      </c>
      <c r="G9" s="101">
        <v>137</v>
      </c>
      <c r="H9" s="101" t="s">
        <v>146</v>
      </c>
      <c r="I9" s="101" t="s">
        <v>147</v>
      </c>
      <c r="J9" s="101" t="s">
        <v>150</v>
      </c>
      <c r="K9" s="101" t="s">
        <v>147</v>
      </c>
    </row>
    <row r="10" spans="1:21" x14ac:dyDescent="0.25">
      <c r="A10" s="148">
        <v>9</v>
      </c>
      <c r="B10" s="100" t="b">
        <v>1</v>
      </c>
      <c r="C10" s="100" t="s">
        <v>144</v>
      </c>
      <c r="D10" s="100" t="s">
        <v>149</v>
      </c>
      <c r="E10" s="101">
        <v>1</v>
      </c>
      <c r="F10" s="101">
        <v>163</v>
      </c>
      <c r="G10" s="101">
        <v>163</v>
      </c>
      <c r="H10" s="101" t="s">
        <v>146</v>
      </c>
      <c r="I10" s="101" t="s">
        <v>147</v>
      </c>
      <c r="J10" s="101" t="s">
        <v>150</v>
      </c>
      <c r="K10" s="101" t="s">
        <v>147</v>
      </c>
    </row>
    <row r="11" spans="1:21" x14ac:dyDescent="0.25">
      <c r="A11" s="148">
        <v>10</v>
      </c>
      <c r="B11" s="100" t="b">
        <v>1</v>
      </c>
      <c r="C11" s="100" t="s">
        <v>144</v>
      </c>
      <c r="D11" s="100" t="s">
        <v>149</v>
      </c>
      <c r="E11" s="101">
        <v>1</v>
      </c>
      <c r="F11" s="101">
        <v>189</v>
      </c>
      <c r="G11" s="101">
        <v>189</v>
      </c>
      <c r="H11" s="101" t="s">
        <v>146</v>
      </c>
      <c r="I11" s="101" t="s">
        <v>147</v>
      </c>
      <c r="J11" s="101" t="s">
        <v>150</v>
      </c>
      <c r="K11" s="101" t="s">
        <v>147</v>
      </c>
    </row>
    <row r="12" spans="1:21" x14ac:dyDescent="0.25">
      <c r="A12" s="156">
        <v>11</v>
      </c>
      <c r="B12" s="157" t="b">
        <v>1</v>
      </c>
      <c r="C12" s="157" t="s">
        <v>144</v>
      </c>
      <c r="D12" s="157" t="s">
        <v>149</v>
      </c>
      <c r="E12" s="158">
        <v>1</v>
      </c>
      <c r="F12" s="158">
        <v>215</v>
      </c>
      <c r="G12" s="158">
        <v>215</v>
      </c>
      <c r="H12" s="158" t="s">
        <v>146</v>
      </c>
      <c r="I12" s="158" t="s">
        <v>147</v>
      </c>
      <c r="J12" s="158" t="s">
        <v>150</v>
      </c>
      <c r="K12" s="158" t="s">
        <v>147</v>
      </c>
    </row>
    <row r="13" spans="1:21" x14ac:dyDescent="0.25">
      <c r="A13" s="148">
        <v>12</v>
      </c>
      <c r="B13" s="100" t="b">
        <v>1</v>
      </c>
      <c r="C13" s="100" t="s">
        <v>144</v>
      </c>
      <c r="D13" s="100" t="s">
        <v>151</v>
      </c>
      <c r="E13" s="101">
        <v>1</v>
      </c>
      <c r="F13" s="101">
        <v>243</v>
      </c>
      <c r="G13" s="101">
        <v>243</v>
      </c>
      <c r="H13" s="101" t="s">
        <v>146</v>
      </c>
      <c r="I13" s="101" t="s">
        <v>147</v>
      </c>
      <c r="J13" s="101" t="s">
        <v>152</v>
      </c>
      <c r="K13" s="101" t="s">
        <v>147</v>
      </c>
    </row>
    <row r="14" spans="1:21" x14ac:dyDescent="0.25">
      <c r="A14" s="148">
        <v>13</v>
      </c>
      <c r="B14" s="100" t="b">
        <v>1</v>
      </c>
      <c r="C14" s="100" t="s">
        <v>144</v>
      </c>
      <c r="D14" s="100" t="s">
        <v>151</v>
      </c>
      <c r="E14" s="101">
        <v>1</v>
      </c>
      <c r="F14" s="101">
        <v>268</v>
      </c>
      <c r="G14" s="101">
        <v>268</v>
      </c>
      <c r="H14" s="101" t="s">
        <v>146</v>
      </c>
      <c r="I14" s="101" t="s">
        <v>147</v>
      </c>
      <c r="J14" s="101" t="s">
        <v>152</v>
      </c>
      <c r="K14" s="101" t="s">
        <v>147</v>
      </c>
    </row>
    <row r="15" spans="1:21" x14ac:dyDescent="0.25">
      <c r="A15" s="148">
        <v>14</v>
      </c>
      <c r="B15" s="100" t="b">
        <v>1</v>
      </c>
      <c r="C15" s="100" t="s">
        <v>144</v>
      </c>
      <c r="D15" s="100" t="s">
        <v>151</v>
      </c>
      <c r="E15" s="101">
        <v>1</v>
      </c>
      <c r="F15" s="101">
        <v>293</v>
      </c>
      <c r="G15" s="101">
        <v>293</v>
      </c>
      <c r="H15" s="101" t="s">
        <v>146</v>
      </c>
      <c r="I15" s="101" t="s">
        <v>147</v>
      </c>
      <c r="J15" s="101" t="s">
        <v>152</v>
      </c>
      <c r="K15" s="101" t="s">
        <v>147</v>
      </c>
    </row>
    <row r="16" spans="1:21" x14ac:dyDescent="0.25">
      <c r="A16" s="148">
        <v>15</v>
      </c>
      <c r="B16" s="100" t="b">
        <v>1</v>
      </c>
      <c r="C16" s="100" t="s">
        <v>144</v>
      </c>
      <c r="D16" s="100" t="s">
        <v>151</v>
      </c>
      <c r="E16" s="101">
        <v>1</v>
      </c>
      <c r="F16" s="101">
        <v>318</v>
      </c>
      <c r="G16" s="101">
        <v>318</v>
      </c>
      <c r="H16" s="101" t="s">
        <v>146</v>
      </c>
      <c r="I16" s="101" t="s">
        <v>147</v>
      </c>
      <c r="J16" s="101" t="s">
        <v>152</v>
      </c>
      <c r="K16" s="101" t="s">
        <v>147</v>
      </c>
    </row>
    <row r="17" spans="1:11" x14ac:dyDescent="0.25">
      <c r="A17" s="148">
        <v>16</v>
      </c>
      <c r="B17" s="100" t="b">
        <v>1</v>
      </c>
      <c r="C17" s="100" t="s">
        <v>144</v>
      </c>
      <c r="D17" s="100" t="s">
        <v>151</v>
      </c>
      <c r="E17" s="101">
        <v>1</v>
      </c>
      <c r="F17" s="101">
        <v>343</v>
      </c>
      <c r="G17" s="101">
        <v>343</v>
      </c>
      <c r="H17" s="101" t="s">
        <v>146</v>
      </c>
      <c r="I17" s="101" t="s">
        <v>147</v>
      </c>
      <c r="J17" s="101" t="s">
        <v>152</v>
      </c>
      <c r="K17" s="101" t="s">
        <v>147</v>
      </c>
    </row>
    <row r="18" spans="1:11" x14ac:dyDescent="0.25">
      <c r="A18" s="156">
        <v>17</v>
      </c>
      <c r="B18" s="157" t="b">
        <v>1</v>
      </c>
      <c r="C18" s="157" t="s">
        <v>144</v>
      </c>
      <c r="D18" s="157" t="s">
        <v>151</v>
      </c>
      <c r="E18" s="158">
        <v>1</v>
      </c>
      <c r="F18" s="158">
        <v>368</v>
      </c>
      <c r="G18" s="158">
        <v>368</v>
      </c>
      <c r="H18" s="158" t="s">
        <v>146</v>
      </c>
      <c r="I18" s="158" t="s">
        <v>147</v>
      </c>
      <c r="J18" s="158" t="s">
        <v>152</v>
      </c>
      <c r="K18" s="158" t="s">
        <v>147</v>
      </c>
    </row>
    <row r="19" spans="1:11" x14ac:dyDescent="0.25">
      <c r="A19" s="148">
        <v>18</v>
      </c>
      <c r="B19" s="100" t="b">
        <v>1</v>
      </c>
      <c r="C19" s="100" t="s">
        <v>144</v>
      </c>
      <c r="D19" s="100" t="s">
        <v>153</v>
      </c>
      <c r="E19" s="101">
        <v>1</v>
      </c>
      <c r="F19" s="101">
        <v>395</v>
      </c>
      <c r="G19" s="101">
        <v>395</v>
      </c>
      <c r="H19" s="101" t="s">
        <v>146</v>
      </c>
      <c r="I19" s="101" t="s">
        <v>147</v>
      </c>
      <c r="J19" s="101" t="s">
        <v>154</v>
      </c>
      <c r="K19" s="101" t="s">
        <v>147</v>
      </c>
    </row>
    <row r="20" spans="1:11" x14ac:dyDescent="0.25">
      <c r="A20" s="148">
        <v>19</v>
      </c>
      <c r="B20" s="100" t="b">
        <v>1</v>
      </c>
      <c r="C20" s="100" t="s">
        <v>144</v>
      </c>
      <c r="D20" s="100" t="s">
        <v>153</v>
      </c>
      <c r="E20" s="101">
        <v>1</v>
      </c>
      <c r="F20" s="101">
        <v>421</v>
      </c>
      <c r="G20" s="101">
        <v>421</v>
      </c>
      <c r="H20" s="101" t="s">
        <v>146</v>
      </c>
      <c r="I20" s="101" t="s">
        <v>147</v>
      </c>
      <c r="J20" s="101" t="s">
        <v>154</v>
      </c>
      <c r="K20" s="101" t="s">
        <v>147</v>
      </c>
    </row>
    <row r="21" spans="1:11" x14ac:dyDescent="0.25">
      <c r="A21" s="148">
        <v>20</v>
      </c>
      <c r="B21" s="100" t="b">
        <v>1</v>
      </c>
      <c r="C21" s="100" t="s">
        <v>144</v>
      </c>
      <c r="D21" s="100" t="s">
        <v>153</v>
      </c>
      <c r="E21" s="101">
        <v>1</v>
      </c>
      <c r="F21" s="101">
        <v>447</v>
      </c>
      <c r="G21" s="101">
        <v>447</v>
      </c>
      <c r="H21" s="101" t="s">
        <v>146</v>
      </c>
      <c r="I21" s="101" t="s">
        <v>147</v>
      </c>
      <c r="J21" s="101" t="s">
        <v>154</v>
      </c>
      <c r="K21" s="101" t="s">
        <v>147</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H14"/>
  <sheetViews>
    <sheetView workbookViewId="0">
      <selection activeCell="G447" sqref="G447:L447"/>
    </sheetView>
  </sheetViews>
  <sheetFormatPr defaultRowHeight="15" x14ac:dyDescent="0.25"/>
  <cols>
    <col min="1" max="1" width="11.7109375" bestFit="1" customWidth="1"/>
    <col min="3" max="3" width="14.28515625" bestFit="1" customWidth="1"/>
    <col min="4" max="4" width="12.28515625" bestFit="1" customWidth="1"/>
    <col min="5" max="5" width="19.28515625" bestFit="1" customWidth="1"/>
    <col min="6" max="6" width="14.7109375" bestFit="1" customWidth="1"/>
    <col min="8" max="8" width="23.5703125" bestFit="1" customWidth="1"/>
  </cols>
  <sheetData>
    <row r="1" spans="1:8" x14ac:dyDescent="0.25">
      <c r="A1" t="s">
        <v>155</v>
      </c>
      <c r="B1" s="8" t="s">
        <v>156</v>
      </c>
      <c r="C1" s="8" t="s">
        <v>157</v>
      </c>
      <c r="D1" s="8" t="s">
        <v>158</v>
      </c>
      <c r="E1" s="8" t="s">
        <v>159</v>
      </c>
      <c r="F1" s="8" t="s">
        <v>160</v>
      </c>
      <c r="H1" t="s">
        <v>161</v>
      </c>
    </row>
    <row r="2" spans="1:8" x14ac:dyDescent="0.25">
      <c r="A2" t="b">
        <v>1</v>
      </c>
      <c r="B2" s="8">
        <v>2017</v>
      </c>
      <c r="C2" s="8">
        <v>0.25</v>
      </c>
      <c r="D2" s="8">
        <v>0</v>
      </c>
      <c r="E2" s="8" t="b">
        <v>1</v>
      </c>
      <c r="F2" s="8" t="b">
        <v>1</v>
      </c>
      <c r="H2" s="89"/>
    </row>
    <row r="3" spans="1:8" x14ac:dyDescent="0.25">
      <c r="B3" s="8">
        <v>2018</v>
      </c>
      <c r="C3" s="8">
        <v>0.25</v>
      </c>
      <c r="D3" s="8">
        <v>1</v>
      </c>
      <c r="E3" s="8"/>
      <c r="F3" s="8"/>
    </row>
    <row r="4" spans="1:8" x14ac:dyDescent="0.25">
      <c r="B4" s="8">
        <v>2019</v>
      </c>
      <c r="C4" s="8">
        <v>0.26</v>
      </c>
      <c r="D4" s="8">
        <v>2</v>
      </c>
      <c r="E4" s="8"/>
      <c r="F4" s="8"/>
    </row>
    <row r="5" spans="1:8" x14ac:dyDescent="0.25">
      <c r="B5" s="8"/>
      <c r="C5" s="8"/>
      <c r="D5" s="8">
        <v>3</v>
      </c>
      <c r="E5" s="8"/>
      <c r="F5" s="8"/>
    </row>
    <row r="6" spans="1:8" x14ac:dyDescent="0.25">
      <c r="B6" s="8"/>
      <c r="C6" s="8"/>
      <c r="D6" s="8">
        <v>4</v>
      </c>
      <c r="E6" s="8"/>
      <c r="F6" s="8"/>
    </row>
    <row r="7" spans="1:8" x14ac:dyDescent="0.25">
      <c r="B7" s="8"/>
      <c r="C7" s="8"/>
      <c r="D7" s="8">
        <v>5</v>
      </c>
      <c r="E7" s="8"/>
      <c r="F7" s="8"/>
    </row>
    <row r="8" spans="1:8" x14ac:dyDescent="0.25">
      <c r="B8" s="8"/>
      <c r="C8" s="8"/>
      <c r="D8" s="8">
        <v>6</v>
      </c>
      <c r="E8" s="8"/>
      <c r="F8" s="8"/>
    </row>
    <row r="9" spans="1:8" x14ac:dyDescent="0.25">
      <c r="B9" s="8"/>
      <c r="C9" s="8"/>
      <c r="D9" s="8">
        <v>7</v>
      </c>
      <c r="E9" s="8"/>
      <c r="F9" s="8"/>
    </row>
    <row r="10" spans="1:8" x14ac:dyDescent="0.25">
      <c r="B10" s="8"/>
      <c r="C10" s="8"/>
      <c r="D10" s="8">
        <v>8</v>
      </c>
      <c r="E10" s="8"/>
      <c r="F10" s="8"/>
    </row>
    <row r="11" spans="1:8" x14ac:dyDescent="0.25">
      <c r="B11" s="8"/>
      <c r="C11" s="8"/>
      <c r="D11" s="8">
        <v>9</v>
      </c>
      <c r="E11" s="8"/>
      <c r="F11" s="8"/>
    </row>
    <row r="12" spans="1:8" x14ac:dyDescent="0.25">
      <c r="B12" s="8"/>
      <c r="C12" s="8"/>
      <c r="D12" s="8">
        <v>10</v>
      </c>
      <c r="E12" s="8"/>
      <c r="F12" s="8"/>
    </row>
    <row r="13" spans="1:8" x14ac:dyDescent="0.25">
      <c r="B13" s="8"/>
      <c r="C13" s="8"/>
      <c r="D13" s="8">
        <v>11</v>
      </c>
      <c r="E13" s="8"/>
      <c r="F13" s="8"/>
    </row>
    <row r="14" spans="1:8" x14ac:dyDescent="0.25">
      <c r="B14" s="8"/>
      <c r="C14" s="8"/>
      <c r="D14" s="8">
        <v>12</v>
      </c>
      <c r="E14" s="8"/>
      <c r="F14" s="8"/>
    </row>
  </sheetData>
  <dataValidations count="1">
    <dataValidation type="list" showInputMessage="1" showErrorMessage="1" sqref="H2" xr:uid="{00000000-0002-0000-0300-000000000000}">
      <formula1>LKP_MONTH</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dimension ref="A1:W69"/>
  <sheetViews>
    <sheetView workbookViewId="0">
      <pane ySplit="1" topLeftCell="A2" activePane="bottomLeft" state="frozen"/>
      <selection activeCell="G447" sqref="G447:L447"/>
      <selection pane="bottomLeft" activeCell="G447" sqref="G447:L447"/>
    </sheetView>
  </sheetViews>
  <sheetFormatPr defaultRowHeight="15" x14ac:dyDescent="0.25"/>
  <cols>
    <col min="1" max="1" width="12.140625" bestFit="1" customWidth="1"/>
    <col min="2" max="2" width="10.7109375" bestFit="1" customWidth="1"/>
    <col min="3" max="3" width="3.7109375" bestFit="1" customWidth="1"/>
    <col min="4" max="4" width="36.28515625" customWidth="1"/>
    <col min="5" max="5" width="8.85546875" style="95"/>
    <col min="6" max="6" width="10.7109375" style="95" bestFit="1" customWidth="1"/>
    <col min="7" max="7" width="13.42578125" style="95" bestFit="1" customWidth="1"/>
    <col min="8" max="8" width="13.28515625" style="95" bestFit="1" customWidth="1"/>
    <col min="9" max="9" width="10.140625" style="95" bestFit="1" customWidth="1"/>
    <col min="10" max="10" width="35.85546875" style="95" bestFit="1" customWidth="1"/>
    <col min="11" max="11" width="10.140625" style="95" bestFit="1" customWidth="1"/>
  </cols>
  <sheetData>
    <row r="1" spans="1:21" s="90" customFormat="1" x14ac:dyDescent="0.25">
      <c r="A1" s="90" t="s">
        <v>131</v>
      </c>
      <c r="B1" s="90" t="s">
        <v>132</v>
      </c>
      <c r="C1" s="90" t="s">
        <v>133</v>
      </c>
      <c r="D1" s="90" t="s">
        <v>134</v>
      </c>
      <c r="E1" s="93" t="s">
        <v>135</v>
      </c>
      <c r="F1" s="93" t="s">
        <v>136</v>
      </c>
      <c r="G1" s="93" t="s">
        <v>137</v>
      </c>
      <c r="H1" s="93" t="s">
        <v>138</v>
      </c>
      <c r="I1" s="93" t="s">
        <v>139</v>
      </c>
      <c r="J1" s="93" t="s">
        <v>140</v>
      </c>
      <c r="K1" s="93" t="s">
        <v>141</v>
      </c>
    </row>
    <row r="2" spans="1:21" s="3" customFormat="1" x14ac:dyDescent="0.25">
      <c r="A2" s="92">
        <v>575</v>
      </c>
      <c r="B2" s="92" t="b">
        <v>0</v>
      </c>
      <c r="C2" s="92" t="s">
        <v>142</v>
      </c>
      <c r="D2" s="92" t="s">
        <v>88</v>
      </c>
      <c r="E2" s="94" t="s">
        <v>143</v>
      </c>
      <c r="F2" s="94" t="s">
        <v>143</v>
      </c>
      <c r="G2" s="94" t="s">
        <v>143</v>
      </c>
      <c r="H2" s="94" t="s">
        <v>143</v>
      </c>
      <c r="I2" s="94" t="s">
        <v>143</v>
      </c>
      <c r="J2" s="94" t="s">
        <v>143</v>
      </c>
      <c r="K2" s="94" t="s">
        <v>143</v>
      </c>
      <c r="L2" s="92"/>
      <c r="M2" s="92"/>
      <c r="N2" s="92"/>
      <c r="O2" s="92"/>
      <c r="P2" s="92"/>
      <c r="Q2" s="92"/>
      <c r="R2" s="92"/>
      <c r="S2" s="92"/>
      <c r="T2" s="92"/>
      <c r="U2" s="92"/>
    </row>
    <row r="3" spans="1:21" x14ac:dyDescent="0.25">
      <c r="A3" s="91">
        <f>A2+2</f>
        <v>577</v>
      </c>
      <c r="B3" s="91" t="b">
        <v>1</v>
      </c>
      <c r="C3" s="91" t="s">
        <v>144</v>
      </c>
      <c r="D3" s="91" t="s">
        <v>93</v>
      </c>
      <c r="E3" s="96">
        <v>1</v>
      </c>
      <c r="F3" s="96">
        <v>7</v>
      </c>
      <c r="G3" s="96">
        <f>F3</f>
        <v>7</v>
      </c>
      <c r="H3" s="96" t="s">
        <v>162</v>
      </c>
      <c r="I3" s="96" t="s">
        <v>147</v>
      </c>
      <c r="J3" s="96" t="s">
        <v>163</v>
      </c>
      <c r="K3" s="96" t="s">
        <v>147</v>
      </c>
      <c r="L3" s="91"/>
      <c r="M3" s="91"/>
      <c r="N3" s="91"/>
      <c r="O3" s="91"/>
      <c r="P3" s="91"/>
      <c r="Q3" s="91"/>
      <c r="R3" s="91"/>
      <c r="S3" s="91"/>
      <c r="T3" s="91"/>
      <c r="U3" s="91"/>
    </row>
    <row r="4" spans="1:21" x14ac:dyDescent="0.25">
      <c r="A4" s="100">
        <f t="shared" ref="A4:A69" si="0">A3+1</f>
        <v>578</v>
      </c>
      <c r="B4" s="100" t="b">
        <v>1</v>
      </c>
      <c r="C4" s="100" t="s">
        <v>164</v>
      </c>
      <c r="D4" s="100" t="s">
        <v>165</v>
      </c>
      <c r="E4" s="101">
        <v>1</v>
      </c>
      <c r="F4" s="101">
        <v>15</v>
      </c>
      <c r="G4" s="101">
        <f>F4+2</f>
        <v>17</v>
      </c>
      <c r="H4" s="101" t="s">
        <v>162</v>
      </c>
      <c r="I4" s="101" t="s">
        <v>147</v>
      </c>
      <c r="J4" s="101" t="s">
        <v>166</v>
      </c>
      <c r="K4" s="101" t="s">
        <v>167</v>
      </c>
      <c r="L4" s="100"/>
      <c r="M4" s="100"/>
      <c r="N4" s="100"/>
      <c r="O4" s="100"/>
      <c r="P4" s="100"/>
      <c r="Q4" s="100"/>
      <c r="R4" s="100"/>
      <c r="S4" s="100"/>
      <c r="T4" s="100"/>
      <c r="U4" s="100"/>
    </row>
    <row r="5" spans="1:21" x14ac:dyDescent="0.25">
      <c r="A5" s="91">
        <f t="shared" si="0"/>
        <v>579</v>
      </c>
      <c r="B5" s="91" t="b">
        <v>1</v>
      </c>
      <c r="C5" s="91" t="s">
        <v>164</v>
      </c>
      <c r="D5" s="91" t="s">
        <v>165</v>
      </c>
      <c r="E5" s="96">
        <v>2</v>
      </c>
      <c r="F5" s="96">
        <v>15</v>
      </c>
      <c r="G5" s="96">
        <f>F5+17</f>
        <v>32</v>
      </c>
      <c r="H5" s="96" t="s">
        <v>162</v>
      </c>
      <c r="I5" s="96" t="s">
        <v>147</v>
      </c>
      <c r="J5" s="96" t="s">
        <v>166</v>
      </c>
      <c r="K5" s="96" t="s">
        <v>167</v>
      </c>
      <c r="L5" s="91"/>
      <c r="M5" s="91"/>
      <c r="N5" s="91"/>
      <c r="O5" s="91"/>
      <c r="P5" s="91"/>
      <c r="Q5" s="91"/>
      <c r="R5" s="91"/>
      <c r="S5" s="91"/>
      <c r="T5" s="91"/>
      <c r="U5" s="91"/>
    </row>
    <row r="6" spans="1:21" x14ac:dyDescent="0.25">
      <c r="A6" s="100">
        <f t="shared" si="0"/>
        <v>580</v>
      </c>
      <c r="B6" s="100" t="b">
        <v>1</v>
      </c>
      <c r="C6" s="100" t="s">
        <v>164</v>
      </c>
      <c r="D6" s="100" t="s">
        <v>165</v>
      </c>
      <c r="E6" s="101">
        <v>3</v>
      </c>
      <c r="F6" s="101">
        <v>15</v>
      </c>
      <c r="G6" s="101">
        <f>F6+32</f>
        <v>47</v>
      </c>
      <c r="H6" s="101" t="s">
        <v>162</v>
      </c>
      <c r="I6" s="101" t="s">
        <v>147</v>
      </c>
      <c r="J6" s="101" t="s">
        <v>166</v>
      </c>
      <c r="K6" s="101" t="s">
        <v>167</v>
      </c>
      <c r="L6" s="100"/>
      <c r="M6" s="100"/>
      <c r="N6" s="100"/>
      <c r="O6" s="100"/>
      <c r="P6" s="100"/>
      <c r="Q6" s="100"/>
      <c r="R6" s="100"/>
      <c r="S6" s="100"/>
      <c r="T6" s="100"/>
      <c r="U6" s="100"/>
    </row>
    <row r="7" spans="1:21" x14ac:dyDescent="0.25">
      <c r="A7" s="91">
        <f t="shared" si="0"/>
        <v>581</v>
      </c>
      <c r="B7" s="91" t="b">
        <v>1</v>
      </c>
      <c r="C7" s="91" t="s">
        <v>164</v>
      </c>
      <c r="D7" s="91" t="s">
        <v>165</v>
      </c>
      <c r="E7" s="96">
        <v>4</v>
      </c>
      <c r="F7" s="96">
        <v>15</v>
      </c>
      <c r="G7" s="96">
        <f>F7+47</f>
        <v>62</v>
      </c>
      <c r="H7" s="96" t="s">
        <v>162</v>
      </c>
      <c r="I7" s="96" t="s">
        <v>147</v>
      </c>
      <c r="J7" s="96" t="s">
        <v>166</v>
      </c>
      <c r="K7" s="96" t="s">
        <v>167</v>
      </c>
      <c r="L7" s="91"/>
      <c r="M7" s="91"/>
      <c r="N7" s="91"/>
      <c r="O7" s="91"/>
      <c r="P7" s="91"/>
      <c r="Q7" s="91"/>
      <c r="R7" s="91"/>
      <c r="S7" s="91"/>
      <c r="T7" s="91"/>
      <c r="U7" s="91"/>
    </row>
    <row r="8" spans="1:21" x14ac:dyDescent="0.25">
      <c r="A8" s="100">
        <f t="shared" si="0"/>
        <v>582</v>
      </c>
      <c r="B8" s="100" t="b">
        <v>1</v>
      </c>
      <c r="C8" s="100" t="s">
        <v>168</v>
      </c>
      <c r="D8" s="100" t="s">
        <v>94</v>
      </c>
      <c r="E8" s="101">
        <v>1</v>
      </c>
      <c r="F8" s="101">
        <v>78</v>
      </c>
      <c r="G8" s="101">
        <f>F8</f>
        <v>78</v>
      </c>
      <c r="H8" s="101" t="s">
        <v>162</v>
      </c>
      <c r="I8" s="101" t="s">
        <v>147</v>
      </c>
      <c r="J8" s="101">
        <v>2</v>
      </c>
      <c r="K8" s="101" t="s">
        <v>147</v>
      </c>
      <c r="L8" s="100"/>
      <c r="M8" s="100"/>
      <c r="N8" s="100"/>
      <c r="O8" s="100"/>
      <c r="P8" s="100"/>
      <c r="Q8" s="100"/>
      <c r="R8" s="100"/>
      <c r="S8" s="100"/>
      <c r="T8" s="100"/>
      <c r="U8" s="100"/>
    </row>
    <row r="9" spans="1:21" x14ac:dyDescent="0.25">
      <c r="A9" s="100">
        <f t="shared" si="0"/>
        <v>583</v>
      </c>
      <c r="B9" s="100" t="b">
        <v>1</v>
      </c>
      <c r="C9" s="100" t="s">
        <v>169</v>
      </c>
      <c r="D9" s="100" t="s">
        <v>95</v>
      </c>
      <c r="E9" s="101">
        <v>1</v>
      </c>
      <c r="F9" s="101">
        <v>85</v>
      </c>
      <c r="G9" s="101">
        <f>F9</f>
        <v>85</v>
      </c>
      <c r="H9" s="101" t="s">
        <v>162</v>
      </c>
      <c r="I9" s="101" t="s">
        <v>147</v>
      </c>
      <c r="J9" s="101" t="s">
        <v>170</v>
      </c>
      <c r="K9" s="101" t="s">
        <v>147</v>
      </c>
      <c r="L9" s="100"/>
      <c r="M9" s="100"/>
      <c r="N9" s="100"/>
      <c r="O9" s="100"/>
      <c r="P9" s="100"/>
      <c r="Q9" s="100"/>
      <c r="R9" s="100"/>
      <c r="S9" s="100"/>
      <c r="T9" s="100"/>
      <c r="U9" s="100"/>
    </row>
    <row r="10" spans="1:21" x14ac:dyDescent="0.25">
      <c r="A10" s="91">
        <f t="shared" si="0"/>
        <v>584</v>
      </c>
      <c r="B10" s="91" t="b">
        <v>1</v>
      </c>
      <c r="C10" s="91" t="s">
        <v>171</v>
      </c>
      <c r="D10" s="91" t="s">
        <v>96</v>
      </c>
      <c r="E10" s="96">
        <v>1</v>
      </c>
      <c r="F10" s="96">
        <v>94</v>
      </c>
      <c r="G10" s="96">
        <f>F10</f>
        <v>94</v>
      </c>
      <c r="H10" s="96" t="s">
        <v>162</v>
      </c>
      <c r="I10" s="96" t="s">
        <v>147</v>
      </c>
      <c r="J10" s="96" t="s">
        <v>172</v>
      </c>
      <c r="K10" s="96" t="s">
        <v>147</v>
      </c>
      <c r="L10" s="91"/>
      <c r="M10" s="91"/>
      <c r="N10" s="91"/>
      <c r="O10" s="91"/>
      <c r="P10" s="91"/>
      <c r="Q10" s="91"/>
      <c r="R10" s="91"/>
      <c r="S10" s="91"/>
      <c r="T10" s="91"/>
      <c r="U10" s="91"/>
    </row>
    <row r="11" spans="1:21" s="116" customFormat="1" x14ac:dyDescent="0.25">
      <c r="A11" s="116">
        <f t="shared" si="0"/>
        <v>585</v>
      </c>
      <c r="B11" s="116" t="b">
        <v>0</v>
      </c>
      <c r="C11" s="116" t="s">
        <v>173</v>
      </c>
      <c r="D11" s="116" t="s">
        <v>97</v>
      </c>
      <c r="E11" s="117" t="s">
        <v>143</v>
      </c>
      <c r="F11" s="117" t="s">
        <v>143</v>
      </c>
      <c r="G11" s="117" t="s">
        <v>143</v>
      </c>
      <c r="H11" s="117" t="s">
        <v>143</v>
      </c>
      <c r="I11" s="117" t="s">
        <v>143</v>
      </c>
      <c r="J11" s="117" t="s">
        <v>143</v>
      </c>
      <c r="K11" s="117" t="s">
        <v>143</v>
      </c>
    </row>
    <row r="12" spans="1:21" x14ac:dyDescent="0.25">
      <c r="A12" s="91">
        <f t="shared" si="0"/>
        <v>586</v>
      </c>
      <c r="B12" s="91" t="b">
        <v>1</v>
      </c>
      <c r="C12" s="91" t="s">
        <v>6</v>
      </c>
      <c r="D12" s="91" t="s">
        <v>174</v>
      </c>
      <c r="E12" s="96">
        <v>1</v>
      </c>
      <c r="F12" s="96">
        <v>108</v>
      </c>
      <c r="G12" s="96">
        <f>F12</f>
        <v>108</v>
      </c>
      <c r="H12" s="96" t="s">
        <v>162</v>
      </c>
      <c r="I12" s="96" t="s">
        <v>147</v>
      </c>
      <c r="J12" s="96" t="s">
        <v>175</v>
      </c>
      <c r="K12" s="96" t="s">
        <v>176</v>
      </c>
      <c r="L12" s="91"/>
      <c r="M12" s="91"/>
      <c r="N12" s="91"/>
      <c r="O12" s="91"/>
      <c r="P12" s="91"/>
      <c r="Q12" s="91"/>
      <c r="R12" s="91"/>
      <c r="S12" s="91"/>
      <c r="T12" s="91"/>
      <c r="U12" s="91"/>
    </row>
    <row r="13" spans="1:21" x14ac:dyDescent="0.25">
      <c r="A13" s="100">
        <f t="shared" si="0"/>
        <v>587</v>
      </c>
      <c r="B13" s="100" t="b">
        <v>1</v>
      </c>
      <c r="C13" s="100" t="s">
        <v>6</v>
      </c>
      <c r="D13" s="100" t="s">
        <v>177</v>
      </c>
      <c r="E13" s="101">
        <v>1</v>
      </c>
      <c r="F13" s="101">
        <v>108</v>
      </c>
      <c r="G13" s="101">
        <v>108</v>
      </c>
      <c r="H13" s="101" t="s">
        <v>162</v>
      </c>
      <c r="I13" s="101" t="s">
        <v>147</v>
      </c>
      <c r="J13" s="101">
        <v>12</v>
      </c>
      <c r="K13" s="101" t="s">
        <v>176</v>
      </c>
      <c r="L13" s="100"/>
      <c r="M13" s="100"/>
      <c r="N13" s="100"/>
      <c r="O13" s="100"/>
      <c r="P13" s="100"/>
      <c r="Q13" s="100"/>
      <c r="R13" s="100"/>
      <c r="S13" s="100"/>
      <c r="T13" s="100"/>
      <c r="U13" s="100"/>
    </row>
    <row r="14" spans="1:21" x14ac:dyDescent="0.25">
      <c r="A14" s="91">
        <f t="shared" si="0"/>
        <v>588</v>
      </c>
      <c r="B14" s="91" t="b">
        <v>1</v>
      </c>
      <c r="C14" s="91" t="s">
        <v>178</v>
      </c>
      <c r="D14" s="91" t="s">
        <v>179</v>
      </c>
      <c r="E14" s="96">
        <v>1</v>
      </c>
      <c r="F14" s="96">
        <v>108</v>
      </c>
      <c r="G14" s="96">
        <f t="shared" ref="G14:G59" si="1">F14</f>
        <v>108</v>
      </c>
      <c r="H14" s="96" t="s">
        <v>162</v>
      </c>
      <c r="I14" s="96" t="s">
        <v>147</v>
      </c>
      <c r="J14" s="96" t="s">
        <v>180</v>
      </c>
      <c r="K14" s="96" t="s">
        <v>176</v>
      </c>
      <c r="L14" s="91"/>
      <c r="M14" s="91"/>
      <c r="N14" s="91"/>
      <c r="O14" s="91"/>
      <c r="P14" s="91"/>
      <c r="Q14" s="91"/>
      <c r="R14" s="91"/>
      <c r="S14" s="91"/>
      <c r="T14" s="91"/>
      <c r="U14" s="91"/>
    </row>
    <row r="15" spans="1:21" x14ac:dyDescent="0.25">
      <c r="A15" s="100">
        <f t="shared" si="0"/>
        <v>589</v>
      </c>
      <c r="B15" s="100" t="b">
        <v>1</v>
      </c>
      <c r="C15" s="100" t="s">
        <v>143</v>
      </c>
      <c r="D15" s="100" t="s">
        <v>181</v>
      </c>
      <c r="E15" s="101">
        <v>1</v>
      </c>
      <c r="F15" s="101">
        <v>108</v>
      </c>
      <c r="G15" s="101">
        <f t="shared" si="1"/>
        <v>108</v>
      </c>
      <c r="H15" s="101" t="s">
        <v>162</v>
      </c>
      <c r="I15" s="101" t="s">
        <v>147</v>
      </c>
      <c r="J15" s="101" t="s">
        <v>182</v>
      </c>
      <c r="K15" s="101" t="s">
        <v>147</v>
      </c>
      <c r="L15" s="100"/>
      <c r="M15" s="100"/>
      <c r="N15" s="100"/>
      <c r="O15" s="100"/>
      <c r="P15" s="100"/>
      <c r="Q15" s="100"/>
      <c r="R15" s="100"/>
      <c r="S15" s="100"/>
      <c r="T15" s="100"/>
      <c r="U15" s="100"/>
    </row>
    <row r="16" spans="1:21" x14ac:dyDescent="0.25">
      <c r="A16" s="91">
        <f t="shared" si="0"/>
        <v>590</v>
      </c>
      <c r="B16" s="91" t="b">
        <v>1</v>
      </c>
      <c r="C16" s="91" t="s">
        <v>6</v>
      </c>
      <c r="D16" s="91" t="s">
        <v>174</v>
      </c>
      <c r="E16" s="96">
        <v>1</v>
      </c>
      <c r="F16" s="96">
        <v>140</v>
      </c>
      <c r="G16" s="96">
        <f t="shared" si="1"/>
        <v>140</v>
      </c>
      <c r="H16" s="96" t="s">
        <v>162</v>
      </c>
      <c r="I16" s="96" t="s">
        <v>147</v>
      </c>
      <c r="J16" s="96" t="s">
        <v>175</v>
      </c>
      <c r="K16" s="96" t="s">
        <v>176</v>
      </c>
      <c r="L16" s="91"/>
      <c r="M16" s="91"/>
      <c r="N16" s="91"/>
      <c r="O16" s="91"/>
      <c r="P16" s="91"/>
      <c r="Q16" s="91"/>
      <c r="R16" s="91"/>
      <c r="S16" s="91"/>
      <c r="T16" s="91"/>
      <c r="U16" s="91"/>
    </row>
    <row r="17" spans="1:21" x14ac:dyDescent="0.25">
      <c r="A17" s="100">
        <f t="shared" si="0"/>
        <v>591</v>
      </c>
      <c r="B17" s="100" t="b">
        <v>1</v>
      </c>
      <c r="C17" s="100" t="s">
        <v>6</v>
      </c>
      <c r="D17" s="100" t="s">
        <v>177</v>
      </c>
      <c r="E17" s="101">
        <v>1</v>
      </c>
      <c r="F17" s="101">
        <v>140</v>
      </c>
      <c r="G17" s="101">
        <f t="shared" si="1"/>
        <v>140</v>
      </c>
      <c r="H17" s="101" t="s">
        <v>162</v>
      </c>
      <c r="I17" s="101" t="s">
        <v>147</v>
      </c>
      <c r="J17" s="101">
        <v>12</v>
      </c>
      <c r="K17" s="101" t="s">
        <v>176</v>
      </c>
      <c r="L17" s="100"/>
      <c r="M17" s="100"/>
      <c r="N17" s="100"/>
      <c r="O17" s="100"/>
      <c r="P17" s="100"/>
      <c r="Q17" s="100"/>
      <c r="R17" s="100"/>
      <c r="S17" s="100"/>
      <c r="T17" s="100"/>
      <c r="U17" s="100"/>
    </row>
    <row r="18" spans="1:21" x14ac:dyDescent="0.25">
      <c r="A18" s="91">
        <f t="shared" si="0"/>
        <v>592</v>
      </c>
      <c r="B18" s="91" t="b">
        <v>1</v>
      </c>
      <c r="C18" s="91" t="s">
        <v>178</v>
      </c>
      <c r="D18" s="91" t="s">
        <v>179</v>
      </c>
      <c r="E18" s="96">
        <v>1</v>
      </c>
      <c r="F18" s="96">
        <v>140</v>
      </c>
      <c r="G18" s="96">
        <f t="shared" si="1"/>
        <v>140</v>
      </c>
      <c r="H18" s="96" t="s">
        <v>162</v>
      </c>
      <c r="I18" s="96" t="s">
        <v>147</v>
      </c>
      <c r="J18" s="96" t="s">
        <v>180</v>
      </c>
      <c r="K18" s="96" t="s">
        <v>176</v>
      </c>
      <c r="L18" s="91"/>
      <c r="M18" s="91"/>
      <c r="N18" s="91"/>
      <c r="O18" s="91"/>
      <c r="P18" s="91"/>
      <c r="Q18" s="91"/>
      <c r="R18" s="91"/>
      <c r="S18" s="91"/>
      <c r="T18" s="91"/>
      <c r="U18" s="91"/>
    </row>
    <row r="19" spans="1:21" x14ac:dyDescent="0.25">
      <c r="A19" s="100">
        <f t="shared" si="0"/>
        <v>593</v>
      </c>
      <c r="B19" s="100" t="b">
        <v>1</v>
      </c>
      <c r="C19" s="100" t="s">
        <v>143</v>
      </c>
      <c r="D19" s="100" t="s">
        <v>181</v>
      </c>
      <c r="E19" s="101">
        <v>1</v>
      </c>
      <c r="F19" s="101">
        <v>140</v>
      </c>
      <c r="G19" s="101">
        <f t="shared" si="1"/>
        <v>140</v>
      </c>
      <c r="H19" s="101" t="s">
        <v>162</v>
      </c>
      <c r="I19" s="101" t="s">
        <v>147</v>
      </c>
      <c r="J19" s="101" t="s">
        <v>182</v>
      </c>
      <c r="K19" s="101" t="s">
        <v>147</v>
      </c>
      <c r="L19" s="100"/>
      <c r="M19" s="100"/>
      <c r="N19" s="100"/>
      <c r="O19" s="100"/>
      <c r="P19" s="100"/>
      <c r="Q19" s="100"/>
      <c r="R19" s="100"/>
      <c r="S19" s="100"/>
      <c r="T19" s="100"/>
      <c r="U19" s="100"/>
    </row>
    <row r="20" spans="1:21" x14ac:dyDescent="0.25">
      <c r="A20" s="91">
        <f t="shared" si="0"/>
        <v>594</v>
      </c>
      <c r="B20" s="91" t="b">
        <v>1</v>
      </c>
      <c r="C20" s="91" t="s">
        <v>6</v>
      </c>
      <c r="D20" s="91" t="s">
        <v>174</v>
      </c>
      <c r="E20" s="96">
        <v>1</v>
      </c>
      <c r="F20" s="96">
        <v>172</v>
      </c>
      <c r="G20" s="96">
        <f t="shared" si="1"/>
        <v>172</v>
      </c>
      <c r="H20" s="96" t="s">
        <v>162</v>
      </c>
      <c r="I20" s="96" t="s">
        <v>147</v>
      </c>
      <c r="J20" s="96" t="s">
        <v>175</v>
      </c>
      <c r="K20" s="96" t="s">
        <v>176</v>
      </c>
      <c r="L20" s="91"/>
      <c r="M20" s="91"/>
      <c r="N20" s="91"/>
      <c r="O20" s="91"/>
      <c r="P20" s="91"/>
      <c r="Q20" s="91"/>
      <c r="R20" s="91"/>
      <c r="S20" s="91"/>
      <c r="T20" s="91"/>
      <c r="U20" s="91"/>
    </row>
    <row r="21" spans="1:21" x14ac:dyDescent="0.25">
      <c r="A21" s="100">
        <f t="shared" si="0"/>
        <v>595</v>
      </c>
      <c r="B21" s="100" t="b">
        <v>1</v>
      </c>
      <c r="C21" s="100" t="s">
        <v>6</v>
      </c>
      <c r="D21" s="100" t="s">
        <v>177</v>
      </c>
      <c r="E21" s="101">
        <v>1</v>
      </c>
      <c r="F21" s="101">
        <v>172</v>
      </c>
      <c r="G21" s="101">
        <f t="shared" si="1"/>
        <v>172</v>
      </c>
      <c r="H21" s="101" t="s">
        <v>162</v>
      </c>
      <c r="I21" s="101" t="s">
        <v>147</v>
      </c>
      <c r="J21" s="101">
        <v>12</v>
      </c>
      <c r="K21" s="101" t="s">
        <v>176</v>
      </c>
      <c r="L21" s="100"/>
      <c r="M21" s="100"/>
      <c r="N21" s="100"/>
      <c r="O21" s="100"/>
      <c r="P21" s="100"/>
      <c r="Q21" s="100"/>
      <c r="R21" s="100"/>
      <c r="S21" s="100"/>
      <c r="T21" s="100"/>
      <c r="U21" s="100"/>
    </row>
    <row r="22" spans="1:21" x14ac:dyDescent="0.25">
      <c r="A22" s="91">
        <f t="shared" si="0"/>
        <v>596</v>
      </c>
      <c r="B22" s="91" t="b">
        <v>1</v>
      </c>
      <c r="C22" s="91" t="s">
        <v>178</v>
      </c>
      <c r="D22" s="91" t="s">
        <v>179</v>
      </c>
      <c r="E22" s="96">
        <v>1</v>
      </c>
      <c r="F22" s="96">
        <v>172</v>
      </c>
      <c r="G22" s="96">
        <f t="shared" si="1"/>
        <v>172</v>
      </c>
      <c r="H22" s="96" t="s">
        <v>162</v>
      </c>
      <c r="I22" s="96" t="s">
        <v>147</v>
      </c>
      <c r="J22" s="96" t="s">
        <v>180</v>
      </c>
      <c r="K22" s="96" t="s">
        <v>176</v>
      </c>
      <c r="L22" s="91"/>
      <c r="M22" s="91"/>
      <c r="N22" s="91"/>
      <c r="O22" s="91"/>
      <c r="P22" s="91"/>
      <c r="Q22" s="91"/>
      <c r="R22" s="91"/>
      <c r="S22" s="91"/>
      <c r="T22" s="91"/>
      <c r="U22" s="91"/>
    </row>
    <row r="23" spans="1:21" x14ac:dyDescent="0.25">
      <c r="A23" s="100">
        <f t="shared" si="0"/>
        <v>597</v>
      </c>
      <c r="B23" s="100" t="b">
        <v>1</v>
      </c>
      <c r="C23" s="100" t="s">
        <v>143</v>
      </c>
      <c r="D23" s="100" t="s">
        <v>181</v>
      </c>
      <c r="E23" s="101">
        <v>1</v>
      </c>
      <c r="F23" s="101">
        <v>172</v>
      </c>
      <c r="G23" s="101">
        <f t="shared" si="1"/>
        <v>172</v>
      </c>
      <c r="H23" s="101" t="s">
        <v>162</v>
      </c>
      <c r="I23" s="101" t="s">
        <v>147</v>
      </c>
      <c r="J23" s="101" t="s">
        <v>182</v>
      </c>
      <c r="K23" s="101" t="s">
        <v>147</v>
      </c>
      <c r="L23" s="100"/>
      <c r="M23" s="100"/>
      <c r="N23" s="100"/>
      <c r="O23" s="100"/>
      <c r="P23" s="100"/>
      <c r="Q23" s="100"/>
      <c r="R23" s="100"/>
      <c r="S23" s="100"/>
      <c r="T23" s="100"/>
      <c r="U23" s="100"/>
    </row>
    <row r="24" spans="1:21" x14ac:dyDescent="0.25">
      <c r="A24" s="91">
        <f t="shared" si="0"/>
        <v>598</v>
      </c>
      <c r="B24" s="91" t="b">
        <v>1</v>
      </c>
      <c r="C24" s="91" t="s">
        <v>6</v>
      </c>
      <c r="D24" s="91" t="s">
        <v>174</v>
      </c>
      <c r="E24" s="96">
        <v>1</v>
      </c>
      <c r="F24" s="96">
        <v>204</v>
      </c>
      <c r="G24" s="96">
        <f t="shared" si="1"/>
        <v>204</v>
      </c>
      <c r="H24" s="96" t="s">
        <v>162</v>
      </c>
      <c r="I24" s="96" t="s">
        <v>147</v>
      </c>
      <c r="J24" s="96" t="s">
        <v>175</v>
      </c>
      <c r="K24" s="96" t="s">
        <v>176</v>
      </c>
      <c r="L24" s="91"/>
      <c r="M24" s="91"/>
      <c r="N24" s="91"/>
      <c r="O24" s="91"/>
      <c r="P24" s="91"/>
      <c r="Q24" s="91"/>
      <c r="R24" s="91"/>
      <c r="S24" s="91"/>
      <c r="T24" s="91"/>
      <c r="U24" s="91"/>
    </row>
    <row r="25" spans="1:21" x14ac:dyDescent="0.25">
      <c r="A25" s="100">
        <f t="shared" si="0"/>
        <v>599</v>
      </c>
      <c r="B25" s="100" t="b">
        <v>1</v>
      </c>
      <c r="C25" s="100" t="s">
        <v>6</v>
      </c>
      <c r="D25" s="100" t="s">
        <v>177</v>
      </c>
      <c r="E25" s="101">
        <v>1</v>
      </c>
      <c r="F25" s="101">
        <v>204</v>
      </c>
      <c r="G25" s="101">
        <f t="shared" si="1"/>
        <v>204</v>
      </c>
      <c r="H25" s="101" t="s">
        <v>162</v>
      </c>
      <c r="I25" s="101" t="s">
        <v>147</v>
      </c>
      <c r="J25" s="101">
        <v>12</v>
      </c>
      <c r="K25" s="101" t="s">
        <v>176</v>
      </c>
      <c r="L25" s="100"/>
      <c r="M25" s="100"/>
      <c r="N25" s="100"/>
      <c r="O25" s="100"/>
      <c r="P25" s="100"/>
      <c r="Q25" s="100"/>
      <c r="R25" s="100"/>
      <c r="S25" s="100"/>
      <c r="T25" s="100"/>
      <c r="U25" s="100"/>
    </row>
    <row r="26" spans="1:21" x14ac:dyDescent="0.25">
      <c r="A26" s="91">
        <f t="shared" si="0"/>
        <v>600</v>
      </c>
      <c r="B26" s="91" t="b">
        <v>1</v>
      </c>
      <c r="C26" s="91" t="s">
        <v>178</v>
      </c>
      <c r="D26" s="91" t="s">
        <v>179</v>
      </c>
      <c r="E26" s="96">
        <v>1</v>
      </c>
      <c r="F26" s="96">
        <v>204</v>
      </c>
      <c r="G26" s="96">
        <f t="shared" si="1"/>
        <v>204</v>
      </c>
      <c r="H26" s="96" t="s">
        <v>162</v>
      </c>
      <c r="I26" s="96" t="s">
        <v>147</v>
      </c>
      <c r="J26" s="96" t="s">
        <v>180</v>
      </c>
      <c r="K26" s="96" t="s">
        <v>176</v>
      </c>
      <c r="L26" s="91"/>
      <c r="M26" s="91"/>
      <c r="N26" s="91"/>
      <c r="O26" s="91"/>
      <c r="P26" s="91"/>
      <c r="Q26" s="91"/>
      <c r="R26" s="91"/>
      <c r="S26" s="91"/>
      <c r="T26" s="91"/>
      <c r="U26" s="91"/>
    </row>
    <row r="27" spans="1:21" x14ac:dyDescent="0.25">
      <c r="A27" s="100">
        <f t="shared" si="0"/>
        <v>601</v>
      </c>
      <c r="B27" s="100" t="b">
        <v>1</v>
      </c>
      <c r="C27" s="100" t="s">
        <v>143</v>
      </c>
      <c r="D27" s="100" t="s">
        <v>181</v>
      </c>
      <c r="E27" s="101">
        <v>1</v>
      </c>
      <c r="F27" s="101">
        <v>204</v>
      </c>
      <c r="G27" s="101">
        <f t="shared" si="1"/>
        <v>204</v>
      </c>
      <c r="H27" s="101" t="s">
        <v>162</v>
      </c>
      <c r="I27" s="101" t="s">
        <v>147</v>
      </c>
      <c r="J27" s="101" t="s">
        <v>182</v>
      </c>
      <c r="K27" s="101" t="s">
        <v>147</v>
      </c>
      <c r="L27" s="100"/>
      <c r="M27" s="100"/>
      <c r="N27" s="100"/>
      <c r="O27" s="100"/>
      <c r="P27" s="100"/>
      <c r="Q27" s="100"/>
      <c r="R27" s="100"/>
      <c r="S27" s="100"/>
      <c r="T27" s="100"/>
      <c r="U27" s="100"/>
    </row>
    <row r="28" spans="1:21" x14ac:dyDescent="0.25">
      <c r="A28" s="91">
        <f t="shared" si="0"/>
        <v>602</v>
      </c>
      <c r="B28" s="91" t="b">
        <v>1</v>
      </c>
      <c r="C28" s="91" t="s">
        <v>6</v>
      </c>
      <c r="D28" s="91" t="s">
        <v>174</v>
      </c>
      <c r="E28" s="96">
        <v>1</v>
      </c>
      <c r="F28" s="96">
        <v>236</v>
      </c>
      <c r="G28" s="96">
        <f t="shared" si="1"/>
        <v>236</v>
      </c>
      <c r="H28" s="96" t="s">
        <v>162</v>
      </c>
      <c r="I28" s="96" t="s">
        <v>147</v>
      </c>
      <c r="J28" s="96" t="s">
        <v>175</v>
      </c>
      <c r="K28" s="96" t="s">
        <v>176</v>
      </c>
      <c r="L28" s="91"/>
      <c r="M28" s="91"/>
      <c r="N28" s="91"/>
      <c r="O28" s="91"/>
      <c r="P28" s="91"/>
      <c r="Q28" s="91"/>
      <c r="R28" s="91"/>
      <c r="S28" s="91"/>
      <c r="T28" s="91"/>
      <c r="U28" s="91"/>
    </row>
    <row r="29" spans="1:21" x14ac:dyDescent="0.25">
      <c r="A29" s="100">
        <f t="shared" si="0"/>
        <v>603</v>
      </c>
      <c r="B29" s="100" t="b">
        <v>1</v>
      </c>
      <c r="C29" s="100" t="s">
        <v>6</v>
      </c>
      <c r="D29" s="100" t="s">
        <v>177</v>
      </c>
      <c r="E29" s="101">
        <v>1</v>
      </c>
      <c r="F29" s="101">
        <v>236</v>
      </c>
      <c r="G29" s="101">
        <f t="shared" si="1"/>
        <v>236</v>
      </c>
      <c r="H29" s="101" t="s">
        <v>162</v>
      </c>
      <c r="I29" s="101" t="s">
        <v>147</v>
      </c>
      <c r="J29" s="101">
        <v>12</v>
      </c>
      <c r="K29" s="101" t="s">
        <v>176</v>
      </c>
      <c r="L29" s="100"/>
      <c r="M29" s="100"/>
      <c r="N29" s="100"/>
      <c r="O29" s="100"/>
      <c r="P29" s="100"/>
      <c r="Q29" s="100"/>
      <c r="R29" s="100"/>
      <c r="S29" s="100"/>
      <c r="T29" s="100"/>
      <c r="U29" s="100"/>
    </row>
    <row r="30" spans="1:21" x14ac:dyDescent="0.25">
      <c r="A30" s="91">
        <f t="shared" si="0"/>
        <v>604</v>
      </c>
      <c r="B30" s="91" t="b">
        <v>1</v>
      </c>
      <c r="C30" s="91" t="s">
        <v>178</v>
      </c>
      <c r="D30" s="91" t="s">
        <v>179</v>
      </c>
      <c r="E30" s="96">
        <v>1</v>
      </c>
      <c r="F30" s="96">
        <v>236</v>
      </c>
      <c r="G30" s="96">
        <f t="shared" si="1"/>
        <v>236</v>
      </c>
      <c r="H30" s="96" t="s">
        <v>162</v>
      </c>
      <c r="I30" s="96" t="s">
        <v>147</v>
      </c>
      <c r="J30" s="96" t="s">
        <v>180</v>
      </c>
      <c r="K30" s="96" t="s">
        <v>176</v>
      </c>
      <c r="L30" s="91"/>
      <c r="M30" s="91"/>
      <c r="N30" s="91"/>
      <c r="O30" s="91"/>
      <c r="P30" s="91"/>
      <c r="Q30" s="91"/>
      <c r="R30" s="91"/>
      <c r="S30" s="91"/>
      <c r="T30" s="91"/>
      <c r="U30" s="91"/>
    </row>
    <row r="31" spans="1:21" x14ac:dyDescent="0.25">
      <c r="A31" s="100">
        <f t="shared" si="0"/>
        <v>605</v>
      </c>
      <c r="B31" s="100" t="b">
        <v>1</v>
      </c>
      <c r="C31" s="100" t="s">
        <v>143</v>
      </c>
      <c r="D31" s="100" t="s">
        <v>181</v>
      </c>
      <c r="E31" s="101">
        <v>1</v>
      </c>
      <c r="F31" s="101">
        <v>236</v>
      </c>
      <c r="G31" s="101">
        <f t="shared" si="1"/>
        <v>236</v>
      </c>
      <c r="H31" s="101" t="s">
        <v>162</v>
      </c>
      <c r="I31" s="101" t="s">
        <v>147</v>
      </c>
      <c r="J31" s="101" t="s">
        <v>182</v>
      </c>
      <c r="K31" s="101" t="s">
        <v>147</v>
      </c>
      <c r="L31" s="100"/>
      <c r="M31" s="100"/>
      <c r="N31" s="100"/>
      <c r="O31" s="100"/>
      <c r="P31" s="100"/>
      <c r="Q31" s="100"/>
      <c r="R31" s="100"/>
      <c r="S31" s="100"/>
      <c r="T31" s="100"/>
      <c r="U31" s="100"/>
    </row>
    <row r="32" spans="1:21" x14ac:dyDescent="0.25">
      <c r="A32" s="91">
        <f t="shared" si="0"/>
        <v>606</v>
      </c>
      <c r="B32" s="91" t="b">
        <v>1</v>
      </c>
      <c r="C32" s="91" t="s">
        <v>6</v>
      </c>
      <c r="D32" s="91" t="s">
        <v>174</v>
      </c>
      <c r="E32" s="96">
        <v>1</v>
      </c>
      <c r="F32" s="96">
        <v>268</v>
      </c>
      <c r="G32" s="96">
        <f t="shared" si="1"/>
        <v>268</v>
      </c>
      <c r="H32" s="96" t="s">
        <v>162</v>
      </c>
      <c r="I32" s="96" t="s">
        <v>147</v>
      </c>
      <c r="J32" s="96" t="s">
        <v>175</v>
      </c>
      <c r="K32" s="96" t="s">
        <v>176</v>
      </c>
      <c r="L32" s="91"/>
      <c r="M32" s="91"/>
      <c r="N32" s="91"/>
      <c r="O32" s="91"/>
      <c r="P32" s="91"/>
      <c r="Q32" s="91"/>
      <c r="R32" s="91"/>
      <c r="S32" s="91"/>
      <c r="T32" s="91"/>
      <c r="U32" s="91"/>
    </row>
    <row r="33" spans="1:23" x14ac:dyDescent="0.25">
      <c r="A33" s="100">
        <f t="shared" si="0"/>
        <v>607</v>
      </c>
      <c r="B33" s="100" t="b">
        <v>1</v>
      </c>
      <c r="C33" s="100" t="s">
        <v>6</v>
      </c>
      <c r="D33" s="100" t="s">
        <v>177</v>
      </c>
      <c r="E33" s="101">
        <v>1</v>
      </c>
      <c r="F33" s="101">
        <v>268</v>
      </c>
      <c r="G33" s="101">
        <f t="shared" si="1"/>
        <v>268</v>
      </c>
      <c r="H33" s="101" t="s">
        <v>162</v>
      </c>
      <c r="I33" s="101" t="s">
        <v>147</v>
      </c>
      <c r="J33" s="101">
        <v>12</v>
      </c>
      <c r="K33" s="101" t="s">
        <v>176</v>
      </c>
      <c r="L33" s="100"/>
      <c r="M33" s="100"/>
      <c r="N33" s="100"/>
      <c r="O33" s="100"/>
      <c r="P33" s="100"/>
      <c r="Q33" s="100"/>
      <c r="R33" s="100"/>
      <c r="S33" s="100"/>
      <c r="T33" s="100"/>
      <c r="U33" s="100"/>
    </row>
    <row r="34" spans="1:23" x14ac:dyDescent="0.25">
      <c r="A34" s="91">
        <f t="shared" si="0"/>
        <v>608</v>
      </c>
      <c r="B34" s="91" t="b">
        <v>1</v>
      </c>
      <c r="C34" s="91" t="s">
        <v>178</v>
      </c>
      <c r="D34" s="91" t="s">
        <v>179</v>
      </c>
      <c r="E34" s="96">
        <v>1</v>
      </c>
      <c r="F34" s="96">
        <v>268</v>
      </c>
      <c r="G34" s="96">
        <f t="shared" si="1"/>
        <v>268</v>
      </c>
      <c r="H34" s="96" t="s">
        <v>162</v>
      </c>
      <c r="I34" s="96" t="s">
        <v>147</v>
      </c>
      <c r="J34" s="96" t="s">
        <v>180</v>
      </c>
      <c r="K34" s="96" t="s">
        <v>176</v>
      </c>
      <c r="L34" s="91"/>
      <c r="M34" s="91"/>
      <c r="N34" s="91"/>
      <c r="O34" s="91"/>
      <c r="P34" s="91"/>
      <c r="Q34" s="91"/>
      <c r="R34" s="91"/>
      <c r="S34" s="91"/>
      <c r="T34" s="91"/>
      <c r="U34" s="91"/>
    </row>
    <row r="35" spans="1:23" ht="15.75" thickBot="1" x14ac:dyDescent="0.3">
      <c r="A35" s="100">
        <f t="shared" si="0"/>
        <v>609</v>
      </c>
      <c r="B35" s="100" t="b">
        <v>1</v>
      </c>
      <c r="C35" s="100" t="s">
        <v>143</v>
      </c>
      <c r="D35" s="100" t="s">
        <v>181</v>
      </c>
      <c r="E35" s="101">
        <v>1</v>
      </c>
      <c r="F35" s="101">
        <v>268</v>
      </c>
      <c r="G35" s="101">
        <f t="shared" si="1"/>
        <v>268</v>
      </c>
      <c r="H35" s="101" t="s">
        <v>162</v>
      </c>
      <c r="I35" s="101" t="s">
        <v>147</v>
      </c>
      <c r="J35" s="101" t="s">
        <v>182</v>
      </c>
      <c r="K35" s="101" t="s">
        <v>147</v>
      </c>
      <c r="L35" s="101"/>
      <c r="M35" s="100"/>
      <c r="N35" s="100"/>
      <c r="O35" s="100"/>
      <c r="P35" s="100"/>
      <c r="Q35" s="100"/>
      <c r="R35" s="100"/>
      <c r="S35" s="100"/>
      <c r="T35" s="100"/>
      <c r="U35" s="100"/>
    </row>
    <row r="36" spans="1:23" s="104" customFormat="1" ht="15.75" thickBot="1" x14ac:dyDescent="0.3">
      <c r="A36" s="107">
        <f t="shared" si="0"/>
        <v>610</v>
      </c>
      <c r="B36" s="108" t="b">
        <v>1</v>
      </c>
      <c r="C36" s="108" t="s">
        <v>6</v>
      </c>
      <c r="D36" s="108" t="s">
        <v>183</v>
      </c>
      <c r="E36" s="109">
        <v>1</v>
      </c>
      <c r="F36" s="109">
        <v>302</v>
      </c>
      <c r="G36" s="109">
        <f t="shared" si="1"/>
        <v>302</v>
      </c>
      <c r="H36" s="109" t="s">
        <v>162</v>
      </c>
      <c r="I36" s="109" t="s">
        <v>147</v>
      </c>
      <c r="J36" s="109" t="s">
        <v>184</v>
      </c>
      <c r="K36" s="109" t="s">
        <v>176</v>
      </c>
      <c r="L36" s="108"/>
      <c r="M36" s="108"/>
      <c r="N36" s="108"/>
      <c r="O36" s="108"/>
      <c r="P36" s="108"/>
      <c r="Q36" s="108"/>
      <c r="R36" s="108"/>
      <c r="S36" s="108"/>
      <c r="T36" s="108"/>
      <c r="U36" s="110"/>
    </row>
    <row r="37" spans="1:23" s="100" customFormat="1" x14ac:dyDescent="0.25">
      <c r="A37" s="105">
        <f t="shared" si="0"/>
        <v>611</v>
      </c>
      <c r="B37" s="105" t="b">
        <v>1</v>
      </c>
      <c r="C37" s="100" t="s">
        <v>178</v>
      </c>
      <c r="D37" s="105" t="s">
        <v>185</v>
      </c>
      <c r="E37" s="106">
        <v>1</v>
      </c>
      <c r="F37" s="106">
        <v>302</v>
      </c>
      <c r="G37" s="106">
        <f t="shared" si="1"/>
        <v>302</v>
      </c>
      <c r="H37" s="101" t="s">
        <v>162</v>
      </c>
      <c r="I37" s="106" t="s">
        <v>147</v>
      </c>
      <c r="J37" s="106">
        <v>11</v>
      </c>
      <c r="K37" s="106" t="s">
        <v>176</v>
      </c>
      <c r="L37" s="105"/>
      <c r="M37" s="105"/>
      <c r="N37" s="105"/>
      <c r="O37" s="105"/>
      <c r="P37" s="105"/>
      <c r="Q37" s="105"/>
      <c r="R37" s="105"/>
      <c r="S37" s="105"/>
      <c r="T37" s="105"/>
      <c r="U37" s="105"/>
    </row>
    <row r="38" spans="1:23" s="100" customFormat="1" x14ac:dyDescent="0.25">
      <c r="A38" s="100">
        <f t="shared" si="0"/>
        <v>612</v>
      </c>
      <c r="B38" s="100" t="b">
        <v>1</v>
      </c>
      <c r="C38" s="100" t="s">
        <v>178</v>
      </c>
      <c r="D38" s="100" t="s">
        <v>186</v>
      </c>
      <c r="E38" s="101">
        <v>1</v>
      </c>
      <c r="F38" s="101">
        <v>302</v>
      </c>
      <c r="G38" s="101">
        <f t="shared" si="1"/>
        <v>302</v>
      </c>
      <c r="H38" s="101" t="s">
        <v>162</v>
      </c>
      <c r="I38" s="101" t="s">
        <v>147</v>
      </c>
      <c r="J38" s="101" t="s">
        <v>187</v>
      </c>
      <c r="K38" s="101" t="s">
        <v>176</v>
      </c>
    </row>
    <row r="39" spans="1:23" s="100" customFormat="1" x14ac:dyDescent="0.25">
      <c r="A39" s="105">
        <f t="shared" si="0"/>
        <v>613</v>
      </c>
      <c r="B39" s="105" t="b">
        <v>1</v>
      </c>
      <c r="C39" s="105" t="s">
        <v>143</v>
      </c>
      <c r="D39" s="105" t="s">
        <v>188</v>
      </c>
      <c r="E39" s="106">
        <v>1</v>
      </c>
      <c r="F39" s="106">
        <v>302</v>
      </c>
      <c r="G39" s="106">
        <f t="shared" si="1"/>
        <v>302</v>
      </c>
      <c r="H39" s="106" t="s">
        <v>162</v>
      </c>
      <c r="I39" s="106" t="s">
        <v>147</v>
      </c>
      <c r="J39" s="106" t="s">
        <v>189</v>
      </c>
      <c r="K39" s="101" t="s">
        <v>176</v>
      </c>
      <c r="L39" s="106"/>
      <c r="M39" s="105"/>
      <c r="N39" s="105"/>
      <c r="O39" s="105"/>
      <c r="P39" s="105"/>
      <c r="Q39" s="105"/>
      <c r="R39" s="105"/>
      <c r="S39" s="105"/>
      <c r="T39" s="105"/>
      <c r="U39" s="105"/>
      <c r="V39" s="105"/>
      <c r="W39" s="105"/>
    </row>
    <row r="40" spans="1:23" s="100" customFormat="1" x14ac:dyDescent="0.25">
      <c r="A40" s="105">
        <f t="shared" si="0"/>
        <v>614</v>
      </c>
      <c r="B40" s="105" t="b">
        <v>1</v>
      </c>
      <c r="C40" s="105" t="s">
        <v>6</v>
      </c>
      <c r="D40" s="105" t="s">
        <v>183</v>
      </c>
      <c r="E40" s="106">
        <v>1</v>
      </c>
      <c r="F40" s="106">
        <v>332</v>
      </c>
      <c r="G40" s="106">
        <f t="shared" si="1"/>
        <v>332</v>
      </c>
      <c r="H40" s="106" t="s">
        <v>162</v>
      </c>
      <c r="I40" s="106" t="s">
        <v>147</v>
      </c>
      <c r="J40" s="106" t="s">
        <v>184</v>
      </c>
      <c r="K40" s="106" t="s">
        <v>176</v>
      </c>
      <c r="L40" s="105"/>
      <c r="M40" s="105"/>
      <c r="N40" s="105"/>
      <c r="O40" s="105"/>
      <c r="P40" s="105"/>
      <c r="Q40" s="105"/>
      <c r="R40" s="105"/>
      <c r="S40" s="105"/>
      <c r="T40" s="105"/>
      <c r="U40" s="105"/>
      <c r="V40" s="105"/>
      <c r="W40" s="105"/>
    </row>
    <row r="41" spans="1:23" s="100" customFormat="1" x14ac:dyDescent="0.25">
      <c r="A41" s="105">
        <f t="shared" si="0"/>
        <v>615</v>
      </c>
      <c r="B41" s="105" t="b">
        <v>1</v>
      </c>
      <c r="C41" s="105" t="s">
        <v>178</v>
      </c>
      <c r="D41" s="105" t="s">
        <v>185</v>
      </c>
      <c r="E41" s="106">
        <v>1</v>
      </c>
      <c r="F41" s="106">
        <v>332</v>
      </c>
      <c r="G41" s="106">
        <f t="shared" si="1"/>
        <v>332</v>
      </c>
      <c r="H41" s="106" t="s">
        <v>162</v>
      </c>
      <c r="I41" s="106" t="s">
        <v>147</v>
      </c>
      <c r="J41" s="106">
        <v>11</v>
      </c>
      <c r="K41" s="106" t="s">
        <v>176</v>
      </c>
      <c r="L41" s="105"/>
      <c r="M41" s="105"/>
      <c r="N41" s="105"/>
      <c r="O41" s="105"/>
      <c r="P41" s="105"/>
      <c r="Q41" s="105"/>
      <c r="R41" s="105"/>
      <c r="S41" s="105"/>
      <c r="T41" s="105"/>
      <c r="U41" s="105"/>
      <c r="V41" s="105"/>
      <c r="W41" s="105"/>
    </row>
    <row r="42" spans="1:23" s="100" customFormat="1" x14ac:dyDescent="0.25">
      <c r="A42" s="100">
        <f t="shared" si="0"/>
        <v>616</v>
      </c>
      <c r="B42" s="100" t="b">
        <v>1</v>
      </c>
      <c r="C42" s="100" t="s">
        <v>178</v>
      </c>
      <c r="D42" s="100" t="s">
        <v>186</v>
      </c>
      <c r="E42" s="101">
        <v>1</v>
      </c>
      <c r="F42" s="106">
        <v>332</v>
      </c>
      <c r="G42" s="106">
        <f t="shared" si="1"/>
        <v>332</v>
      </c>
      <c r="H42" s="101" t="s">
        <v>162</v>
      </c>
      <c r="I42" s="101" t="s">
        <v>147</v>
      </c>
      <c r="J42" s="101" t="s">
        <v>187</v>
      </c>
      <c r="K42" s="101" t="s">
        <v>176</v>
      </c>
    </row>
    <row r="43" spans="1:23" s="100" customFormat="1" x14ac:dyDescent="0.25">
      <c r="A43" s="100">
        <f t="shared" si="0"/>
        <v>617</v>
      </c>
      <c r="B43" s="100" t="b">
        <v>1</v>
      </c>
      <c r="C43" s="100" t="s">
        <v>143</v>
      </c>
      <c r="D43" s="100" t="s">
        <v>188</v>
      </c>
      <c r="E43" s="101">
        <v>1</v>
      </c>
      <c r="F43" s="106">
        <v>332</v>
      </c>
      <c r="G43" s="106">
        <f t="shared" si="1"/>
        <v>332</v>
      </c>
      <c r="H43" s="101" t="s">
        <v>162</v>
      </c>
      <c r="I43" s="101" t="s">
        <v>147</v>
      </c>
      <c r="J43" s="101" t="s">
        <v>189</v>
      </c>
      <c r="K43" s="101" t="s">
        <v>176</v>
      </c>
      <c r="L43" s="101"/>
    </row>
    <row r="44" spans="1:23" s="100" customFormat="1" x14ac:dyDescent="0.25">
      <c r="A44" s="105">
        <f t="shared" si="0"/>
        <v>618</v>
      </c>
      <c r="B44" s="105" t="b">
        <v>1</v>
      </c>
      <c r="C44" s="105" t="s">
        <v>6</v>
      </c>
      <c r="D44" s="105" t="s">
        <v>183</v>
      </c>
      <c r="E44" s="106">
        <v>1</v>
      </c>
      <c r="F44" s="106">
        <v>362</v>
      </c>
      <c r="G44" s="106">
        <f t="shared" si="1"/>
        <v>362</v>
      </c>
      <c r="H44" s="106" t="s">
        <v>162</v>
      </c>
      <c r="I44" s="106" t="s">
        <v>147</v>
      </c>
      <c r="J44" s="106" t="s">
        <v>184</v>
      </c>
      <c r="K44" s="106" t="s">
        <v>176</v>
      </c>
      <c r="L44" s="105"/>
      <c r="M44" s="105"/>
      <c r="N44" s="105"/>
      <c r="O44" s="105"/>
      <c r="P44" s="105"/>
      <c r="Q44" s="105"/>
      <c r="R44" s="105"/>
      <c r="S44" s="105"/>
      <c r="T44" s="105"/>
      <c r="U44" s="105"/>
      <c r="V44" s="105"/>
      <c r="W44" s="105"/>
    </row>
    <row r="45" spans="1:23" s="100" customFormat="1" x14ac:dyDescent="0.25">
      <c r="A45" s="105">
        <f t="shared" si="0"/>
        <v>619</v>
      </c>
      <c r="B45" s="105" t="b">
        <v>1</v>
      </c>
      <c r="C45" s="105" t="s">
        <v>178</v>
      </c>
      <c r="D45" s="105" t="s">
        <v>185</v>
      </c>
      <c r="E45" s="106">
        <v>1</v>
      </c>
      <c r="F45" s="106">
        <v>362</v>
      </c>
      <c r="G45" s="106">
        <f t="shared" si="1"/>
        <v>362</v>
      </c>
      <c r="H45" s="106" t="s">
        <v>162</v>
      </c>
      <c r="I45" s="106" t="s">
        <v>147</v>
      </c>
      <c r="J45" s="106">
        <v>11</v>
      </c>
      <c r="K45" s="106" t="s">
        <v>176</v>
      </c>
      <c r="L45" s="105"/>
      <c r="M45" s="105"/>
      <c r="N45" s="105"/>
      <c r="O45" s="105"/>
      <c r="P45" s="105"/>
      <c r="Q45" s="105"/>
      <c r="R45" s="105"/>
      <c r="S45" s="105"/>
      <c r="T45" s="105"/>
      <c r="U45" s="105"/>
      <c r="V45" s="105"/>
      <c r="W45" s="105"/>
    </row>
    <row r="46" spans="1:23" s="100" customFormat="1" x14ac:dyDescent="0.25">
      <c r="A46" s="100">
        <f t="shared" si="0"/>
        <v>620</v>
      </c>
      <c r="B46" s="100" t="b">
        <v>1</v>
      </c>
      <c r="C46" s="100" t="s">
        <v>178</v>
      </c>
      <c r="D46" s="100" t="s">
        <v>186</v>
      </c>
      <c r="E46" s="101">
        <v>1</v>
      </c>
      <c r="F46" s="106">
        <v>362</v>
      </c>
      <c r="G46" s="106">
        <f t="shared" si="1"/>
        <v>362</v>
      </c>
      <c r="H46" s="101" t="s">
        <v>162</v>
      </c>
      <c r="I46" s="101" t="s">
        <v>147</v>
      </c>
      <c r="J46" s="101" t="s">
        <v>187</v>
      </c>
      <c r="K46" s="101" t="s">
        <v>176</v>
      </c>
    </row>
    <row r="47" spans="1:23" s="100" customFormat="1" x14ac:dyDescent="0.25">
      <c r="A47" s="100">
        <f t="shared" si="0"/>
        <v>621</v>
      </c>
      <c r="B47" s="100" t="b">
        <v>1</v>
      </c>
      <c r="C47" s="100" t="s">
        <v>143</v>
      </c>
      <c r="D47" s="100" t="s">
        <v>188</v>
      </c>
      <c r="E47" s="101">
        <v>1</v>
      </c>
      <c r="F47" s="106">
        <v>362</v>
      </c>
      <c r="G47" s="106">
        <f t="shared" si="1"/>
        <v>362</v>
      </c>
      <c r="H47" s="101" t="s">
        <v>162</v>
      </c>
      <c r="I47" s="101" t="s">
        <v>147</v>
      </c>
      <c r="J47" s="101" t="s">
        <v>189</v>
      </c>
      <c r="K47" s="101" t="s">
        <v>176</v>
      </c>
      <c r="L47" s="101"/>
    </row>
    <row r="48" spans="1:23" s="100" customFormat="1" x14ac:dyDescent="0.25">
      <c r="A48" s="105">
        <f t="shared" si="0"/>
        <v>622</v>
      </c>
      <c r="B48" s="105" t="b">
        <v>1</v>
      </c>
      <c r="C48" s="105" t="s">
        <v>6</v>
      </c>
      <c r="D48" s="105" t="s">
        <v>183</v>
      </c>
      <c r="E48" s="106">
        <v>1</v>
      </c>
      <c r="F48" s="106">
        <v>392</v>
      </c>
      <c r="G48" s="106">
        <f t="shared" si="1"/>
        <v>392</v>
      </c>
      <c r="H48" s="106" t="s">
        <v>162</v>
      </c>
      <c r="I48" s="106" t="s">
        <v>147</v>
      </c>
      <c r="J48" s="106" t="s">
        <v>184</v>
      </c>
      <c r="K48" s="106" t="s">
        <v>176</v>
      </c>
      <c r="L48" s="105"/>
      <c r="M48" s="105"/>
      <c r="N48" s="105"/>
      <c r="O48" s="105"/>
      <c r="P48" s="105"/>
      <c r="Q48" s="105"/>
      <c r="R48" s="105"/>
      <c r="S48" s="105"/>
      <c r="T48" s="105"/>
      <c r="U48" s="105"/>
      <c r="V48" s="105"/>
      <c r="W48" s="105"/>
    </row>
    <row r="49" spans="1:23" s="100" customFormat="1" x14ac:dyDescent="0.25">
      <c r="A49" s="105">
        <f t="shared" si="0"/>
        <v>623</v>
      </c>
      <c r="B49" s="105" t="b">
        <v>1</v>
      </c>
      <c r="C49" s="105" t="s">
        <v>178</v>
      </c>
      <c r="D49" s="105" t="s">
        <v>185</v>
      </c>
      <c r="E49" s="106">
        <v>1</v>
      </c>
      <c r="F49" s="106">
        <v>392</v>
      </c>
      <c r="G49" s="106">
        <f t="shared" si="1"/>
        <v>392</v>
      </c>
      <c r="H49" s="106" t="s">
        <v>162</v>
      </c>
      <c r="I49" s="106" t="s">
        <v>147</v>
      </c>
      <c r="J49" s="106">
        <v>11</v>
      </c>
      <c r="K49" s="106" t="s">
        <v>176</v>
      </c>
      <c r="L49" s="105"/>
      <c r="M49" s="105"/>
      <c r="N49" s="105"/>
      <c r="O49" s="105"/>
      <c r="P49" s="105"/>
      <c r="Q49" s="105"/>
      <c r="R49" s="105"/>
      <c r="S49" s="105"/>
      <c r="T49" s="105"/>
      <c r="U49" s="105"/>
      <c r="V49" s="105"/>
      <c r="W49" s="105"/>
    </row>
    <row r="50" spans="1:23" s="100" customFormat="1" x14ac:dyDescent="0.25">
      <c r="A50" s="100">
        <f t="shared" si="0"/>
        <v>624</v>
      </c>
      <c r="B50" s="100" t="b">
        <v>1</v>
      </c>
      <c r="C50" s="100" t="s">
        <v>178</v>
      </c>
      <c r="D50" s="100" t="s">
        <v>186</v>
      </c>
      <c r="E50" s="101">
        <v>1</v>
      </c>
      <c r="F50" s="106">
        <v>392</v>
      </c>
      <c r="G50" s="106">
        <f t="shared" si="1"/>
        <v>392</v>
      </c>
      <c r="H50" s="101" t="s">
        <v>162</v>
      </c>
      <c r="I50" s="101" t="s">
        <v>147</v>
      </c>
      <c r="J50" s="101" t="s">
        <v>187</v>
      </c>
      <c r="K50" s="101" t="s">
        <v>176</v>
      </c>
    </row>
    <row r="51" spans="1:23" s="100" customFormat="1" x14ac:dyDescent="0.25">
      <c r="A51" s="100">
        <f t="shared" si="0"/>
        <v>625</v>
      </c>
      <c r="B51" s="100" t="b">
        <v>1</v>
      </c>
      <c r="C51" s="100" t="s">
        <v>143</v>
      </c>
      <c r="D51" s="100" t="s">
        <v>188</v>
      </c>
      <c r="E51" s="101">
        <v>1</v>
      </c>
      <c r="F51" s="106">
        <v>392</v>
      </c>
      <c r="G51" s="106">
        <f t="shared" si="1"/>
        <v>392</v>
      </c>
      <c r="H51" s="101" t="s">
        <v>162</v>
      </c>
      <c r="I51" s="101" t="s">
        <v>147</v>
      </c>
      <c r="J51" s="101" t="s">
        <v>189</v>
      </c>
      <c r="K51" s="101" t="s">
        <v>176</v>
      </c>
      <c r="L51" s="101"/>
    </row>
    <row r="52" spans="1:23" s="100" customFormat="1" x14ac:dyDescent="0.25">
      <c r="A52" s="105">
        <f t="shared" si="0"/>
        <v>626</v>
      </c>
      <c r="B52" s="105" t="b">
        <v>1</v>
      </c>
      <c r="C52" s="105" t="s">
        <v>6</v>
      </c>
      <c r="D52" s="105" t="s">
        <v>183</v>
      </c>
      <c r="E52" s="106">
        <v>1</v>
      </c>
      <c r="F52" s="106">
        <v>422</v>
      </c>
      <c r="G52" s="106">
        <f t="shared" si="1"/>
        <v>422</v>
      </c>
      <c r="H52" s="106" t="s">
        <v>162</v>
      </c>
      <c r="I52" s="106" t="s">
        <v>147</v>
      </c>
      <c r="J52" s="106" t="s">
        <v>184</v>
      </c>
      <c r="K52" s="106" t="s">
        <v>176</v>
      </c>
      <c r="L52" s="105"/>
      <c r="M52" s="105"/>
      <c r="N52" s="105"/>
      <c r="O52" s="105"/>
      <c r="P52" s="105"/>
      <c r="Q52" s="105"/>
      <c r="R52" s="105"/>
      <c r="S52" s="105"/>
      <c r="T52" s="105"/>
      <c r="U52" s="105"/>
      <c r="V52" s="105"/>
      <c r="W52" s="105"/>
    </row>
    <row r="53" spans="1:23" s="100" customFormat="1" x14ac:dyDescent="0.25">
      <c r="A53" s="105">
        <f t="shared" si="0"/>
        <v>627</v>
      </c>
      <c r="B53" s="105" t="b">
        <v>1</v>
      </c>
      <c r="C53" s="105" t="s">
        <v>178</v>
      </c>
      <c r="D53" s="105" t="s">
        <v>185</v>
      </c>
      <c r="E53" s="106">
        <v>1</v>
      </c>
      <c r="F53" s="106">
        <v>422</v>
      </c>
      <c r="G53" s="106">
        <f t="shared" si="1"/>
        <v>422</v>
      </c>
      <c r="H53" s="106" t="s">
        <v>162</v>
      </c>
      <c r="I53" s="106" t="s">
        <v>147</v>
      </c>
      <c r="J53" s="106">
        <v>11</v>
      </c>
      <c r="K53" s="106" t="s">
        <v>176</v>
      </c>
      <c r="L53" s="105"/>
      <c r="M53" s="105"/>
      <c r="N53" s="105"/>
      <c r="O53" s="105"/>
      <c r="P53" s="105"/>
      <c r="Q53" s="105"/>
      <c r="R53" s="105"/>
      <c r="S53" s="105"/>
      <c r="T53" s="105"/>
      <c r="U53" s="105"/>
      <c r="V53" s="105"/>
      <c r="W53" s="105"/>
    </row>
    <row r="54" spans="1:23" s="100" customFormat="1" x14ac:dyDescent="0.25">
      <c r="A54" s="100">
        <f t="shared" si="0"/>
        <v>628</v>
      </c>
      <c r="B54" s="100" t="b">
        <v>1</v>
      </c>
      <c r="C54" s="100" t="s">
        <v>178</v>
      </c>
      <c r="D54" s="100" t="s">
        <v>186</v>
      </c>
      <c r="E54" s="101">
        <v>1</v>
      </c>
      <c r="F54" s="106">
        <v>422</v>
      </c>
      <c r="G54" s="106">
        <f t="shared" si="1"/>
        <v>422</v>
      </c>
      <c r="H54" s="101" t="s">
        <v>162</v>
      </c>
      <c r="I54" s="101" t="s">
        <v>147</v>
      </c>
      <c r="J54" s="101" t="s">
        <v>187</v>
      </c>
      <c r="K54" s="101" t="s">
        <v>176</v>
      </c>
    </row>
    <row r="55" spans="1:23" s="100" customFormat="1" x14ac:dyDescent="0.25">
      <c r="A55" s="100">
        <f t="shared" si="0"/>
        <v>629</v>
      </c>
      <c r="B55" s="100" t="b">
        <v>1</v>
      </c>
      <c r="C55" s="100" t="s">
        <v>143</v>
      </c>
      <c r="D55" s="100" t="s">
        <v>188</v>
      </c>
      <c r="E55" s="101">
        <v>1</v>
      </c>
      <c r="F55" s="106">
        <v>422</v>
      </c>
      <c r="G55" s="106">
        <f t="shared" si="1"/>
        <v>422</v>
      </c>
      <c r="H55" s="101" t="s">
        <v>162</v>
      </c>
      <c r="I55" s="101" t="s">
        <v>147</v>
      </c>
      <c r="J55" s="101" t="s">
        <v>189</v>
      </c>
      <c r="K55" s="101" t="s">
        <v>176</v>
      </c>
      <c r="L55" s="101"/>
    </row>
    <row r="56" spans="1:23" s="100" customFormat="1" x14ac:dyDescent="0.25">
      <c r="A56" s="105">
        <f t="shared" si="0"/>
        <v>630</v>
      </c>
      <c r="B56" s="105" t="b">
        <v>1</v>
      </c>
      <c r="C56" s="105" t="s">
        <v>6</v>
      </c>
      <c r="D56" s="105" t="s">
        <v>183</v>
      </c>
      <c r="E56" s="106">
        <v>1</v>
      </c>
      <c r="F56" s="106">
        <v>452</v>
      </c>
      <c r="G56" s="106">
        <f t="shared" si="1"/>
        <v>452</v>
      </c>
      <c r="H56" s="106" t="s">
        <v>162</v>
      </c>
      <c r="I56" s="106" t="s">
        <v>147</v>
      </c>
      <c r="J56" s="106" t="s">
        <v>184</v>
      </c>
      <c r="K56" s="106" t="s">
        <v>176</v>
      </c>
      <c r="L56" s="105"/>
      <c r="M56" s="105"/>
      <c r="N56" s="105"/>
      <c r="O56" s="105"/>
      <c r="P56" s="105"/>
      <c r="Q56" s="105"/>
      <c r="R56" s="105"/>
      <c r="S56" s="105"/>
      <c r="T56" s="105"/>
      <c r="U56" s="105"/>
      <c r="V56" s="105"/>
      <c r="W56" s="105"/>
    </row>
    <row r="57" spans="1:23" s="100" customFormat="1" x14ac:dyDescent="0.25">
      <c r="A57" s="105">
        <f t="shared" si="0"/>
        <v>631</v>
      </c>
      <c r="B57" s="105" t="b">
        <v>1</v>
      </c>
      <c r="C57" s="105" t="s">
        <v>178</v>
      </c>
      <c r="D57" s="105" t="s">
        <v>185</v>
      </c>
      <c r="E57" s="106">
        <v>1</v>
      </c>
      <c r="F57" s="106">
        <v>452</v>
      </c>
      <c r="G57" s="106">
        <f t="shared" si="1"/>
        <v>452</v>
      </c>
      <c r="H57" s="106" t="s">
        <v>162</v>
      </c>
      <c r="I57" s="106" t="s">
        <v>147</v>
      </c>
      <c r="J57" s="106">
        <v>11</v>
      </c>
      <c r="K57" s="106" t="s">
        <v>176</v>
      </c>
      <c r="L57" s="105"/>
      <c r="M57" s="105"/>
      <c r="N57" s="105"/>
      <c r="O57" s="105"/>
      <c r="P57" s="105"/>
      <c r="Q57" s="105"/>
      <c r="R57" s="105"/>
      <c r="S57" s="105"/>
      <c r="T57" s="105"/>
      <c r="U57" s="105"/>
      <c r="V57" s="105"/>
      <c r="W57" s="105"/>
    </row>
    <row r="58" spans="1:23" s="100" customFormat="1" x14ac:dyDescent="0.25">
      <c r="A58" s="100">
        <f t="shared" si="0"/>
        <v>632</v>
      </c>
      <c r="B58" s="100" t="b">
        <v>1</v>
      </c>
      <c r="C58" s="100" t="s">
        <v>178</v>
      </c>
      <c r="D58" s="100" t="s">
        <v>186</v>
      </c>
      <c r="E58" s="101">
        <v>1</v>
      </c>
      <c r="F58" s="106">
        <v>452</v>
      </c>
      <c r="G58" s="106">
        <f t="shared" si="1"/>
        <v>452</v>
      </c>
      <c r="H58" s="101" t="s">
        <v>162</v>
      </c>
      <c r="I58" s="101" t="s">
        <v>147</v>
      </c>
      <c r="J58" s="101" t="s">
        <v>187</v>
      </c>
      <c r="K58" s="101" t="s">
        <v>176</v>
      </c>
    </row>
    <row r="59" spans="1:23" s="100" customFormat="1" x14ac:dyDescent="0.25">
      <c r="A59" s="100">
        <f t="shared" si="0"/>
        <v>633</v>
      </c>
      <c r="B59" s="100" t="b">
        <v>1</v>
      </c>
      <c r="C59" s="100" t="s">
        <v>143</v>
      </c>
      <c r="D59" s="100" t="s">
        <v>188</v>
      </c>
      <c r="E59" s="101">
        <v>1</v>
      </c>
      <c r="F59" s="106">
        <v>452</v>
      </c>
      <c r="G59" s="106">
        <f t="shared" si="1"/>
        <v>452</v>
      </c>
      <c r="H59" s="101" t="s">
        <v>162</v>
      </c>
      <c r="I59" s="101" t="s">
        <v>147</v>
      </c>
      <c r="J59" s="101" t="s">
        <v>189</v>
      </c>
      <c r="K59" s="101" t="s">
        <v>176</v>
      </c>
      <c r="L59" s="101"/>
    </row>
    <row r="60" spans="1:23" s="3" customFormat="1" x14ac:dyDescent="0.25">
      <c r="A60" s="92">
        <f t="shared" si="0"/>
        <v>634</v>
      </c>
      <c r="B60" s="92" t="b">
        <v>0</v>
      </c>
      <c r="C60" s="92" t="s">
        <v>190</v>
      </c>
      <c r="D60" s="92" t="s">
        <v>98</v>
      </c>
      <c r="E60" s="94" t="s">
        <v>143</v>
      </c>
      <c r="F60" s="94" t="s">
        <v>143</v>
      </c>
      <c r="G60" s="94" t="s">
        <v>143</v>
      </c>
      <c r="H60" s="94" t="s">
        <v>143</v>
      </c>
      <c r="I60" s="94" t="s">
        <v>143</v>
      </c>
      <c r="J60" s="94" t="s">
        <v>143</v>
      </c>
      <c r="K60" s="94" t="s">
        <v>143</v>
      </c>
      <c r="L60" s="92"/>
      <c r="M60" s="92"/>
      <c r="N60" s="92"/>
      <c r="O60" s="92"/>
      <c r="P60" s="92"/>
      <c r="Q60" s="92"/>
      <c r="R60" s="92"/>
      <c r="S60" s="92"/>
      <c r="T60" s="92"/>
      <c r="U60" s="92"/>
    </row>
    <row r="61" spans="1:23" x14ac:dyDescent="0.25">
      <c r="A61" s="100">
        <f t="shared" si="0"/>
        <v>635</v>
      </c>
      <c r="B61" s="100" t="b">
        <v>1</v>
      </c>
      <c r="C61" s="100" t="s">
        <v>191</v>
      </c>
      <c r="D61" s="100" t="s">
        <v>185</v>
      </c>
      <c r="E61" s="101">
        <v>1</v>
      </c>
      <c r="F61" s="101">
        <v>484</v>
      </c>
      <c r="G61" s="101">
        <f>F61</f>
        <v>484</v>
      </c>
      <c r="H61" s="101" t="s">
        <v>162</v>
      </c>
      <c r="I61" s="101" t="s">
        <v>147</v>
      </c>
      <c r="J61" s="101">
        <v>4</v>
      </c>
      <c r="K61" s="101" t="s">
        <v>176</v>
      </c>
      <c r="L61" s="100"/>
      <c r="M61" s="100"/>
      <c r="N61" s="100"/>
      <c r="O61" s="100"/>
      <c r="P61" s="100"/>
      <c r="Q61" s="100"/>
      <c r="R61" s="100"/>
      <c r="S61" s="100"/>
      <c r="T61" s="100"/>
      <c r="U61" s="100"/>
    </row>
    <row r="62" spans="1:23" x14ac:dyDescent="0.25">
      <c r="A62" s="100">
        <f t="shared" si="0"/>
        <v>636</v>
      </c>
      <c r="B62" s="100" t="b">
        <v>1</v>
      </c>
      <c r="C62" s="100" t="s">
        <v>191</v>
      </c>
      <c r="D62" s="100" t="s">
        <v>186</v>
      </c>
      <c r="E62" s="101">
        <v>1</v>
      </c>
      <c r="F62" s="101">
        <v>484</v>
      </c>
      <c r="G62" s="101">
        <f t="shared" ref="G62:G69" si="2">F62</f>
        <v>484</v>
      </c>
      <c r="H62" s="101" t="s">
        <v>162</v>
      </c>
      <c r="I62" s="101" t="s">
        <v>147</v>
      </c>
      <c r="J62" s="101" t="s">
        <v>192</v>
      </c>
      <c r="K62" s="101" t="s">
        <v>176</v>
      </c>
      <c r="L62" s="100"/>
      <c r="M62" s="100"/>
      <c r="N62" s="100"/>
      <c r="O62" s="100"/>
      <c r="P62" s="100"/>
      <c r="Q62" s="100"/>
      <c r="R62" s="100"/>
      <c r="S62" s="100"/>
      <c r="T62" s="100"/>
      <c r="U62" s="100"/>
    </row>
    <row r="63" spans="1:23" x14ac:dyDescent="0.25">
      <c r="A63" s="100">
        <f t="shared" si="0"/>
        <v>637</v>
      </c>
      <c r="B63" s="100" t="b">
        <v>1</v>
      </c>
      <c r="C63" s="100" t="s">
        <v>191</v>
      </c>
      <c r="D63" s="100" t="s">
        <v>188</v>
      </c>
      <c r="E63" s="101">
        <v>1</v>
      </c>
      <c r="F63" s="101">
        <v>484</v>
      </c>
      <c r="G63" s="101">
        <f t="shared" si="2"/>
        <v>484</v>
      </c>
      <c r="H63" s="101" t="s">
        <v>162</v>
      </c>
      <c r="I63" s="101" t="s">
        <v>147</v>
      </c>
      <c r="J63" s="101" t="s">
        <v>193</v>
      </c>
      <c r="K63" s="101" t="s">
        <v>176</v>
      </c>
      <c r="L63" s="100"/>
      <c r="M63" s="100"/>
      <c r="N63" s="100"/>
      <c r="O63" s="100"/>
      <c r="P63" s="100"/>
      <c r="Q63" s="100"/>
      <c r="R63" s="100"/>
      <c r="S63" s="100"/>
      <c r="T63" s="100"/>
      <c r="U63" s="100"/>
    </row>
    <row r="64" spans="1:23" x14ac:dyDescent="0.25">
      <c r="A64">
        <f t="shared" si="0"/>
        <v>638</v>
      </c>
      <c r="B64" t="b">
        <v>1</v>
      </c>
      <c r="C64" t="s">
        <v>191</v>
      </c>
      <c r="D64" t="s">
        <v>185</v>
      </c>
      <c r="E64" s="95">
        <v>1</v>
      </c>
      <c r="F64" s="95">
        <v>512</v>
      </c>
      <c r="G64" s="101">
        <f t="shared" si="2"/>
        <v>512</v>
      </c>
      <c r="H64" s="95" t="s">
        <v>162</v>
      </c>
      <c r="I64" s="95" t="s">
        <v>147</v>
      </c>
      <c r="J64" s="95">
        <v>4</v>
      </c>
      <c r="K64" s="95" t="s">
        <v>176</v>
      </c>
    </row>
    <row r="65" spans="1:11" x14ac:dyDescent="0.25">
      <c r="A65">
        <f t="shared" si="0"/>
        <v>639</v>
      </c>
      <c r="B65" t="b">
        <v>1</v>
      </c>
      <c r="C65" t="s">
        <v>191</v>
      </c>
      <c r="D65" t="s">
        <v>186</v>
      </c>
      <c r="E65" s="95">
        <v>1</v>
      </c>
      <c r="F65" s="95">
        <v>512</v>
      </c>
      <c r="G65" s="101">
        <f t="shared" si="2"/>
        <v>512</v>
      </c>
      <c r="H65" s="95" t="s">
        <v>162</v>
      </c>
      <c r="I65" s="95" t="s">
        <v>147</v>
      </c>
      <c r="J65" s="95" t="s">
        <v>192</v>
      </c>
      <c r="K65" s="95" t="s">
        <v>176</v>
      </c>
    </row>
    <row r="66" spans="1:11" x14ac:dyDescent="0.25">
      <c r="A66">
        <f t="shared" si="0"/>
        <v>640</v>
      </c>
      <c r="B66" t="b">
        <v>1</v>
      </c>
      <c r="C66" t="s">
        <v>191</v>
      </c>
      <c r="D66" t="s">
        <v>188</v>
      </c>
      <c r="E66" s="95">
        <v>1</v>
      </c>
      <c r="F66" s="95">
        <v>512</v>
      </c>
      <c r="G66" s="101">
        <f t="shared" si="2"/>
        <v>512</v>
      </c>
      <c r="H66" s="95" t="s">
        <v>162</v>
      </c>
      <c r="I66" s="95" t="s">
        <v>147</v>
      </c>
      <c r="J66" s="95" t="s">
        <v>193</v>
      </c>
      <c r="K66" s="95" t="s">
        <v>176</v>
      </c>
    </row>
    <row r="67" spans="1:11" x14ac:dyDescent="0.25">
      <c r="A67">
        <f t="shared" si="0"/>
        <v>641</v>
      </c>
      <c r="B67" t="b">
        <v>1</v>
      </c>
      <c r="C67" t="s">
        <v>191</v>
      </c>
      <c r="D67" t="s">
        <v>185</v>
      </c>
      <c r="E67" s="95">
        <v>1</v>
      </c>
      <c r="F67" s="95">
        <v>540</v>
      </c>
      <c r="G67" s="101">
        <f t="shared" si="2"/>
        <v>540</v>
      </c>
      <c r="H67" s="95" t="s">
        <v>162</v>
      </c>
      <c r="I67" s="95" t="s">
        <v>147</v>
      </c>
      <c r="J67" s="95">
        <v>4</v>
      </c>
      <c r="K67" s="95" t="s">
        <v>176</v>
      </c>
    </row>
    <row r="68" spans="1:11" x14ac:dyDescent="0.25">
      <c r="A68">
        <f t="shared" si="0"/>
        <v>642</v>
      </c>
      <c r="B68" t="b">
        <v>1</v>
      </c>
      <c r="C68" t="s">
        <v>191</v>
      </c>
      <c r="D68" t="s">
        <v>186</v>
      </c>
      <c r="E68" s="95">
        <v>1</v>
      </c>
      <c r="F68" s="95">
        <v>540</v>
      </c>
      <c r="G68" s="101">
        <f t="shared" si="2"/>
        <v>540</v>
      </c>
      <c r="H68" s="95" t="s">
        <v>162</v>
      </c>
      <c r="I68" s="95" t="s">
        <v>147</v>
      </c>
      <c r="J68" s="95" t="s">
        <v>192</v>
      </c>
      <c r="K68" s="95" t="s">
        <v>176</v>
      </c>
    </row>
    <row r="69" spans="1:11" x14ac:dyDescent="0.25">
      <c r="A69">
        <f t="shared" si="0"/>
        <v>643</v>
      </c>
      <c r="B69" t="b">
        <v>1</v>
      </c>
      <c r="C69" t="s">
        <v>191</v>
      </c>
      <c r="D69" t="s">
        <v>188</v>
      </c>
      <c r="E69" s="95">
        <v>1</v>
      </c>
      <c r="F69" s="95">
        <v>540</v>
      </c>
      <c r="G69" s="101">
        <f t="shared" si="2"/>
        <v>540</v>
      </c>
      <c r="H69" s="95" t="s">
        <v>162</v>
      </c>
      <c r="I69" s="95" t="s">
        <v>147</v>
      </c>
      <c r="J69" s="95" t="s">
        <v>193</v>
      </c>
      <c r="K69" s="95" t="s">
        <v>176</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C12"/>
  <sheetViews>
    <sheetView workbookViewId="0">
      <selection activeCell="G447" sqref="G447:L447"/>
    </sheetView>
  </sheetViews>
  <sheetFormatPr defaultRowHeight="15" x14ac:dyDescent="0.25"/>
  <cols>
    <col min="1" max="1" width="12.140625" bestFit="1" customWidth="1"/>
    <col min="2" max="2" width="73.28515625" customWidth="1"/>
    <col min="3" max="3" width="92.28515625" bestFit="1" customWidth="1"/>
  </cols>
  <sheetData>
    <row r="1" spans="1:3" x14ac:dyDescent="0.25">
      <c r="A1" s="90" t="s">
        <v>194</v>
      </c>
      <c r="B1" s="90" t="s">
        <v>195</v>
      </c>
      <c r="C1" s="90" t="s">
        <v>196</v>
      </c>
    </row>
    <row r="2" spans="1:3" x14ac:dyDescent="0.25">
      <c r="A2" t="s">
        <v>197</v>
      </c>
      <c r="B2" s="118" t="s">
        <v>198</v>
      </c>
      <c r="C2" t="s">
        <v>199</v>
      </c>
    </row>
    <row r="3" spans="1:3" x14ac:dyDescent="0.25">
      <c r="A3" t="s">
        <v>200</v>
      </c>
      <c r="B3" s="118" t="s">
        <v>198</v>
      </c>
      <c r="C3" t="s">
        <v>199</v>
      </c>
    </row>
    <row r="4" spans="1:3" x14ac:dyDescent="0.25">
      <c r="A4" t="s">
        <v>201</v>
      </c>
      <c r="B4" s="118" t="s">
        <v>198</v>
      </c>
      <c r="C4" t="s">
        <v>199</v>
      </c>
    </row>
    <row r="5" spans="1:3" x14ac:dyDescent="0.25">
      <c r="A5" t="s">
        <v>202</v>
      </c>
      <c r="B5" s="118" t="s">
        <v>198</v>
      </c>
      <c r="C5" t="s">
        <v>199</v>
      </c>
    </row>
    <row r="6" spans="1:3" x14ac:dyDescent="0.25">
      <c r="A6" t="s">
        <v>203</v>
      </c>
      <c r="B6" s="118" t="s">
        <v>198</v>
      </c>
      <c r="C6" t="s">
        <v>199</v>
      </c>
    </row>
    <row r="7" spans="1:3" x14ac:dyDescent="0.25">
      <c r="A7" t="s">
        <v>204</v>
      </c>
      <c r="B7" s="118" t="s">
        <v>198</v>
      </c>
      <c r="C7" t="s">
        <v>199</v>
      </c>
    </row>
    <row r="12" spans="1:3" x14ac:dyDescent="0.25">
      <c r="B12" t="b">
        <f>IF(AND(ISNUMBER(A12),A12&lt;&gt;1,A12&lt;&gt;100),TRUE,FALSE)</f>
        <v>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tabColor rgb="FF92D050"/>
  </sheetPr>
  <dimension ref="A1:J58"/>
  <sheetViews>
    <sheetView zoomScaleNormal="100" workbookViewId="0">
      <pane ySplit="1" topLeftCell="A2" activePane="bottomLeft" state="frozen"/>
      <selection activeCell="G447" sqref="G447:L447"/>
      <selection pane="bottomLeft" activeCell="G447" sqref="G447:L447"/>
    </sheetView>
  </sheetViews>
  <sheetFormatPr defaultRowHeight="15" x14ac:dyDescent="0.25"/>
  <cols>
    <col min="1" max="1" width="5.42578125" bestFit="1" customWidth="1"/>
    <col min="2" max="2" width="11.28515625" bestFit="1" customWidth="1"/>
    <col min="3" max="3" width="9.5703125" customWidth="1"/>
    <col min="4" max="4" width="10.7109375" style="136" bestFit="1" customWidth="1"/>
    <col min="5" max="5" width="32" customWidth="1"/>
    <col min="6" max="6" width="10.7109375" customWidth="1"/>
    <col min="7" max="7" width="37.5703125" bestFit="1" customWidth="1"/>
    <col min="8" max="8" width="27.140625" bestFit="1" customWidth="1"/>
    <col min="10" max="10" width="80.28515625" bestFit="1" customWidth="1"/>
  </cols>
  <sheetData>
    <row r="1" spans="1:10" x14ac:dyDescent="0.25">
      <c r="A1" s="90" t="s">
        <v>205</v>
      </c>
      <c r="B1" s="90" t="s">
        <v>135</v>
      </c>
      <c r="C1" s="135" t="s">
        <v>206</v>
      </c>
      <c r="D1" s="135" t="s">
        <v>207</v>
      </c>
      <c r="E1" s="90" t="s">
        <v>208</v>
      </c>
      <c r="F1" s="90" t="s">
        <v>209</v>
      </c>
      <c r="G1" s="90" t="s">
        <v>210</v>
      </c>
      <c r="H1" s="90" t="s">
        <v>211</v>
      </c>
      <c r="I1" s="90" t="s">
        <v>212</v>
      </c>
      <c r="J1" s="90" t="s">
        <v>213</v>
      </c>
    </row>
    <row r="2" spans="1:10" x14ac:dyDescent="0.25">
      <c r="A2">
        <v>1</v>
      </c>
      <c r="B2" t="s">
        <v>93</v>
      </c>
      <c r="C2" s="95" t="s">
        <v>214</v>
      </c>
      <c r="D2" s="136">
        <v>1</v>
      </c>
      <c r="E2" t="s">
        <v>215</v>
      </c>
      <c r="F2" t="s">
        <v>216</v>
      </c>
      <c r="G2" t="s">
        <v>217</v>
      </c>
      <c r="H2" t="s">
        <v>218</v>
      </c>
      <c r="I2" t="s">
        <v>219</v>
      </c>
      <c r="J2" t="s">
        <v>220</v>
      </c>
    </row>
    <row r="3" spans="1:10" x14ac:dyDescent="0.25">
      <c r="A3">
        <v>2</v>
      </c>
      <c r="C3" s="95" t="s">
        <v>214</v>
      </c>
      <c r="D3" s="136">
        <v>2</v>
      </c>
      <c r="E3" t="s">
        <v>221</v>
      </c>
      <c r="F3" t="s">
        <v>216</v>
      </c>
      <c r="G3" t="s">
        <v>217</v>
      </c>
      <c r="H3" t="s">
        <v>218</v>
      </c>
      <c r="I3" t="s">
        <v>219</v>
      </c>
      <c r="J3" t="s">
        <v>222</v>
      </c>
    </row>
    <row r="4" spans="1:10" x14ac:dyDescent="0.25">
      <c r="A4">
        <v>3</v>
      </c>
      <c r="B4" t="s">
        <v>223</v>
      </c>
      <c r="C4" s="95" t="s">
        <v>214</v>
      </c>
      <c r="D4" s="136">
        <v>3</v>
      </c>
      <c r="E4" t="s">
        <v>224</v>
      </c>
      <c r="F4" t="s">
        <v>225</v>
      </c>
      <c r="G4" t="s">
        <v>217</v>
      </c>
      <c r="H4" t="s">
        <v>218</v>
      </c>
      <c r="I4" t="s">
        <v>219</v>
      </c>
    </row>
    <row r="5" spans="1:10" x14ac:dyDescent="0.25">
      <c r="A5">
        <v>4</v>
      </c>
      <c r="C5" s="95" t="s">
        <v>214</v>
      </c>
      <c r="D5" s="136">
        <v>4</v>
      </c>
      <c r="E5" t="s">
        <v>226</v>
      </c>
      <c r="F5" t="s">
        <v>225</v>
      </c>
      <c r="G5" t="s">
        <v>217</v>
      </c>
      <c r="H5" t="s">
        <v>218</v>
      </c>
      <c r="I5" t="s">
        <v>219</v>
      </c>
    </row>
    <row r="6" spans="1:10" x14ac:dyDescent="0.25">
      <c r="A6">
        <v>5</v>
      </c>
      <c r="C6" s="95" t="s">
        <v>214</v>
      </c>
      <c r="D6" s="136">
        <v>5</v>
      </c>
      <c r="E6" t="s">
        <v>227</v>
      </c>
      <c r="F6" t="s">
        <v>228</v>
      </c>
      <c r="G6" t="s">
        <v>217</v>
      </c>
      <c r="H6" t="s">
        <v>218</v>
      </c>
      <c r="I6" t="s">
        <v>219</v>
      </c>
    </row>
    <row r="7" spans="1:10" x14ac:dyDescent="0.25">
      <c r="A7">
        <v>6</v>
      </c>
      <c r="C7" s="95" t="s">
        <v>214</v>
      </c>
      <c r="D7" s="136">
        <v>6</v>
      </c>
      <c r="E7" t="s">
        <v>229</v>
      </c>
      <c r="F7" t="s">
        <v>228</v>
      </c>
      <c r="G7" t="s">
        <v>217</v>
      </c>
      <c r="H7" t="s">
        <v>218</v>
      </c>
      <c r="I7" t="s">
        <v>219</v>
      </c>
    </row>
    <row r="8" spans="1:10" x14ac:dyDescent="0.25">
      <c r="A8">
        <v>7</v>
      </c>
      <c r="C8" s="95" t="s">
        <v>214</v>
      </c>
      <c r="D8" s="136">
        <v>7</v>
      </c>
      <c r="E8" t="s">
        <v>230</v>
      </c>
      <c r="F8" t="s">
        <v>228</v>
      </c>
      <c r="G8" t="s">
        <v>217</v>
      </c>
      <c r="H8" t="s">
        <v>218</v>
      </c>
      <c r="I8" t="s">
        <v>219</v>
      </c>
    </row>
    <row r="9" spans="1:10" x14ac:dyDescent="0.25">
      <c r="A9">
        <v>8</v>
      </c>
      <c r="C9" s="95" t="s">
        <v>214</v>
      </c>
      <c r="D9" s="136">
        <v>8</v>
      </c>
      <c r="E9" t="s">
        <v>231</v>
      </c>
      <c r="F9" t="s">
        <v>228</v>
      </c>
      <c r="G9" t="s">
        <v>217</v>
      </c>
      <c r="H9" t="s">
        <v>218</v>
      </c>
      <c r="I9" t="s">
        <v>219</v>
      </c>
    </row>
    <row r="10" spans="1:10" x14ac:dyDescent="0.25">
      <c r="A10">
        <v>9</v>
      </c>
      <c r="C10" s="95" t="s">
        <v>214</v>
      </c>
      <c r="D10" s="136">
        <v>9</v>
      </c>
      <c r="E10" t="s">
        <v>232</v>
      </c>
      <c r="F10" t="s">
        <v>233</v>
      </c>
      <c r="G10" t="s">
        <v>217</v>
      </c>
      <c r="H10" t="s">
        <v>218</v>
      </c>
      <c r="I10" t="s">
        <v>219</v>
      </c>
    </row>
    <row r="11" spans="1:10" x14ac:dyDescent="0.25">
      <c r="A11">
        <v>10</v>
      </c>
      <c r="C11" s="95" t="s">
        <v>214</v>
      </c>
      <c r="D11" s="136" t="s">
        <v>23</v>
      </c>
      <c r="E11" t="s">
        <v>234</v>
      </c>
      <c r="F11" t="s">
        <v>233</v>
      </c>
      <c r="G11" t="s">
        <v>217</v>
      </c>
      <c r="H11" t="s">
        <v>218</v>
      </c>
      <c r="I11" t="s">
        <v>219</v>
      </c>
    </row>
    <row r="12" spans="1:10" x14ac:dyDescent="0.25">
      <c r="A12">
        <v>11</v>
      </c>
      <c r="C12" s="95" t="s">
        <v>214</v>
      </c>
      <c r="D12" s="136" t="s">
        <v>25</v>
      </c>
      <c r="E12" t="s">
        <v>235</v>
      </c>
      <c r="F12" t="s">
        <v>233</v>
      </c>
      <c r="G12" t="s">
        <v>217</v>
      </c>
      <c r="H12" t="s">
        <v>218</v>
      </c>
      <c r="I12" t="s">
        <v>219</v>
      </c>
    </row>
    <row r="13" spans="1:10" x14ac:dyDescent="0.25">
      <c r="A13">
        <v>12</v>
      </c>
      <c r="C13" s="95" t="s">
        <v>214</v>
      </c>
      <c r="D13" s="136">
        <v>11</v>
      </c>
      <c r="E13" t="s">
        <v>236</v>
      </c>
      <c r="F13" t="s">
        <v>233</v>
      </c>
      <c r="G13" t="s">
        <v>217</v>
      </c>
      <c r="H13" t="s">
        <v>218</v>
      </c>
      <c r="I13" t="s">
        <v>219</v>
      </c>
    </row>
    <row r="14" spans="1:10" x14ac:dyDescent="0.25">
      <c r="A14">
        <v>13</v>
      </c>
      <c r="B14" t="s">
        <v>94</v>
      </c>
      <c r="C14" s="95" t="s">
        <v>214</v>
      </c>
      <c r="D14" s="136">
        <v>12</v>
      </c>
      <c r="E14" t="s">
        <v>237</v>
      </c>
      <c r="F14" t="s">
        <v>238</v>
      </c>
      <c r="G14" t="s">
        <v>217</v>
      </c>
      <c r="H14" t="s">
        <v>218</v>
      </c>
      <c r="I14" t="s">
        <v>219</v>
      </c>
    </row>
    <row r="15" spans="1:10" x14ac:dyDescent="0.25">
      <c r="A15">
        <v>14</v>
      </c>
      <c r="B15" t="s">
        <v>95</v>
      </c>
      <c r="C15" s="95" t="s">
        <v>214</v>
      </c>
      <c r="D15" s="136">
        <v>13</v>
      </c>
      <c r="E15" t="s">
        <v>239</v>
      </c>
      <c r="F15" t="s">
        <v>240</v>
      </c>
      <c r="G15" t="s">
        <v>217</v>
      </c>
      <c r="H15" t="s">
        <v>218</v>
      </c>
      <c r="I15" t="s">
        <v>219</v>
      </c>
    </row>
    <row r="16" spans="1:10" x14ac:dyDescent="0.25">
      <c r="A16">
        <v>15</v>
      </c>
      <c r="C16" s="95" t="s">
        <v>214</v>
      </c>
      <c r="D16" s="136">
        <v>14</v>
      </c>
      <c r="E16" t="s">
        <v>241</v>
      </c>
      <c r="F16" t="s">
        <v>240</v>
      </c>
      <c r="G16" t="s">
        <v>217</v>
      </c>
      <c r="H16" t="s">
        <v>218</v>
      </c>
      <c r="I16" t="s">
        <v>219</v>
      </c>
    </row>
    <row r="17" spans="1:9" x14ac:dyDescent="0.25">
      <c r="A17">
        <v>16</v>
      </c>
      <c r="C17" s="95" t="s">
        <v>214</v>
      </c>
      <c r="D17" s="136">
        <v>15</v>
      </c>
      <c r="E17" t="s">
        <v>227</v>
      </c>
      <c r="F17" t="s">
        <v>240</v>
      </c>
      <c r="G17" t="s">
        <v>217</v>
      </c>
      <c r="H17" t="s">
        <v>218</v>
      </c>
      <c r="I17" t="s">
        <v>219</v>
      </c>
    </row>
    <row r="18" spans="1:9" x14ac:dyDescent="0.25">
      <c r="A18">
        <v>17</v>
      </c>
      <c r="B18" t="s">
        <v>96</v>
      </c>
      <c r="C18" s="95" t="s">
        <v>214</v>
      </c>
      <c r="D18" s="136">
        <v>16</v>
      </c>
      <c r="E18" t="s">
        <v>242</v>
      </c>
      <c r="F18" t="s">
        <v>243</v>
      </c>
      <c r="G18" t="s">
        <v>217</v>
      </c>
      <c r="H18" t="s">
        <v>218</v>
      </c>
      <c r="I18" t="s">
        <v>219</v>
      </c>
    </row>
    <row r="19" spans="1:9" x14ac:dyDescent="0.25">
      <c r="A19">
        <v>18</v>
      </c>
      <c r="C19" s="95" t="s">
        <v>214</v>
      </c>
      <c r="D19" s="136">
        <v>17</v>
      </c>
      <c r="E19" t="s">
        <v>244</v>
      </c>
      <c r="F19" t="s">
        <v>243</v>
      </c>
      <c r="G19" t="s">
        <v>217</v>
      </c>
      <c r="H19" t="s">
        <v>218</v>
      </c>
      <c r="I19" t="s">
        <v>219</v>
      </c>
    </row>
    <row r="20" spans="1:9" x14ac:dyDescent="0.25">
      <c r="A20">
        <v>19</v>
      </c>
      <c r="C20" s="95" t="s">
        <v>214</v>
      </c>
      <c r="D20" s="136">
        <v>18</v>
      </c>
      <c r="E20" t="s">
        <v>226</v>
      </c>
      <c r="F20" t="s">
        <v>243</v>
      </c>
      <c r="G20" t="s">
        <v>217</v>
      </c>
      <c r="H20" t="s">
        <v>218</v>
      </c>
      <c r="I20" t="s">
        <v>219</v>
      </c>
    </row>
    <row r="21" spans="1:9" x14ac:dyDescent="0.25">
      <c r="A21">
        <v>20</v>
      </c>
      <c r="C21" s="95" t="s">
        <v>214</v>
      </c>
      <c r="D21" s="136">
        <v>19</v>
      </c>
      <c r="E21" t="s">
        <v>229</v>
      </c>
      <c r="F21" t="s">
        <v>243</v>
      </c>
      <c r="G21" t="s">
        <v>217</v>
      </c>
      <c r="H21" t="s">
        <v>218</v>
      </c>
      <c r="I21" t="s">
        <v>219</v>
      </c>
    </row>
    <row r="22" spans="1:9" x14ac:dyDescent="0.25">
      <c r="A22">
        <v>21</v>
      </c>
      <c r="C22" s="95" t="s">
        <v>214</v>
      </c>
      <c r="D22" s="136">
        <v>20</v>
      </c>
      <c r="E22" t="s">
        <v>236</v>
      </c>
      <c r="F22" t="s">
        <v>243</v>
      </c>
      <c r="G22" t="s">
        <v>217</v>
      </c>
      <c r="H22" t="s">
        <v>218</v>
      </c>
      <c r="I22" t="s">
        <v>219</v>
      </c>
    </row>
    <row r="23" spans="1:9" x14ac:dyDescent="0.25">
      <c r="A23">
        <v>22</v>
      </c>
      <c r="C23" s="95" t="s">
        <v>214</v>
      </c>
      <c r="D23" s="136">
        <v>21</v>
      </c>
      <c r="E23" t="s">
        <v>231</v>
      </c>
      <c r="F23" t="s">
        <v>243</v>
      </c>
      <c r="G23" t="s">
        <v>217</v>
      </c>
      <c r="H23" t="s">
        <v>218</v>
      </c>
      <c r="I23" t="s">
        <v>219</v>
      </c>
    </row>
    <row r="24" spans="1:9" x14ac:dyDescent="0.25">
      <c r="A24">
        <v>23</v>
      </c>
      <c r="B24" t="s">
        <v>149</v>
      </c>
      <c r="C24" s="95" t="s">
        <v>214</v>
      </c>
      <c r="D24" s="136">
        <v>22</v>
      </c>
      <c r="E24" t="s">
        <v>245</v>
      </c>
      <c r="F24" t="s">
        <v>246</v>
      </c>
      <c r="G24" t="s">
        <v>217</v>
      </c>
      <c r="H24" t="s">
        <v>218</v>
      </c>
      <c r="I24" t="s">
        <v>219</v>
      </c>
    </row>
    <row r="25" spans="1:9" x14ac:dyDescent="0.25">
      <c r="A25">
        <v>24</v>
      </c>
      <c r="C25" s="95" t="s">
        <v>214</v>
      </c>
      <c r="D25" s="136">
        <v>23</v>
      </c>
      <c r="E25" t="s">
        <v>247</v>
      </c>
      <c r="F25" t="s">
        <v>246</v>
      </c>
      <c r="G25" t="s">
        <v>217</v>
      </c>
      <c r="H25" t="s">
        <v>218</v>
      </c>
      <c r="I25" t="s">
        <v>219</v>
      </c>
    </row>
    <row r="26" spans="1:9" x14ac:dyDescent="0.25">
      <c r="A26">
        <v>25</v>
      </c>
      <c r="C26" s="95" t="s">
        <v>214</v>
      </c>
      <c r="D26" s="136">
        <v>24</v>
      </c>
      <c r="E26" t="s">
        <v>248</v>
      </c>
      <c r="F26" t="s">
        <v>246</v>
      </c>
      <c r="G26" t="s">
        <v>217</v>
      </c>
      <c r="H26" t="s">
        <v>218</v>
      </c>
      <c r="I26" t="s">
        <v>219</v>
      </c>
    </row>
    <row r="27" spans="1:9" x14ac:dyDescent="0.25">
      <c r="A27">
        <v>26</v>
      </c>
      <c r="C27" s="95" t="s">
        <v>214</v>
      </c>
      <c r="D27" s="136">
        <v>25</v>
      </c>
      <c r="E27" t="s">
        <v>249</v>
      </c>
      <c r="F27" t="s">
        <v>250</v>
      </c>
      <c r="G27" t="s">
        <v>217</v>
      </c>
      <c r="H27" t="s">
        <v>218</v>
      </c>
      <c r="I27" t="s">
        <v>219</v>
      </c>
    </row>
    <row r="28" spans="1:9" x14ac:dyDescent="0.25">
      <c r="A28">
        <v>27</v>
      </c>
      <c r="C28" s="95" t="s">
        <v>214</v>
      </c>
      <c r="D28" s="136">
        <v>26</v>
      </c>
      <c r="E28" t="s">
        <v>251</v>
      </c>
      <c r="F28" t="s">
        <v>252</v>
      </c>
      <c r="G28" t="s">
        <v>217</v>
      </c>
      <c r="H28" t="s">
        <v>218</v>
      </c>
      <c r="I28" t="s">
        <v>219</v>
      </c>
    </row>
    <row r="29" spans="1:9" x14ac:dyDescent="0.25">
      <c r="A29">
        <v>28</v>
      </c>
      <c r="C29" s="95" t="s">
        <v>214</v>
      </c>
      <c r="D29" s="136">
        <v>27</v>
      </c>
      <c r="E29" t="s">
        <v>226</v>
      </c>
      <c r="F29" t="s">
        <v>252</v>
      </c>
      <c r="G29" t="s">
        <v>217</v>
      </c>
      <c r="H29" t="s">
        <v>218</v>
      </c>
      <c r="I29" t="s">
        <v>219</v>
      </c>
    </row>
    <row r="30" spans="1:9" x14ac:dyDescent="0.25">
      <c r="A30">
        <v>29</v>
      </c>
      <c r="C30" s="95" t="s">
        <v>214</v>
      </c>
      <c r="D30" s="136">
        <v>28</v>
      </c>
      <c r="E30" t="s">
        <v>253</v>
      </c>
      <c r="F30" t="s">
        <v>252</v>
      </c>
      <c r="G30" t="s">
        <v>217</v>
      </c>
      <c r="H30" t="s">
        <v>218</v>
      </c>
      <c r="I30" t="s">
        <v>219</v>
      </c>
    </row>
    <row r="31" spans="1:9" x14ac:dyDescent="0.25">
      <c r="A31">
        <v>30</v>
      </c>
      <c r="C31" s="95" t="s">
        <v>214</v>
      </c>
      <c r="D31" s="136">
        <v>29</v>
      </c>
      <c r="E31" t="s">
        <v>254</v>
      </c>
      <c r="F31" t="s">
        <v>255</v>
      </c>
      <c r="G31" t="s">
        <v>217</v>
      </c>
      <c r="H31" t="s">
        <v>218</v>
      </c>
      <c r="I31" t="s">
        <v>219</v>
      </c>
    </row>
    <row r="32" spans="1:9" x14ac:dyDescent="0.25">
      <c r="A32">
        <v>31</v>
      </c>
      <c r="C32" s="95" t="s">
        <v>214</v>
      </c>
      <c r="D32" s="136">
        <v>30</v>
      </c>
      <c r="E32" t="s">
        <v>227</v>
      </c>
      <c r="F32" t="s">
        <v>252</v>
      </c>
      <c r="G32" t="s">
        <v>217</v>
      </c>
      <c r="H32" t="s">
        <v>218</v>
      </c>
      <c r="I32" t="s">
        <v>219</v>
      </c>
    </row>
    <row r="33" spans="1:9" x14ac:dyDescent="0.25">
      <c r="A33">
        <v>32</v>
      </c>
      <c r="C33" s="95" t="s">
        <v>214</v>
      </c>
      <c r="D33" s="136">
        <v>31</v>
      </c>
      <c r="E33" t="s">
        <v>236</v>
      </c>
      <c r="F33" t="s">
        <v>252</v>
      </c>
      <c r="G33" t="s">
        <v>217</v>
      </c>
      <c r="H33" t="s">
        <v>218</v>
      </c>
      <c r="I33" t="s">
        <v>219</v>
      </c>
    </row>
    <row r="34" spans="1:9" x14ac:dyDescent="0.25">
      <c r="A34">
        <v>33</v>
      </c>
      <c r="C34" s="95" t="s">
        <v>214</v>
      </c>
      <c r="D34" s="136">
        <v>32</v>
      </c>
      <c r="E34" t="s">
        <v>256</v>
      </c>
      <c r="F34" t="s">
        <v>257</v>
      </c>
      <c r="G34" t="s">
        <v>217</v>
      </c>
      <c r="H34" t="s">
        <v>218</v>
      </c>
      <c r="I34" t="s">
        <v>219</v>
      </c>
    </row>
    <row r="35" spans="1:9" x14ac:dyDescent="0.25">
      <c r="A35">
        <v>34</v>
      </c>
      <c r="C35" s="95" t="s">
        <v>214</v>
      </c>
      <c r="D35" s="136">
        <v>33</v>
      </c>
      <c r="E35" t="s">
        <v>258</v>
      </c>
      <c r="F35" t="s">
        <v>257</v>
      </c>
      <c r="G35" t="s">
        <v>217</v>
      </c>
      <c r="H35" t="s">
        <v>218</v>
      </c>
      <c r="I35" t="s">
        <v>219</v>
      </c>
    </row>
    <row r="36" spans="1:9" x14ac:dyDescent="0.25">
      <c r="A36">
        <v>35</v>
      </c>
      <c r="B36" t="s">
        <v>151</v>
      </c>
      <c r="C36" s="95" t="s">
        <v>214</v>
      </c>
      <c r="D36" s="136">
        <v>35</v>
      </c>
      <c r="E36" t="s">
        <v>245</v>
      </c>
      <c r="F36" t="s">
        <v>259</v>
      </c>
      <c r="G36" t="s">
        <v>217</v>
      </c>
      <c r="H36" t="s">
        <v>218</v>
      </c>
      <c r="I36" t="s">
        <v>219</v>
      </c>
    </row>
    <row r="37" spans="1:9" x14ac:dyDescent="0.25">
      <c r="A37">
        <v>36</v>
      </c>
      <c r="C37" s="95" t="s">
        <v>214</v>
      </c>
      <c r="D37" s="136">
        <v>36</v>
      </c>
      <c r="E37" t="s">
        <v>247</v>
      </c>
      <c r="F37" t="s">
        <v>260</v>
      </c>
      <c r="G37" t="s">
        <v>217</v>
      </c>
      <c r="H37" t="s">
        <v>218</v>
      </c>
      <c r="I37" t="s">
        <v>219</v>
      </c>
    </row>
    <row r="38" spans="1:9" x14ac:dyDescent="0.25">
      <c r="A38">
        <v>37</v>
      </c>
      <c r="C38" s="95" t="s">
        <v>214</v>
      </c>
      <c r="D38" s="136">
        <v>37</v>
      </c>
      <c r="E38" t="s">
        <v>249</v>
      </c>
      <c r="F38" t="s">
        <v>250</v>
      </c>
      <c r="G38" t="s">
        <v>217</v>
      </c>
      <c r="H38" t="s">
        <v>218</v>
      </c>
      <c r="I38" t="s">
        <v>219</v>
      </c>
    </row>
    <row r="39" spans="1:9" x14ac:dyDescent="0.25">
      <c r="A39">
        <v>38</v>
      </c>
      <c r="C39" s="95" t="s">
        <v>214</v>
      </c>
      <c r="D39" s="136">
        <v>38</v>
      </c>
      <c r="E39" t="s">
        <v>226</v>
      </c>
      <c r="F39" t="s">
        <v>261</v>
      </c>
      <c r="G39" t="s">
        <v>217</v>
      </c>
      <c r="H39" t="s">
        <v>218</v>
      </c>
      <c r="I39" t="s">
        <v>219</v>
      </c>
    </row>
    <row r="40" spans="1:9" x14ac:dyDescent="0.25">
      <c r="A40">
        <v>39</v>
      </c>
      <c r="C40" s="95" t="s">
        <v>214</v>
      </c>
      <c r="D40" s="136">
        <v>39</v>
      </c>
      <c r="E40" t="s">
        <v>262</v>
      </c>
      <c r="F40" t="s">
        <v>261</v>
      </c>
      <c r="G40" t="s">
        <v>217</v>
      </c>
      <c r="H40" t="s">
        <v>218</v>
      </c>
      <c r="I40" t="s">
        <v>219</v>
      </c>
    </row>
    <row r="41" spans="1:9" x14ac:dyDescent="0.25">
      <c r="A41">
        <v>40</v>
      </c>
      <c r="C41" s="95" t="s">
        <v>214</v>
      </c>
      <c r="D41" s="136">
        <v>40</v>
      </c>
      <c r="E41" t="s">
        <v>263</v>
      </c>
      <c r="F41" t="s">
        <v>255</v>
      </c>
      <c r="G41" t="s">
        <v>217</v>
      </c>
      <c r="H41" t="s">
        <v>218</v>
      </c>
      <c r="I41" t="s">
        <v>219</v>
      </c>
    </row>
    <row r="42" spans="1:9" x14ac:dyDescent="0.25">
      <c r="A42">
        <v>41</v>
      </c>
      <c r="C42" s="95" t="s">
        <v>214</v>
      </c>
      <c r="D42" s="136">
        <v>41</v>
      </c>
      <c r="E42" t="s">
        <v>227</v>
      </c>
      <c r="F42" t="s">
        <v>261</v>
      </c>
      <c r="G42" t="s">
        <v>217</v>
      </c>
      <c r="H42" t="s">
        <v>218</v>
      </c>
      <c r="I42" t="s">
        <v>219</v>
      </c>
    </row>
    <row r="43" spans="1:9" x14ac:dyDescent="0.25">
      <c r="A43">
        <v>42</v>
      </c>
      <c r="C43" s="95" t="s">
        <v>214</v>
      </c>
      <c r="D43" s="136">
        <v>42</v>
      </c>
      <c r="E43" t="s">
        <v>236</v>
      </c>
      <c r="F43" t="s">
        <v>261</v>
      </c>
      <c r="G43" t="s">
        <v>217</v>
      </c>
      <c r="H43" t="s">
        <v>218</v>
      </c>
      <c r="I43" t="s">
        <v>219</v>
      </c>
    </row>
    <row r="44" spans="1:9" x14ac:dyDescent="0.25">
      <c r="A44">
        <v>43</v>
      </c>
      <c r="C44" s="95" t="s">
        <v>214</v>
      </c>
      <c r="D44" s="136">
        <v>43</v>
      </c>
      <c r="E44" t="s">
        <v>256</v>
      </c>
      <c r="F44" t="s">
        <v>264</v>
      </c>
      <c r="G44" t="s">
        <v>217</v>
      </c>
      <c r="H44" t="s">
        <v>218</v>
      </c>
      <c r="I44" t="s">
        <v>219</v>
      </c>
    </row>
    <row r="45" spans="1:9" x14ac:dyDescent="0.25">
      <c r="A45">
        <v>44</v>
      </c>
      <c r="C45" s="95" t="s">
        <v>214</v>
      </c>
      <c r="D45" s="136">
        <v>44</v>
      </c>
      <c r="E45" t="s">
        <v>258</v>
      </c>
      <c r="F45" t="s">
        <v>265</v>
      </c>
      <c r="G45" t="s">
        <v>217</v>
      </c>
      <c r="H45" t="s">
        <v>218</v>
      </c>
      <c r="I45" t="s">
        <v>219</v>
      </c>
    </row>
    <row r="46" spans="1:9" x14ac:dyDescent="0.25">
      <c r="A46">
        <v>45</v>
      </c>
      <c r="B46" t="s">
        <v>153</v>
      </c>
      <c r="C46" s="95" t="s">
        <v>214</v>
      </c>
      <c r="D46" s="136">
        <v>46</v>
      </c>
      <c r="E46" t="s">
        <v>249</v>
      </c>
      <c r="F46" t="s">
        <v>250</v>
      </c>
      <c r="G46" t="s">
        <v>217</v>
      </c>
      <c r="H46" t="s">
        <v>218</v>
      </c>
      <c r="I46" t="s">
        <v>219</v>
      </c>
    </row>
    <row r="47" spans="1:9" x14ac:dyDescent="0.25">
      <c r="A47">
        <v>46</v>
      </c>
      <c r="C47" s="95" t="s">
        <v>214</v>
      </c>
      <c r="D47" s="136">
        <v>47</v>
      </c>
      <c r="E47" t="s">
        <v>266</v>
      </c>
      <c r="F47" t="s">
        <v>267</v>
      </c>
      <c r="G47" t="s">
        <v>217</v>
      </c>
      <c r="H47" t="s">
        <v>218</v>
      </c>
      <c r="I47" t="s">
        <v>219</v>
      </c>
    </row>
    <row r="48" spans="1:9" x14ac:dyDescent="0.25">
      <c r="A48">
        <v>47</v>
      </c>
      <c r="C48" s="95" t="s">
        <v>214</v>
      </c>
      <c r="D48" s="136">
        <v>48</v>
      </c>
      <c r="E48" t="s">
        <v>268</v>
      </c>
      <c r="F48" t="s">
        <v>267</v>
      </c>
      <c r="G48" t="s">
        <v>217</v>
      </c>
      <c r="H48" t="s">
        <v>218</v>
      </c>
      <c r="I48" t="s">
        <v>219</v>
      </c>
    </row>
    <row r="49" spans="1:9" x14ac:dyDescent="0.25">
      <c r="A49">
        <v>48</v>
      </c>
      <c r="C49" s="95" t="s">
        <v>214</v>
      </c>
      <c r="D49" s="136">
        <v>49</v>
      </c>
      <c r="E49" t="s">
        <v>226</v>
      </c>
      <c r="F49" t="s">
        <v>267</v>
      </c>
      <c r="G49" t="s">
        <v>217</v>
      </c>
      <c r="H49" t="s">
        <v>218</v>
      </c>
      <c r="I49" t="s">
        <v>219</v>
      </c>
    </row>
    <row r="50" spans="1:9" x14ac:dyDescent="0.25">
      <c r="A50">
        <v>49</v>
      </c>
      <c r="C50" s="95" t="s">
        <v>214</v>
      </c>
      <c r="D50" s="136">
        <v>50</v>
      </c>
      <c r="E50" t="s">
        <v>226</v>
      </c>
      <c r="F50" t="s">
        <v>267</v>
      </c>
      <c r="G50" t="s">
        <v>217</v>
      </c>
      <c r="H50" t="s">
        <v>218</v>
      </c>
      <c r="I50" t="s">
        <v>219</v>
      </c>
    </row>
    <row r="51" spans="1:9" x14ac:dyDescent="0.25">
      <c r="A51">
        <v>50</v>
      </c>
      <c r="C51" s="95" t="s">
        <v>214</v>
      </c>
      <c r="D51" s="136">
        <v>51</v>
      </c>
      <c r="E51" t="s">
        <v>269</v>
      </c>
      <c r="F51" t="s">
        <v>267</v>
      </c>
      <c r="G51" t="s">
        <v>217</v>
      </c>
      <c r="H51" t="s">
        <v>218</v>
      </c>
      <c r="I51" t="s">
        <v>219</v>
      </c>
    </row>
    <row r="52" spans="1:9" x14ac:dyDescent="0.25">
      <c r="A52">
        <v>51</v>
      </c>
      <c r="C52" s="95" t="s">
        <v>214</v>
      </c>
      <c r="D52" s="136">
        <v>52</v>
      </c>
      <c r="E52" t="s">
        <v>227</v>
      </c>
      <c r="F52" t="s">
        <v>267</v>
      </c>
      <c r="G52" t="s">
        <v>217</v>
      </c>
      <c r="H52" t="s">
        <v>218</v>
      </c>
      <c r="I52" t="s">
        <v>219</v>
      </c>
    </row>
    <row r="53" spans="1:9" x14ac:dyDescent="0.25">
      <c r="A53">
        <v>52</v>
      </c>
      <c r="C53" s="95" t="s">
        <v>214</v>
      </c>
      <c r="D53" s="136">
        <v>53</v>
      </c>
      <c r="E53" t="s">
        <v>270</v>
      </c>
      <c r="F53" t="s">
        <v>271</v>
      </c>
      <c r="G53" t="s">
        <v>217</v>
      </c>
      <c r="H53" t="s">
        <v>218</v>
      </c>
      <c r="I53" t="s">
        <v>219</v>
      </c>
    </row>
    <row r="54" spans="1:9" x14ac:dyDescent="0.25">
      <c r="A54">
        <v>53</v>
      </c>
      <c r="C54" s="95" t="s">
        <v>214</v>
      </c>
      <c r="D54" s="136">
        <v>54</v>
      </c>
      <c r="E54" t="s">
        <v>236</v>
      </c>
      <c r="F54" t="s">
        <v>271</v>
      </c>
      <c r="G54" t="s">
        <v>217</v>
      </c>
      <c r="H54" t="s">
        <v>218</v>
      </c>
      <c r="I54" t="s">
        <v>219</v>
      </c>
    </row>
    <row r="55" spans="1:9" x14ac:dyDescent="0.25">
      <c r="A55">
        <v>54</v>
      </c>
      <c r="C55" s="95" t="s">
        <v>214</v>
      </c>
      <c r="D55" s="136">
        <v>55</v>
      </c>
      <c r="E55" t="s">
        <v>272</v>
      </c>
      <c r="F55" t="s">
        <v>271</v>
      </c>
      <c r="G55" t="s">
        <v>217</v>
      </c>
      <c r="H55" t="s">
        <v>218</v>
      </c>
      <c r="I55" t="s">
        <v>219</v>
      </c>
    </row>
    <row r="56" spans="1:9" x14ac:dyDescent="0.25">
      <c r="A56">
        <v>55</v>
      </c>
      <c r="C56" s="95" t="s">
        <v>214</v>
      </c>
      <c r="D56" s="136">
        <v>56</v>
      </c>
      <c r="E56" t="s">
        <v>256</v>
      </c>
      <c r="F56" t="s">
        <v>273</v>
      </c>
      <c r="G56" t="s">
        <v>217</v>
      </c>
      <c r="H56" t="s">
        <v>218</v>
      </c>
      <c r="I56" t="s">
        <v>219</v>
      </c>
    </row>
    <row r="57" spans="1:9" x14ac:dyDescent="0.25">
      <c r="A57">
        <v>56</v>
      </c>
      <c r="C57" s="95" t="s">
        <v>214</v>
      </c>
      <c r="D57" s="136">
        <v>57</v>
      </c>
      <c r="E57" t="s">
        <v>258</v>
      </c>
      <c r="F57" t="s">
        <v>273</v>
      </c>
      <c r="G57" t="s">
        <v>217</v>
      </c>
      <c r="H57" t="s">
        <v>218</v>
      </c>
      <c r="I57" t="s">
        <v>219</v>
      </c>
    </row>
    <row r="58" spans="1:9" x14ac:dyDescent="0.25">
      <c r="A58">
        <v>57</v>
      </c>
      <c r="C58" s="95" t="s">
        <v>214</v>
      </c>
      <c r="D58" s="136">
        <v>59</v>
      </c>
      <c r="E58" t="s">
        <v>274</v>
      </c>
      <c r="F58" t="s">
        <v>273</v>
      </c>
      <c r="G58" t="s">
        <v>217</v>
      </c>
      <c r="H58" t="s">
        <v>218</v>
      </c>
      <c r="I58" t="s">
        <v>219</v>
      </c>
    </row>
  </sheetData>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7A990B808CBC049AD1ED70E88C689AE" ma:contentTypeVersion="10" ma:contentTypeDescription="Create a new document." ma:contentTypeScope="" ma:versionID="14239cc30665505fd266ecbc5a41e179">
  <xsd:schema xmlns:xsd="http://www.w3.org/2001/XMLSchema" xmlns:xs="http://www.w3.org/2001/XMLSchema" xmlns:p="http://schemas.microsoft.com/office/2006/metadata/properties" xmlns:ns2="50fae60e-a2d6-473f-a835-9bedee908d52" xmlns:ns3="bafb590b-4203-4ad7-ab29-97606933e6b0" targetNamespace="http://schemas.microsoft.com/office/2006/metadata/properties" ma:root="true" ma:fieldsID="ce22e6f27082acf1896c2a2eb656f304" ns2:_="" ns3:_="">
    <xsd:import namespace="50fae60e-a2d6-473f-a835-9bedee908d52"/>
    <xsd:import namespace="bafb590b-4203-4ad7-ab29-97606933e6b0"/>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0fae60e-a2d6-473f-a835-9bedee908d52"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afb590b-4203-4ad7-ab29-97606933e6b0"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2D4AF06-8CF1-4AEE-9BA2-5E7BFD2AB7D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0fae60e-a2d6-473f-a835-9bedee908d52"/>
    <ds:schemaRef ds:uri="bafb590b-4203-4ad7-ab29-97606933e6b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32EDB2-B983-48ED-B385-6593722E7D9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8B694F0D-59C7-4558-B114-3281238CD8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SAM</vt:lpstr>
      <vt:lpstr>P&amp;L Statement</vt:lpstr>
      <vt:lpstr>_SUMM_ROWS_LKP_YTD_</vt:lpstr>
      <vt:lpstr>LOOKUPS</vt:lpstr>
      <vt:lpstr>_SUMM_ROWS_LKP_</vt:lpstr>
      <vt:lpstr>_PROC_EXTRAS_LKP_</vt:lpstr>
      <vt:lpstr>_HYPER_LKP_NEW_</vt:lpstr>
      <vt:lpstr>'P&amp;L Statement'!Print_Area</vt:lpstr>
      <vt:lpstr>SAM!Print_Area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Mortgage Guaranty Insurance Corporation (MGIC)</dc:creator>
  <cp:keywords/>
  <dc:description/>
  <cp:lastModifiedBy>crystal helweg</cp:lastModifiedBy>
  <cp:revision/>
  <cp:lastPrinted>2021-02-23T21:37:11Z</cp:lastPrinted>
  <dcterms:created xsi:type="dcterms:W3CDTF">2018-10-01T05:44:54Z</dcterms:created>
  <dcterms:modified xsi:type="dcterms:W3CDTF">2021-02-24T01:41:49Z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0x01010007A990B808CBC049AD1ED70E88C689AE</vt:lpwstr>
  </property>
</Properties>
</file>