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trlProps/ctrlProp17.xml" ContentType="application/vnd.ms-excel.controlproperties+xml"/>
  <Override PartName="/xl/drawings/drawing22.xml" ContentType="application/vnd.openxmlformats-officedocument.drawing+xml"/>
  <Override PartName="/xl/drawings/drawing23.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trlProps/ctrlProp20.xml" ContentType="application/vnd.ms-excel.controlpropertie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showInkAnnotation="0" codeName="ThisWorkbook"/>
  <mc:AlternateContent xmlns:mc="http://schemas.openxmlformats.org/markup-compatibility/2006">
    <mc:Choice Requires="x15">
      <x15ac:absPath xmlns:x15ac="http://schemas.microsoft.com/office/spreadsheetml/2010/11/ac" url="https://filatex-my.sharepoint.com/personal/stuti_filatex_com/Documents/Misc/Website 2.0/Shareholding Pattern/"/>
    </mc:Choice>
  </mc:AlternateContent>
  <xr:revisionPtr revIDLastSave="0" documentId="8_{2235D305-CD96-432B-AA14-96BEB08C52B3}" xr6:coauthVersionLast="45" xr6:coauthVersionMax="45" xr10:uidLastSave="{00000000-0000-0000-0000-000000000000}"/>
  <bookViews>
    <workbookView xWindow="-96" yWindow="-96" windowWidth="23232" windowHeight="13152" tabRatio="887" activeTab="5" xr2:uid="{00000000-000D-0000-FFFF-FFFF00000000}"/>
  </bookViews>
  <sheets>
    <sheet name="Index" sheetId="47" r:id="rId1"/>
    <sheet name="GeneralInfo" sheetId="39" r:id="rId2"/>
    <sheet name="Declaration" sheetId="40" r:id="rId3"/>
    <sheet name="Summary" sheetId="44" r:id="rId4"/>
    <sheet name="Taxonomy" sheetId="45" state="hidden" r:id="rId5"/>
    <sheet name="Shareholding Pattern" sheetId="1" r:id="rId6"/>
    <sheet name="IndHUF" sheetId="2" state="hidden" r:id="rId7"/>
    <sheet name="CGAndSG" sheetId="3" state="hidden" r:id="rId8"/>
    <sheet name="Banks" sheetId="4" state="hidden" r:id="rId9"/>
    <sheet name="OtherIND" sheetId="5" state="hidden" r:id="rId10"/>
    <sheet name="Individuals" sheetId="6" state="hidden" r:id="rId11"/>
    <sheet name="Government" sheetId="10" state="hidden" r:id="rId12"/>
    <sheet name="Institutions" sheetId="11" state="hidden" r:id="rId13"/>
    <sheet name="FPIPromoter" sheetId="14" state="hidden" r:id="rId14"/>
    <sheet name="OtherForeign" sheetId="15" state="hidden" r:id="rId15"/>
    <sheet name="MutuaFund" sheetId="16" state="hidden" r:id="rId16"/>
    <sheet name="VentureCap" sheetId="17" state="hidden" r:id="rId17"/>
    <sheet name="AIF" sheetId="18" state="hidden" r:id="rId18"/>
    <sheet name="FVC" sheetId="19" state="hidden" r:id="rId19"/>
    <sheet name="FPI_Insti" sheetId="20" state="hidden" r:id="rId20"/>
    <sheet name="Bank_Insti" sheetId="21" state="hidden" r:id="rId21"/>
    <sheet name="Insurance" sheetId="22" state="hidden" r:id="rId22"/>
    <sheet name="Pension" sheetId="23" state="hidden" r:id="rId23"/>
    <sheet name="Other_Insti" sheetId="24" state="hidden" r:id="rId24"/>
    <sheet name="CG&amp;SG&amp;PI" sheetId="25" state="hidden" r:id="rId25"/>
    <sheet name="Indivisual(aI)" sheetId="26" state="hidden" r:id="rId26"/>
    <sheet name="Indivisual(aII)" sheetId="28" state="hidden" r:id="rId27"/>
    <sheet name="NBFC" sheetId="31" state="hidden" r:id="rId28"/>
    <sheet name="EmpTrust" sheetId="32" state="hidden" r:id="rId29"/>
    <sheet name="OD" sheetId="33" state="hidden" r:id="rId30"/>
    <sheet name="Other_NonInsti" sheetId="34" state="hidden" r:id="rId31"/>
    <sheet name="DRHolder" sheetId="36" state="hidden" r:id="rId32"/>
    <sheet name="EBT" sheetId="38" state="hidden" r:id="rId33"/>
    <sheet name="Unclaimed_Prom" sheetId="41" state="hidden" r:id="rId34"/>
    <sheet name="TextBlock" sheetId="46" state="hidden" r:id="rId35"/>
    <sheet name="PAC_Public" sheetId="42" state="hidden" r:id="rId36"/>
    <sheet name="Unclaimed_Public" sheetId="43" state="hidden" r:id="rId37"/>
  </sheets>
  <definedNames>
    <definedName name="_xlnm._FilterDatabase" localSheetId="4" hidden="1">Taxonomy!$A$1:$Y$700</definedName>
    <definedName name="AR">Banks!$AA$7</definedName>
    <definedName name="half">GeneralInfo!$S$4:$S$5</definedName>
    <definedName name="pre">GeneralInfo!$S$1:$S$3</definedName>
    <definedName name="yy">GeneralInfo!$S$1:$S$5</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28" i="34" l="1"/>
  <c r="O28" i="34"/>
  <c r="Q28" i="34" s="1"/>
  <c r="M28" i="34"/>
  <c r="X28" i="34" s="1"/>
  <c r="U27" i="34" l="1"/>
  <c r="O27" i="34"/>
  <c r="Q27" i="34" s="1"/>
  <c r="M27" i="34"/>
  <c r="X27" i="34" s="1"/>
  <c r="X26" i="34"/>
  <c r="U26" i="34"/>
  <c r="O26" i="34"/>
  <c r="Q26" i="34" s="1"/>
  <c r="M26" i="34"/>
  <c r="U25" i="34"/>
  <c r="O25" i="34"/>
  <c r="Q25" i="34" s="1"/>
  <c r="M25" i="34"/>
  <c r="X25" i="34" s="1"/>
  <c r="X24" i="34"/>
  <c r="U24" i="34"/>
  <c r="O24" i="34"/>
  <c r="Q24" i="34" s="1"/>
  <c r="M24" i="34"/>
  <c r="U23" i="34"/>
  <c r="O23" i="34"/>
  <c r="Q23" i="34" s="1"/>
  <c r="M23" i="34"/>
  <c r="X23" i="34" s="1"/>
  <c r="X22" i="34"/>
  <c r="U22" i="34"/>
  <c r="O22" i="34"/>
  <c r="Q22" i="34" s="1"/>
  <c r="M22" i="34"/>
  <c r="U21" i="34"/>
  <c r="O21" i="34"/>
  <c r="Q21" i="34" s="1"/>
  <c r="M21" i="34"/>
  <c r="X21" i="34" s="1"/>
  <c r="U20" i="34"/>
  <c r="O20" i="34"/>
  <c r="Q20" i="34" s="1"/>
  <c r="M20" i="34"/>
  <c r="U19" i="34"/>
  <c r="O19" i="34"/>
  <c r="Q19" i="34" s="1"/>
  <c r="M19" i="34"/>
  <c r="U18" i="34"/>
  <c r="O18" i="34"/>
  <c r="Q18" i="34" s="1"/>
  <c r="M18" i="34"/>
  <c r="U17" i="34"/>
  <c r="O17" i="34"/>
  <c r="Q17" i="34" s="1"/>
  <c r="M17" i="34"/>
  <c r="U16" i="34"/>
  <c r="O16" i="34"/>
  <c r="Q16" i="34" s="1"/>
  <c r="M16" i="34"/>
  <c r="U15" i="34"/>
  <c r="O15" i="34"/>
  <c r="Q15" i="34" s="1"/>
  <c r="M15" i="34"/>
  <c r="S15" i="28"/>
  <c r="M15" i="28"/>
  <c r="O15" i="28" s="1"/>
  <c r="K15" i="28"/>
  <c r="V15" i="28" s="1"/>
  <c r="U16" i="24"/>
  <c r="O16" i="24"/>
  <c r="Q16" i="24" s="1"/>
  <c r="M16" i="24"/>
  <c r="X16" i="24" s="1"/>
  <c r="U15" i="24"/>
  <c r="O15" i="24"/>
  <c r="Q15" i="24" s="1"/>
  <c r="M15" i="24"/>
  <c r="X15" i="24" s="1"/>
  <c r="S15" i="22"/>
  <c r="M15" i="22"/>
  <c r="O15" i="22" s="1"/>
  <c r="K15" i="22"/>
  <c r="V15" i="22" s="1"/>
  <c r="Z20" i="5"/>
  <c r="X20" i="5"/>
  <c r="U20" i="5"/>
  <c r="O20" i="5"/>
  <c r="Q20" i="5" s="1"/>
  <c r="M20" i="5"/>
  <c r="X19" i="5"/>
  <c r="U19" i="5"/>
  <c r="O19" i="5"/>
  <c r="Q19" i="5" s="1"/>
  <c r="M19" i="5"/>
  <c r="Z19" i="5" s="1"/>
  <c r="U18" i="5"/>
  <c r="O18" i="5"/>
  <c r="Q18" i="5" s="1"/>
  <c r="M18" i="5"/>
  <c r="Z18" i="5" s="1"/>
  <c r="Z17" i="5"/>
  <c r="X17" i="5"/>
  <c r="U17" i="5"/>
  <c r="O17" i="5"/>
  <c r="Q17" i="5" s="1"/>
  <c r="M17" i="5"/>
  <c r="X16" i="5"/>
  <c r="U16" i="5"/>
  <c r="O16" i="5"/>
  <c r="Q16" i="5" s="1"/>
  <c r="M16" i="5"/>
  <c r="Z16" i="5" s="1"/>
  <c r="U15" i="5"/>
  <c r="O15" i="5"/>
  <c r="Q15" i="5" s="1"/>
  <c r="M15" i="5"/>
  <c r="Z15" i="5" s="1"/>
  <c r="X24" i="2"/>
  <c r="V24" i="2"/>
  <c r="S24" i="2"/>
  <c r="M24" i="2"/>
  <c r="O24" i="2" s="1"/>
  <c r="K24" i="2"/>
  <c r="S23" i="2"/>
  <c r="M23" i="2"/>
  <c r="O23" i="2" s="1"/>
  <c r="K23" i="2"/>
  <c r="X23" i="2" s="1"/>
  <c r="S22" i="2"/>
  <c r="M22" i="2"/>
  <c r="O22" i="2" s="1"/>
  <c r="K22" i="2"/>
  <c r="X22" i="2" s="1"/>
  <c r="X21" i="2"/>
  <c r="V21" i="2"/>
  <c r="S21" i="2"/>
  <c r="M21" i="2"/>
  <c r="O21" i="2" s="1"/>
  <c r="K21" i="2"/>
  <c r="S20" i="2"/>
  <c r="M20" i="2"/>
  <c r="O20" i="2" s="1"/>
  <c r="K20" i="2"/>
  <c r="X20" i="2" s="1"/>
  <c r="X19" i="2"/>
  <c r="S19" i="2"/>
  <c r="M19" i="2"/>
  <c r="O19" i="2" s="1"/>
  <c r="K19" i="2"/>
  <c r="V19" i="2" s="1"/>
  <c r="V18" i="2"/>
  <c r="S18" i="2"/>
  <c r="M18" i="2"/>
  <c r="O18" i="2" s="1"/>
  <c r="K18" i="2"/>
  <c r="X18" i="2" s="1"/>
  <c r="S17" i="2"/>
  <c r="M17" i="2"/>
  <c r="O17" i="2" s="1"/>
  <c r="K17" i="2"/>
  <c r="X17" i="2" s="1"/>
  <c r="X16" i="2"/>
  <c r="V16" i="2"/>
  <c r="S16" i="2"/>
  <c r="M16" i="2"/>
  <c r="O16" i="2" s="1"/>
  <c r="K16" i="2"/>
  <c r="S15" i="2"/>
  <c r="M15" i="2"/>
  <c r="O15" i="2" s="1"/>
  <c r="K15" i="2"/>
  <c r="X15" i="2" s="1"/>
  <c r="V15" i="2" l="1"/>
  <c r="V23" i="2"/>
  <c r="V20" i="2"/>
  <c r="V17" i="2"/>
  <c r="X15" i="5"/>
  <c r="X18" i="5"/>
  <c r="V22" i="2"/>
  <c r="X19" i="34"/>
  <c r="X15" i="34"/>
  <c r="X16" i="34"/>
  <c r="X17" i="34"/>
  <c r="X18" i="34"/>
  <c r="X20" i="34"/>
  <c r="N54" i="1" l="1"/>
  <c r="N36" i="1"/>
  <c r="N30" i="1" l="1"/>
  <c r="Z13" i="15" l="1"/>
  <c r="X13" i="15"/>
  <c r="N55" i="1" l="1"/>
  <c r="N48" i="1"/>
  <c r="N47" i="1"/>
  <c r="N46" i="1"/>
  <c r="N45" i="1"/>
  <c r="N44" i="1"/>
  <c r="N43" i="1"/>
  <c r="N40" i="1"/>
  <c r="N38" i="1"/>
  <c r="N37" i="1"/>
  <c r="N35" i="1"/>
  <c r="N34" i="1"/>
  <c r="N33" i="1"/>
  <c r="N32" i="1"/>
  <c r="N31" i="1"/>
  <c r="V13" i="38" l="1"/>
  <c r="W13" i="36"/>
  <c r="X13" i="34"/>
  <c r="V13" i="33"/>
  <c r="V13" i="32"/>
  <c r="V13" i="31"/>
  <c r="V13" i="28"/>
  <c r="V13" i="26"/>
  <c r="V13" i="25"/>
  <c r="X13" i="24"/>
  <c r="V13" i="23"/>
  <c r="V13" i="22"/>
  <c r="V13" i="21"/>
  <c r="V13" i="20"/>
  <c r="V13" i="19"/>
  <c r="V13" i="18"/>
  <c r="V13" i="17"/>
  <c r="V13" i="16"/>
  <c r="V13" i="14"/>
  <c r="V13" i="11"/>
  <c r="V13" i="10"/>
  <c r="V13" i="6"/>
  <c r="X13" i="5"/>
  <c r="V13" i="4"/>
  <c r="V13" i="3"/>
  <c r="V13" i="2"/>
  <c r="X13" i="14" l="1"/>
  <c r="X13" i="11"/>
  <c r="X13" i="10"/>
  <c r="X13" i="6"/>
  <c r="Z13" i="5"/>
  <c r="X13" i="4"/>
  <c r="X13" i="3"/>
  <c r="X13" i="2"/>
  <c r="AD13" i="38"/>
  <c r="AD13" i="36"/>
  <c r="AD13" i="34"/>
  <c r="AD13" i="33"/>
  <c r="AD13" i="32"/>
  <c r="AD13" i="31"/>
  <c r="AD13" i="28"/>
  <c r="AD13" i="26"/>
  <c r="AD13" i="25"/>
  <c r="AD13" i="24"/>
  <c r="AD13" i="23"/>
  <c r="AD13" i="22"/>
  <c r="AD13" i="21"/>
  <c r="AD13" i="20"/>
  <c r="AD13" i="18"/>
  <c r="AD13" i="17"/>
  <c r="AD13" i="16"/>
  <c r="AC13" i="10"/>
  <c r="F16" i="39" l="1"/>
  <c r="W16" i="21" l="1"/>
  <c r="L30" i="34" l="1"/>
  <c r="K30" i="34"/>
  <c r="J30" i="34"/>
  <c r="J3" i="34"/>
  <c r="I30" i="34"/>
  <c r="I3" i="34"/>
  <c r="K18" i="24"/>
  <c r="J18" i="24"/>
  <c r="I18" i="24"/>
  <c r="I3" i="24"/>
  <c r="L18" i="24" l="1"/>
  <c r="L3" i="24"/>
  <c r="K3" i="24"/>
  <c r="J3" i="24"/>
  <c r="G16" i="38" l="1"/>
  <c r="H16" i="36"/>
  <c r="O39" i="1" l="1"/>
  <c r="AA16" i="15" l="1"/>
  <c r="Y16" i="15"/>
  <c r="W16" i="15"/>
  <c r="T16" i="15"/>
  <c r="P16" i="15"/>
  <c r="L16" i="15"/>
  <c r="K16" i="15"/>
  <c r="I16" i="15"/>
  <c r="AA22" i="5"/>
  <c r="P22" i="5"/>
  <c r="L22" i="5"/>
  <c r="I22" i="5"/>
  <c r="K22" i="5" l="1"/>
  <c r="T22" i="5"/>
  <c r="R14" i="34"/>
  <c r="K3" i="34" l="1"/>
  <c r="M13" i="38"/>
  <c r="N13" i="36"/>
  <c r="O13" i="34"/>
  <c r="M13" i="33"/>
  <c r="M13" i="32"/>
  <c r="M13" i="31"/>
  <c r="M13" i="28"/>
  <c r="M13" i="26"/>
  <c r="M13" i="25"/>
  <c r="O13" i="24"/>
  <c r="M13" i="23"/>
  <c r="M13" i="22"/>
  <c r="M13" i="21"/>
  <c r="M13" i="20"/>
  <c r="M13" i="19"/>
  <c r="M13" i="18"/>
  <c r="M13" i="17"/>
  <c r="M13" i="16"/>
  <c r="O13" i="15"/>
  <c r="M13" i="14"/>
  <c r="M13" i="11"/>
  <c r="M13" i="10"/>
  <c r="M13" i="6"/>
  <c r="O13" i="5"/>
  <c r="M13" i="4"/>
  <c r="M13" i="3"/>
  <c r="M13" i="2"/>
  <c r="L3" i="34" l="1"/>
  <c r="J22" i="5" l="1"/>
  <c r="Z49" i="1"/>
  <c r="N41" i="1"/>
  <c r="O49" i="1" l="1"/>
  <c r="U22" i="5"/>
  <c r="S22" i="5"/>
  <c r="U16" i="15" l="1"/>
  <c r="S16" i="15"/>
  <c r="W22" i="5"/>
  <c r="M16" i="15"/>
  <c r="Q16" i="15"/>
  <c r="J16" i="15"/>
  <c r="M22" i="5"/>
  <c r="Q22" i="5"/>
  <c r="O22" i="5"/>
  <c r="X22" i="5" l="1"/>
  <c r="X16" i="15"/>
  <c r="Z16" i="15"/>
  <c r="Y22" i="5"/>
  <c r="Z22" i="5" s="1"/>
  <c r="O16" i="15"/>
  <c r="S13" i="38" l="1"/>
  <c r="U13" i="34" l="1"/>
  <c r="Q13" i="34"/>
  <c r="M13" i="34"/>
  <c r="M30" i="34" s="1"/>
  <c r="K13" i="38"/>
  <c r="O13" i="38"/>
  <c r="P13" i="38" s="1"/>
  <c r="U13" i="24"/>
  <c r="Q13" i="24"/>
  <c r="R13" i="24" s="1"/>
  <c r="M13" i="24"/>
  <c r="S13" i="33"/>
  <c r="O13" i="33"/>
  <c r="P13" i="33" s="1"/>
  <c r="K13" i="33"/>
  <c r="S13" i="32"/>
  <c r="O13" i="32"/>
  <c r="P13" i="32" s="1"/>
  <c r="K13" i="32"/>
  <c r="S13" i="31"/>
  <c r="O13" i="31"/>
  <c r="P13" i="31" s="1"/>
  <c r="K13" i="31"/>
  <c r="S13" i="28"/>
  <c r="O13" i="28"/>
  <c r="P13" i="28" s="1"/>
  <c r="K13" i="28"/>
  <c r="S13" i="26"/>
  <c r="O13" i="26"/>
  <c r="P13" i="26" s="1"/>
  <c r="K13" i="26"/>
  <c r="S13" i="25"/>
  <c r="O13" i="25"/>
  <c r="P13" i="25" s="1"/>
  <c r="K13" i="25"/>
  <c r="S13" i="23"/>
  <c r="O13" i="23"/>
  <c r="P13" i="23" s="1"/>
  <c r="K13" i="23"/>
  <c r="S13" i="22"/>
  <c r="O13" i="22"/>
  <c r="P13" i="22" s="1"/>
  <c r="K13" i="22"/>
  <c r="L13" i="22" s="1"/>
  <c r="S13" i="21"/>
  <c r="O13" i="21"/>
  <c r="P13" i="21" s="1"/>
  <c r="K13" i="21"/>
  <c r="S13" i="20"/>
  <c r="O13" i="20"/>
  <c r="P13" i="20" s="1"/>
  <c r="K13" i="20"/>
  <c r="S13" i="19"/>
  <c r="O13" i="19"/>
  <c r="P13" i="19" s="1"/>
  <c r="K13" i="19"/>
  <c r="M3" i="24" l="1"/>
  <c r="M18" i="24"/>
  <c r="R13" i="34"/>
  <c r="M3" i="34"/>
  <c r="L13" i="38"/>
  <c r="T13" i="38"/>
  <c r="T13" i="31"/>
  <c r="T13" i="32"/>
  <c r="T13" i="21"/>
  <c r="V13" i="24"/>
  <c r="T13" i="22"/>
  <c r="AC13" i="22" s="1"/>
  <c r="T13" i="19"/>
  <c r="L13" i="21"/>
  <c r="V13" i="34"/>
  <c r="N13" i="34"/>
  <c r="N13" i="24"/>
  <c r="T13" i="20"/>
  <c r="T13" i="23"/>
  <c r="T13" i="25"/>
  <c r="T13" i="28"/>
  <c r="T13" i="26"/>
  <c r="T13" i="33"/>
  <c r="L13" i="32"/>
  <c r="L13" i="33"/>
  <c r="L13" i="31"/>
  <c r="L13" i="28"/>
  <c r="L13" i="26"/>
  <c r="L13" i="25"/>
  <c r="L13" i="23"/>
  <c r="L13" i="20"/>
  <c r="L13" i="19"/>
  <c r="S13" i="18"/>
  <c r="O13" i="18"/>
  <c r="P13" i="18" s="1"/>
  <c r="K13" i="18"/>
  <c r="S13" i="17"/>
  <c r="O13" i="17"/>
  <c r="P13" i="17" s="1"/>
  <c r="K13" i="17"/>
  <c r="L13" i="17" s="1"/>
  <c r="S13" i="16"/>
  <c r="O13" i="16"/>
  <c r="P13" i="16" s="1"/>
  <c r="K13" i="16"/>
  <c r="S13" i="14"/>
  <c r="O13" i="14"/>
  <c r="P13" i="14" s="1"/>
  <c r="K13" i="14"/>
  <c r="S13" i="11"/>
  <c r="O13" i="11"/>
  <c r="P13" i="11" s="1"/>
  <c r="K13" i="11"/>
  <c r="S13" i="10"/>
  <c r="O13" i="10"/>
  <c r="P13" i="10" s="1"/>
  <c r="K13" i="10"/>
  <c r="S13" i="6"/>
  <c r="O13" i="6"/>
  <c r="P13" i="6" s="1"/>
  <c r="K13" i="6"/>
  <c r="T13" i="10" l="1"/>
  <c r="L13" i="10"/>
  <c r="L13" i="14"/>
  <c r="T13" i="14"/>
  <c r="L13" i="11"/>
  <c r="T13" i="11"/>
  <c r="T13" i="6"/>
  <c r="L13" i="6"/>
  <c r="AC13" i="20"/>
  <c r="AC13" i="21"/>
  <c r="AC13" i="31"/>
  <c r="AC13" i="19"/>
  <c r="AC13" i="32"/>
  <c r="AC13" i="23"/>
  <c r="AC13" i="38"/>
  <c r="AC13" i="33"/>
  <c r="AC13" i="24"/>
  <c r="AC13" i="26"/>
  <c r="AC13" i="28"/>
  <c r="AC13" i="25"/>
  <c r="AC13" i="34"/>
  <c r="T13" i="18"/>
  <c r="L13" i="18"/>
  <c r="T13" i="17"/>
  <c r="AC13" i="17" s="1"/>
  <c r="T13" i="16"/>
  <c r="L13" i="16"/>
  <c r="O16" i="11"/>
  <c r="U13" i="5"/>
  <c r="Q13" i="5"/>
  <c r="R13" i="5" s="1"/>
  <c r="M13" i="5"/>
  <c r="S13" i="4"/>
  <c r="O13" i="4"/>
  <c r="P13" i="4" s="1"/>
  <c r="K13" i="4"/>
  <c r="K13" i="2"/>
  <c r="S13" i="3"/>
  <c r="O13" i="3"/>
  <c r="P13" i="3" s="1"/>
  <c r="K13" i="3"/>
  <c r="L13" i="3" s="1"/>
  <c r="T55" i="1"/>
  <c r="T54" i="1"/>
  <c r="P55" i="1"/>
  <c r="P54" i="1"/>
  <c r="U15" i="36"/>
  <c r="T13" i="36"/>
  <c r="Q15" i="36"/>
  <c r="P13" i="36"/>
  <c r="Q13" i="36" s="1"/>
  <c r="M15" i="36"/>
  <c r="O13" i="2"/>
  <c r="P13" i="2" s="1"/>
  <c r="S16" i="25"/>
  <c r="W16" i="25"/>
  <c r="U16" i="25"/>
  <c r="V16" i="25" s="1"/>
  <c r="R16" i="25"/>
  <c r="Q16" i="25"/>
  <c r="O16" i="25"/>
  <c r="N16" i="25"/>
  <c r="M16" i="25"/>
  <c r="K16" i="25"/>
  <c r="J16" i="25"/>
  <c r="I16" i="25"/>
  <c r="H16" i="25"/>
  <c r="AC13" i="11" l="1"/>
  <c r="N13" i="5"/>
  <c r="V13" i="5"/>
  <c r="T13" i="3"/>
  <c r="L13" i="2"/>
  <c r="L13" i="4"/>
  <c r="T13" i="4"/>
  <c r="AC13" i="6"/>
  <c r="AC13" i="16"/>
  <c r="AC13" i="14"/>
  <c r="AC13" i="18"/>
  <c r="Z41" i="1"/>
  <c r="K41" i="1"/>
  <c r="J41" i="1"/>
  <c r="I41" i="1"/>
  <c r="H41" i="1"/>
  <c r="AC13" i="5" l="1"/>
  <c r="AC13" i="3"/>
  <c r="AC13" i="4"/>
  <c r="Y17" i="44"/>
  <c r="U17" i="44"/>
  <c r="R17" i="44"/>
  <c r="Q17" i="44"/>
  <c r="N17" i="44"/>
  <c r="M17" i="44"/>
  <c r="Y16" i="44"/>
  <c r="U16" i="44"/>
  <c r="R16" i="44"/>
  <c r="Q16" i="44"/>
  <c r="N16" i="44"/>
  <c r="M16" i="44"/>
  <c r="Z56" i="1" l="1"/>
  <c r="Y15" i="44" s="1"/>
  <c r="V56" i="1"/>
  <c r="U15" i="44" s="1"/>
  <c r="S56" i="1"/>
  <c r="R15" i="44" s="1"/>
  <c r="R56" i="1"/>
  <c r="Q15" i="44" s="1"/>
  <c r="O56" i="1"/>
  <c r="N15" i="44" s="1"/>
  <c r="N56" i="1"/>
  <c r="M15" i="44" s="1"/>
  <c r="L46" i="1"/>
  <c r="W46" i="1" s="1"/>
  <c r="L45" i="1"/>
  <c r="W45" i="1" s="1"/>
  <c r="L43" i="1"/>
  <c r="W43" i="1" s="1"/>
  <c r="L40" i="1"/>
  <c r="L38" i="1"/>
  <c r="W38" i="1" s="1"/>
  <c r="L37" i="1"/>
  <c r="W37" i="1" s="1"/>
  <c r="L36" i="1"/>
  <c r="W36" i="1" s="1"/>
  <c r="L35" i="1"/>
  <c r="W35" i="1" s="1"/>
  <c r="L34" i="1"/>
  <c r="W34" i="1" s="1"/>
  <c r="L33" i="1"/>
  <c r="W33" i="1" s="1"/>
  <c r="L32" i="1"/>
  <c r="W32" i="1" s="1"/>
  <c r="L31" i="1"/>
  <c r="W31" i="1" s="1"/>
  <c r="L30" i="1"/>
  <c r="W30" i="1" s="1"/>
  <c r="T34" i="1"/>
  <c r="S17" i="44"/>
  <c r="O17" i="44"/>
  <c r="R49" i="1"/>
  <c r="S49" i="1"/>
  <c r="V49" i="1"/>
  <c r="T48" i="1"/>
  <c r="T47" i="1"/>
  <c r="T46" i="1"/>
  <c r="P46" i="1"/>
  <c r="T45" i="1"/>
  <c r="P45" i="1"/>
  <c r="T44" i="1"/>
  <c r="T43" i="1"/>
  <c r="P43" i="1"/>
  <c r="V39" i="1"/>
  <c r="T38" i="1"/>
  <c r="T37" i="1"/>
  <c r="T36" i="1"/>
  <c r="T35" i="1"/>
  <c r="T33" i="1"/>
  <c r="T32" i="1"/>
  <c r="T31" i="1"/>
  <c r="T30" i="1"/>
  <c r="P38" i="1"/>
  <c r="P37" i="1"/>
  <c r="P36" i="1"/>
  <c r="P35" i="1"/>
  <c r="P34" i="1"/>
  <c r="P33" i="1"/>
  <c r="P32" i="1"/>
  <c r="P31" i="1"/>
  <c r="P40" i="1" l="1"/>
  <c r="P41" i="1" s="1"/>
  <c r="W40" i="1"/>
  <c r="P47" i="1"/>
  <c r="L44" i="1"/>
  <c r="W44" i="1" s="1"/>
  <c r="H49" i="1"/>
  <c r="L47" i="1"/>
  <c r="W47" i="1" s="1"/>
  <c r="O41" i="1"/>
  <c r="O50" i="1" s="1"/>
  <c r="L41" i="1"/>
  <c r="P56" i="1"/>
  <c r="O16" i="44"/>
  <c r="T56" i="1"/>
  <c r="S15" i="44" s="1"/>
  <c r="S16" i="44"/>
  <c r="T49" i="1"/>
  <c r="T39" i="1"/>
  <c r="G16" i="44" l="1"/>
  <c r="P48" i="1"/>
  <c r="I49" i="1"/>
  <c r="O15" i="44"/>
  <c r="S41" i="1"/>
  <c r="R41" i="1"/>
  <c r="T40" i="1"/>
  <c r="T41" i="1" s="1"/>
  <c r="W16" i="38"/>
  <c r="U16" i="38"/>
  <c r="R16" i="38"/>
  <c r="Q16" i="38"/>
  <c r="N16" i="38"/>
  <c r="M16" i="38"/>
  <c r="J16" i="38"/>
  <c r="I16" i="38"/>
  <c r="H16" i="38"/>
  <c r="S16" i="38"/>
  <c r="X16" i="36"/>
  <c r="V16" i="36"/>
  <c r="W16" i="36" s="1"/>
  <c r="S16" i="36"/>
  <c r="R16" i="36"/>
  <c r="O16" i="36"/>
  <c r="N16" i="36"/>
  <c r="K16" i="36"/>
  <c r="J16" i="36"/>
  <c r="I16" i="36"/>
  <c r="T16" i="36"/>
  <c r="L13" i="36"/>
  <c r="AC13" i="36" s="1"/>
  <c r="X16" i="25"/>
  <c r="S16" i="33"/>
  <c r="K16" i="33"/>
  <c r="S16" i="32"/>
  <c r="S16" i="31"/>
  <c r="K16" i="31"/>
  <c r="S16" i="26"/>
  <c r="W16" i="33"/>
  <c r="U16" i="33"/>
  <c r="V16" i="33" s="1"/>
  <c r="R16" i="33"/>
  <c r="Q16" i="33"/>
  <c r="N16" i="33"/>
  <c r="M16" i="33"/>
  <c r="J16" i="33"/>
  <c r="I16" i="33"/>
  <c r="H16" i="33"/>
  <c r="W16" i="32"/>
  <c r="U16" i="32"/>
  <c r="V16" i="32" s="1"/>
  <c r="R16" i="32"/>
  <c r="Q16" i="32"/>
  <c r="N16" i="32"/>
  <c r="M16" i="32"/>
  <c r="J16" i="32"/>
  <c r="I16" i="32"/>
  <c r="H16" i="32"/>
  <c r="W16" i="31"/>
  <c r="U16" i="31"/>
  <c r="V16" i="31" s="1"/>
  <c r="R16" i="31"/>
  <c r="Q16" i="31"/>
  <c r="N16" i="31"/>
  <c r="M16" i="31"/>
  <c r="J16" i="31"/>
  <c r="I16" i="31"/>
  <c r="H16" i="31"/>
  <c r="W17" i="28"/>
  <c r="U17" i="28"/>
  <c r="R17" i="28"/>
  <c r="Q17" i="28"/>
  <c r="O17" i="28"/>
  <c r="N17" i="28"/>
  <c r="M17" i="28"/>
  <c r="J17" i="28"/>
  <c r="I17" i="28"/>
  <c r="H17" i="28"/>
  <c r="W16" i="26"/>
  <c r="U16" i="26"/>
  <c r="V16" i="26" s="1"/>
  <c r="R16" i="26"/>
  <c r="Q16" i="26"/>
  <c r="N16" i="26"/>
  <c r="M16" i="26"/>
  <c r="J16" i="26"/>
  <c r="I16" i="26"/>
  <c r="H16" i="26"/>
  <c r="W16" i="23"/>
  <c r="U16" i="23"/>
  <c r="V16" i="23" s="1"/>
  <c r="R16" i="23"/>
  <c r="Q16" i="23"/>
  <c r="N16" i="23"/>
  <c r="M16" i="23"/>
  <c r="J16" i="23"/>
  <c r="I16" i="23"/>
  <c r="H16" i="23"/>
  <c r="W17" i="22"/>
  <c r="U17" i="22"/>
  <c r="V17" i="22" s="1"/>
  <c r="R17" i="22"/>
  <c r="Q17" i="22"/>
  <c r="N17" i="22"/>
  <c r="M17" i="22"/>
  <c r="J17" i="22"/>
  <c r="I17" i="22"/>
  <c r="H17" i="22"/>
  <c r="U16" i="21"/>
  <c r="V16" i="21" s="1"/>
  <c r="R16" i="21"/>
  <c r="Q16" i="21"/>
  <c r="N16" i="21"/>
  <c r="M16" i="21"/>
  <c r="J16" i="21"/>
  <c r="I16" i="21"/>
  <c r="H16" i="21"/>
  <c r="W16" i="20"/>
  <c r="U16" i="20"/>
  <c r="V16" i="20" s="1"/>
  <c r="R16" i="20"/>
  <c r="Q16" i="20"/>
  <c r="N16" i="20"/>
  <c r="M16" i="20"/>
  <c r="J16" i="20"/>
  <c r="I16" i="20"/>
  <c r="H16" i="20"/>
  <c r="W16" i="19"/>
  <c r="U16" i="19"/>
  <c r="V16" i="19" s="1"/>
  <c r="R16" i="19"/>
  <c r="Q16" i="19"/>
  <c r="N16" i="19"/>
  <c r="M16" i="19"/>
  <c r="J16" i="19"/>
  <c r="I16" i="19"/>
  <c r="H16" i="19"/>
  <c r="W16" i="18"/>
  <c r="U16" i="18"/>
  <c r="V16" i="18" s="1"/>
  <c r="R16" i="18"/>
  <c r="Q16" i="18"/>
  <c r="N16" i="18"/>
  <c r="M16" i="18"/>
  <c r="J16" i="18"/>
  <c r="I16" i="18"/>
  <c r="H16" i="18"/>
  <c r="W16" i="17"/>
  <c r="U16" i="17"/>
  <c r="V16" i="17" s="1"/>
  <c r="R16" i="17"/>
  <c r="Q16" i="17"/>
  <c r="N16" i="17"/>
  <c r="M16" i="17"/>
  <c r="J16" i="17"/>
  <c r="I16" i="17"/>
  <c r="H16" i="17"/>
  <c r="N16" i="16"/>
  <c r="M16" i="16"/>
  <c r="J16" i="16"/>
  <c r="I16" i="16"/>
  <c r="H16" i="16"/>
  <c r="U13" i="15"/>
  <c r="Q13" i="15"/>
  <c r="R13" i="15" s="1"/>
  <c r="M13" i="15"/>
  <c r="Y16" i="10"/>
  <c r="W16" i="10"/>
  <c r="U16" i="10"/>
  <c r="R16" i="10"/>
  <c r="Q16" i="10"/>
  <c r="N16" i="10"/>
  <c r="M16" i="10"/>
  <c r="J16" i="10"/>
  <c r="I16" i="10"/>
  <c r="H16" i="10"/>
  <c r="Y16" i="6"/>
  <c r="W16" i="6"/>
  <c r="U16" i="6"/>
  <c r="R16" i="6"/>
  <c r="N16" i="6"/>
  <c r="M16" i="6"/>
  <c r="J16" i="6"/>
  <c r="I16" i="6"/>
  <c r="H16" i="6"/>
  <c r="Y16" i="4"/>
  <c r="W16" i="4"/>
  <c r="U16" i="4"/>
  <c r="R16" i="4"/>
  <c r="Q16" i="4"/>
  <c r="N16" i="4"/>
  <c r="M16" i="4"/>
  <c r="J16" i="4"/>
  <c r="I16" i="4"/>
  <c r="H16" i="4"/>
  <c r="Y16" i="3"/>
  <c r="W16" i="3"/>
  <c r="U16" i="3"/>
  <c r="R16" i="3"/>
  <c r="Q16" i="3"/>
  <c r="N16" i="3"/>
  <c r="M16" i="3"/>
  <c r="J16" i="3"/>
  <c r="I16" i="3"/>
  <c r="H16" i="3"/>
  <c r="I15" i="1" s="1"/>
  <c r="S16" i="23"/>
  <c r="S17" i="22"/>
  <c r="K17" i="22"/>
  <c r="S16" i="21"/>
  <c r="S16" i="20"/>
  <c r="K16" i="20"/>
  <c r="S16" i="19"/>
  <c r="S16" i="18"/>
  <c r="K16" i="18"/>
  <c r="S16" i="17"/>
  <c r="K16" i="16"/>
  <c r="S16" i="10"/>
  <c r="O16" i="10"/>
  <c r="S16" i="6"/>
  <c r="K16" i="6"/>
  <c r="S16" i="4"/>
  <c r="O16" i="4"/>
  <c r="N13" i="15" l="1"/>
  <c r="V13" i="15"/>
  <c r="X16" i="6"/>
  <c r="V16" i="6"/>
  <c r="J49" i="1"/>
  <c r="K49" i="1"/>
  <c r="L48" i="1"/>
  <c r="W48" i="1" s="1"/>
  <c r="H17" i="44"/>
  <c r="N49" i="1"/>
  <c r="P44" i="1"/>
  <c r="H16" i="44"/>
  <c r="I56" i="1"/>
  <c r="G17" i="44"/>
  <c r="H56" i="1"/>
  <c r="G15" i="44" s="1"/>
  <c r="V41" i="1"/>
  <c r="W41" i="1" s="1"/>
  <c r="K16" i="3"/>
  <c r="S16" i="3"/>
  <c r="O16" i="3"/>
  <c r="O16" i="26"/>
  <c r="O16" i="32"/>
  <c r="O16" i="38"/>
  <c r="K16" i="17"/>
  <c r="K16" i="32"/>
  <c r="K16" i="23"/>
  <c r="K16" i="10"/>
  <c r="X16" i="10" s="1"/>
  <c r="K16" i="19"/>
  <c r="K16" i="21"/>
  <c r="K16" i="26"/>
  <c r="K16" i="38"/>
  <c r="V16" i="38" s="1"/>
  <c r="L16" i="36"/>
  <c r="P16" i="36"/>
  <c r="O16" i="21"/>
  <c r="O17" i="22"/>
  <c r="O16" i="23"/>
  <c r="O16" i="20"/>
  <c r="O16" i="19"/>
  <c r="O16" i="18"/>
  <c r="O16" i="17"/>
  <c r="O16" i="16"/>
  <c r="O16" i="6"/>
  <c r="K16" i="4"/>
  <c r="O16" i="33"/>
  <c r="O16" i="31"/>
  <c r="AC13" i="15" l="1"/>
  <c r="V16" i="10"/>
  <c r="V16" i="3"/>
  <c r="X16" i="4"/>
  <c r="V16" i="4"/>
  <c r="X16" i="3"/>
  <c r="L49" i="1"/>
  <c r="W49" i="1" s="1"/>
  <c r="P49" i="1"/>
  <c r="H15" i="44"/>
  <c r="I16" i="44"/>
  <c r="J56" i="1"/>
  <c r="I15" i="44" s="1"/>
  <c r="I17" i="44"/>
  <c r="Y26" i="2"/>
  <c r="Z14" i="1" s="1"/>
  <c r="W26" i="2"/>
  <c r="U26" i="2"/>
  <c r="R26" i="2"/>
  <c r="S14" i="1" s="1"/>
  <c r="Q26" i="2"/>
  <c r="R14" i="1" s="1"/>
  <c r="J26" i="2"/>
  <c r="K14" i="1" s="1"/>
  <c r="I26" i="2"/>
  <c r="J14" i="1" s="1"/>
  <c r="S26" i="2"/>
  <c r="T14" i="1" s="1"/>
  <c r="K26" i="2"/>
  <c r="L14" i="1" l="1"/>
  <c r="X14" i="1"/>
  <c r="Y14" i="1" s="1"/>
  <c r="X26" i="2"/>
  <c r="V14" i="1"/>
  <c r="W14" i="1" s="1"/>
  <c r="V26" i="2"/>
  <c r="J16" i="44"/>
  <c r="K56" i="1"/>
  <c r="J15" i="44" s="1"/>
  <c r="L54" i="1"/>
  <c r="W54" i="1" s="1"/>
  <c r="V16" i="44" s="1"/>
  <c r="J17" i="44"/>
  <c r="L55" i="1"/>
  <c r="S17" i="28"/>
  <c r="K17" i="28"/>
  <c r="V17" i="28" s="1"/>
  <c r="K17" i="44" l="1"/>
  <c r="W55" i="1"/>
  <c r="V17" i="44" s="1"/>
  <c r="K16" i="44"/>
  <c r="L56" i="1"/>
  <c r="O26" i="2"/>
  <c r="Z24" i="1"/>
  <c r="S24" i="1"/>
  <c r="P24" i="1"/>
  <c r="O24" i="1"/>
  <c r="K24" i="1"/>
  <c r="J24" i="1"/>
  <c r="Y16" i="11"/>
  <c r="Z22" i="1" s="1"/>
  <c r="W16" i="11"/>
  <c r="X16" i="11" s="1"/>
  <c r="U16" i="11"/>
  <c r="V16" i="11" s="1"/>
  <c r="S16" i="11"/>
  <c r="T22" i="1" s="1"/>
  <c r="R16" i="11"/>
  <c r="S22" i="1" s="1"/>
  <c r="Q16" i="11"/>
  <c r="R22" i="1" s="1"/>
  <c r="N16" i="11"/>
  <c r="O22" i="1" s="1"/>
  <c r="M16" i="11"/>
  <c r="N22" i="1" s="1"/>
  <c r="K16" i="11"/>
  <c r="J16" i="11"/>
  <c r="K22" i="1" s="1"/>
  <c r="I16" i="11"/>
  <c r="J22" i="1" s="1"/>
  <c r="H16" i="11"/>
  <c r="I22" i="1" s="1"/>
  <c r="X21" i="1"/>
  <c r="T21" i="1"/>
  <c r="S21" i="1"/>
  <c r="P21" i="1"/>
  <c r="O21" i="1"/>
  <c r="L21" i="1"/>
  <c r="I21" i="1"/>
  <c r="X24" i="1"/>
  <c r="Y24" i="1" s="1"/>
  <c r="T24" i="1"/>
  <c r="L24" i="1"/>
  <c r="I24" i="1"/>
  <c r="Z21" i="1"/>
  <c r="V21" i="1"/>
  <c r="R21" i="1"/>
  <c r="N21" i="1"/>
  <c r="K21" i="1"/>
  <c r="J21" i="1"/>
  <c r="V16" i="1"/>
  <c r="Z15" i="1"/>
  <c r="X15" i="1"/>
  <c r="V15" i="1"/>
  <c r="T15" i="1"/>
  <c r="S15" i="1"/>
  <c r="R15" i="1"/>
  <c r="P15" i="1"/>
  <c r="O15" i="1"/>
  <c r="N15" i="1"/>
  <c r="L15" i="1"/>
  <c r="K15" i="1"/>
  <c r="J15" i="1"/>
  <c r="P16" i="1"/>
  <c r="Z16" i="1"/>
  <c r="X16" i="1"/>
  <c r="S16" i="1"/>
  <c r="R16" i="1"/>
  <c r="O16" i="1"/>
  <c r="N16" i="1"/>
  <c r="L16" i="1"/>
  <c r="K16" i="1"/>
  <c r="J16" i="1"/>
  <c r="I16" i="1"/>
  <c r="P14" i="1" l="1"/>
  <c r="W21" i="1"/>
  <c r="W15" i="1"/>
  <c r="Y15" i="1"/>
  <c r="K15" i="44"/>
  <c r="W56" i="1"/>
  <c r="V15" i="44" s="1"/>
  <c r="Y21" i="1"/>
  <c r="Y16" i="1"/>
  <c r="W16" i="1"/>
  <c r="X22" i="1"/>
  <c r="V22" i="1"/>
  <c r="P22" i="1"/>
  <c r="L22" i="1"/>
  <c r="T16" i="1"/>
  <c r="W22" i="1" l="1"/>
  <c r="Y22" i="1"/>
  <c r="S13" i="2" l="1"/>
  <c r="T13" i="2" s="1"/>
  <c r="AC13" i="2" l="1"/>
  <c r="Y16" i="14"/>
  <c r="Z23" i="1" s="1"/>
  <c r="T20" i="1"/>
  <c r="Z20" i="1"/>
  <c r="X20" i="1"/>
  <c r="V20" i="1"/>
  <c r="S20" i="1"/>
  <c r="P20" i="1"/>
  <c r="O20" i="1"/>
  <c r="N20" i="1"/>
  <c r="L20" i="1"/>
  <c r="K20" i="1"/>
  <c r="J20" i="1"/>
  <c r="I20" i="1"/>
  <c r="W20" i="1" l="1"/>
  <c r="Y20" i="1"/>
  <c r="Z39" i="1"/>
  <c r="Z50" i="1" s="1"/>
  <c r="S39" i="1"/>
  <c r="S50" i="1" s="1"/>
  <c r="R14" i="44" s="1"/>
  <c r="R39" i="1"/>
  <c r="R50" i="1" s="1"/>
  <c r="K39" i="1"/>
  <c r="K50" i="1" s="1"/>
  <c r="J39" i="1"/>
  <c r="J50" i="1" s="1"/>
  <c r="I39" i="1"/>
  <c r="H39" i="1"/>
  <c r="W16" i="14"/>
  <c r="X16" i="14" s="1"/>
  <c r="U16" i="14"/>
  <c r="V16" i="14" s="1"/>
  <c r="S16" i="14"/>
  <c r="T23" i="1" s="1"/>
  <c r="T25" i="1" s="1"/>
  <c r="R16" i="14"/>
  <c r="S23" i="1" s="1"/>
  <c r="S25" i="1" s="1"/>
  <c r="Q16" i="14"/>
  <c r="R23" i="1" s="1"/>
  <c r="O16" i="14"/>
  <c r="N16" i="14"/>
  <c r="O23" i="1" s="1"/>
  <c r="M16" i="14"/>
  <c r="N23" i="1" s="1"/>
  <c r="K16" i="14"/>
  <c r="J16" i="14"/>
  <c r="K23" i="1" s="1"/>
  <c r="I16" i="14"/>
  <c r="J23" i="1" s="1"/>
  <c r="J25" i="1" s="1"/>
  <c r="H16" i="14"/>
  <c r="I23" i="1" s="1"/>
  <c r="I50" i="1" l="1"/>
  <c r="H14" i="44" s="1"/>
  <c r="H50" i="1"/>
  <c r="G14" i="44" s="1"/>
  <c r="Q14" i="44"/>
  <c r="T50" i="1"/>
  <c r="S14" i="44" s="1"/>
  <c r="P23" i="1"/>
  <c r="P25" i="1" s="1"/>
  <c r="V23" i="1"/>
  <c r="L23" i="1"/>
  <c r="X23" i="1"/>
  <c r="L39" i="1"/>
  <c r="W39" i="1" s="1"/>
  <c r="J14" i="44"/>
  <c r="Y14" i="44"/>
  <c r="I14" i="44"/>
  <c r="V50" i="1"/>
  <c r="N14" i="44"/>
  <c r="Z25" i="1"/>
  <c r="O25" i="1"/>
  <c r="K25" i="1"/>
  <c r="I25" i="1"/>
  <c r="Z17" i="1"/>
  <c r="X17" i="1"/>
  <c r="T17" i="1"/>
  <c r="S17" i="1"/>
  <c r="P17" i="1"/>
  <c r="O17" i="1"/>
  <c r="L17" i="1"/>
  <c r="K17" i="1"/>
  <c r="J17" i="1"/>
  <c r="I17" i="1"/>
  <c r="L25" i="1" l="1"/>
  <c r="Y17" i="1"/>
  <c r="Y23" i="1"/>
  <c r="W23" i="1"/>
  <c r="X25" i="1"/>
  <c r="U14" i="44"/>
  <c r="L50" i="1"/>
  <c r="W50" i="1" s="1"/>
  <c r="V14" i="44" s="1"/>
  <c r="Z18" i="1"/>
  <c r="Z26" i="1" s="1"/>
  <c r="T18" i="1"/>
  <c r="P18" i="1"/>
  <c r="N26" i="2"/>
  <c r="O14" i="1" s="1"/>
  <c r="M26" i="2"/>
  <c r="N14" i="1" s="1"/>
  <c r="H26" i="2"/>
  <c r="Y25" i="1" l="1"/>
  <c r="I14" i="1"/>
  <c r="I18" i="1" s="1"/>
  <c r="I26" i="1" s="1"/>
  <c r="H13" i="44" s="1"/>
  <c r="K14" i="44"/>
  <c r="P26" i="1"/>
  <c r="T26" i="1"/>
  <c r="S13" i="44" s="1"/>
  <c r="O18" i="1"/>
  <c r="O26" i="1" s="1"/>
  <c r="Z57" i="1"/>
  <c r="Y13" i="44"/>
  <c r="X18" i="1"/>
  <c r="S18" i="1"/>
  <c r="S26" i="1" s="1"/>
  <c r="J18" i="1"/>
  <c r="K18" i="1"/>
  <c r="K26" i="1" s="1"/>
  <c r="J13" i="44" s="1"/>
  <c r="Z58" i="1"/>
  <c r="Y18" i="44" s="1"/>
  <c r="L18" i="1"/>
  <c r="Y18" i="1" l="1"/>
  <c r="O13" i="44"/>
  <c r="T57" i="1"/>
  <c r="X26" i="1"/>
  <c r="L26" i="1"/>
  <c r="T58" i="1"/>
  <c r="S18" i="44" s="1"/>
  <c r="N13" i="44"/>
  <c r="O58" i="1"/>
  <c r="N18" i="44" s="1"/>
  <c r="O57" i="1"/>
  <c r="Q16" i="6"/>
  <c r="R20" i="1" s="1"/>
  <c r="J26" i="1"/>
  <c r="J58" i="1" s="1"/>
  <c r="I18" i="44" s="1"/>
  <c r="S58" i="1"/>
  <c r="R18" i="44" s="1"/>
  <c r="R13" i="44"/>
  <c r="S57" i="1"/>
  <c r="K58" i="1"/>
  <c r="J18" i="44" s="1"/>
  <c r="K57" i="1"/>
  <c r="I57" i="1"/>
  <c r="I58" i="1"/>
  <c r="H18" i="44" s="1"/>
  <c r="Y26" i="1" l="1"/>
  <c r="R24" i="1"/>
  <c r="R25" i="1" s="1"/>
  <c r="R17" i="1"/>
  <c r="R18" i="1" s="1"/>
  <c r="Q41" i="1"/>
  <c r="Q40" i="1"/>
  <c r="Q46" i="1"/>
  <c r="L57" i="1"/>
  <c r="W13" i="44"/>
  <c r="Q47" i="1"/>
  <c r="Q37" i="1"/>
  <c r="P16" i="26"/>
  <c r="P16" i="16"/>
  <c r="P16" i="31"/>
  <c r="P16" i="38"/>
  <c r="P16" i="23"/>
  <c r="P16" i="25"/>
  <c r="P16" i="18"/>
  <c r="P16" i="21"/>
  <c r="K13" i="44"/>
  <c r="Q55" i="1"/>
  <c r="P17" i="44" s="1"/>
  <c r="L58" i="1"/>
  <c r="K18" i="44" s="1"/>
  <c r="P16" i="32"/>
  <c r="P16" i="17"/>
  <c r="X58" i="1"/>
  <c r="Q16" i="36"/>
  <c r="P16" i="19"/>
  <c r="P16" i="20"/>
  <c r="P16" i="33"/>
  <c r="J57" i="1"/>
  <c r="I13" i="44"/>
  <c r="N28" i="34" l="1"/>
  <c r="V28" i="34"/>
  <c r="N27" i="34"/>
  <c r="N25" i="34"/>
  <c r="L15" i="28"/>
  <c r="N15" i="34"/>
  <c r="N16" i="34"/>
  <c r="N18" i="34"/>
  <c r="N26" i="34"/>
  <c r="N22" i="34"/>
  <c r="N24" i="34"/>
  <c r="V26" i="34"/>
  <c r="V24" i="34"/>
  <c r="V22" i="34"/>
  <c r="V20" i="34"/>
  <c r="V18" i="34"/>
  <c r="V16" i="34"/>
  <c r="T15" i="28"/>
  <c r="N17" i="34"/>
  <c r="N19" i="34"/>
  <c r="N20" i="34"/>
  <c r="N21" i="34"/>
  <c r="N23" i="34"/>
  <c r="V27" i="34"/>
  <c r="V25" i="34"/>
  <c r="V23" i="34"/>
  <c r="V21" i="34"/>
  <c r="V19" i="34"/>
  <c r="V17" i="34"/>
  <c r="V15" i="34"/>
  <c r="N15" i="24"/>
  <c r="V16" i="24"/>
  <c r="N16" i="24"/>
  <c r="V15" i="24"/>
  <c r="L15" i="22"/>
  <c r="T15" i="22"/>
  <c r="N20" i="5"/>
  <c r="V17" i="5"/>
  <c r="V20" i="5"/>
  <c r="N17" i="5"/>
  <c r="V18" i="5"/>
  <c r="V16" i="5"/>
  <c r="V15" i="5"/>
  <c r="V19" i="5"/>
  <c r="N19" i="5"/>
  <c r="N18" i="5"/>
  <c r="N16" i="5"/>
  <c r="N15" i="5"/>
  <c r="T24" i="2"/>
  <c r="T23" i="2"/>
  <c r="T22" i="2"/>
  <c r="T21" i="2"/>
  <c r="T20" i="2"/>
  <c r="T19" i="2"/>
  <c r="T18" i="2"/>
  <c r="T17" i="2"/>
  <c r="T16" i="2"/>
  <c r="T15" i="2"/>
  <c r="L15" i="2"/>
  <c r="L24" i="2"/>
  <c r="L23" i="2"/>
  <c r="L22" i="2"/>
  <c r="L21" i="2"/>
  <c r="L20" i="2"/>
  <c r="L19" i="2"/>
  <c r="L18" i="2"/>
  <c r="L17" i="2"/>
  <c r="L16" i="2"/>
  <c r="M57" i="1"/>
  <c r="U57" i="1"/>
  <c r="L26" i="2"/>
  <c r="T26" i="2"/>
  <c r="N16" i="15"/>
  <c r="V16" i="15"/>
  <c r="U24" i="1"/>
  <c r="M24" i="1"/>
  <c r="L16" i="14"/>
  <c r="T16" i="14"/>
  <c r="M23" i="1"/>
  <c r="U23" i="1"/>
  <c r="L16" i="11"/>
  <c r="T16" i="11"/>
  <c r="M22" i="1"/>
  <c r="U22" i="1"/>
  <c r="L16" i="10"/>
  <c r="T16" i="10"/>
  <c r="M21" i="1"/>
  <c r="U21" i="1"/>
  <c r="L16" i="6"/>
  <c r="T16" i="6"/>
  <c r="U20" i="1"/>
  <c r="M20" i="1"/>
  <c r="M25" i="1"/>
  <c r="U25" i="1"/>
  <c r="V22" i="5"/>
  <c r="N22" i="5"/>
  <c r="M17" i="1"/>
  <c r="U17" i="1"/>
  <c r="T16" i="3"/>
  <c r="L16" i="3"/>
  <c r="M15" i="1"/>
  <c r="U15" i="1"/>
  <c r="U14" i="1"/>
  <c r="M14" i="1"/>
  <c r="M26" i="1"/>
  <c r="T16" i="4"/>
  <c r="L16" i="4"/>
  <c r="M16" i="1"/>
  <c r="U16" i="1"/>
  <c r="U18" i="1"/>
  <c r="M18" i="1"/>
  <c r="U26" i="1"/>
  <c r="Y58" i="1"/>
  <c r="X18" i="44" s="1"/>
  <c r="M58" i="1"/>
  <c r="Q16" i="16"/>
  <c r="R16" i="16"/>
  <c r="T16" i="31"/>
  <c r="M43" i="1"/>
  <c r="R26" i="1"/>
  <c r="R57" i="1" s="1"/>
  <c r="N24" i="1"/>
  <c r="N25" i="1" s="1"/>
  <c r="N17" i="1"/>
  <c r="N18" i="1" s="1"/>
  <c r="W18" i="44"/>
  <c r="L17" i="22"/>
  <c r="T16" i="21"/>
  <c r="L16" i="19"/>
  <c r="T16" i="26"/>
  <c r="T16" i="23"/>
  <c r="T17" i="22"/>
  <c r="L16" i="26"/>
  <c r="L16" i="20"/>
  <c r="L16" i="25"/>
  <c r="T16" i="19"/>
  <c r="T16" i="25"/>
  <c r="T16" i="18"/>
  <c r="L16" i="21"/>
  <c r="L16" i="23"/>
  <c r="T16" i="20"/>
  <c r="T16" i="17"/>
  <c r="L16" i="17"/>
  <c r="L16" i="18"/>
  <c r="T17" i="28"/>
  <c r="L16" i="32"/>
  <c r="T16" i="32"/>
  <c r="L16" i="33"/>
  <c r="L16" i="31"/>
  <c r="T16" i="38"/>
  <c r="L17" i="28"/>
  <c r="T16" i="33"/>
  <c r="L16" i="38"/>
  <c r="L16" i="16"/>
  <c r="X13" i="44"/>
  <c r="U55" i="1"/>
  <c r="T17" i="44" s="1"/>
  <c r="U47" i="1"/>
  <c r="U43" i="1"/>
  <c r="U38" i="1"/>
  <c r="U34" i="1"/>
  <c r="U30" i="1"/>
  <c r="U44" i="1"/>
  <c r="U35" i="1"/>
  <c r="U50" i="1"/>
  <c r="T14" i="44" s="1"/>
  <c r="U46" i="1"/>
  <c r="U41" i="1"/>
  <c r="U37" i="1"/>
  <c r="U33" i="1"/>
  <c r="U39" i="1"/>
  <c r="U49" i="1"/>
  <c r="U45" i="1"/>
  <c r="U40" i="1"/>
  <c r="U36" i="1"/>
  <c r="U32" i="1"/>
  <c r="U48" i="1"/>
  <c r="U31" i="1"/>
  <c r="M49" i="1"/>
  <c r="M45" i="1"/>
  <c r="M40" i="1"/>
  <c r="M36" i="1"/>
  <c r="M32" i="1"/>
  <c r="M41" i="1"/>
  <c r="M48" i="1"/>
  <c r="M44" i="1"/>
  <c r="M39" i="1"/>
  <c r="M35" i="1"/>
  <c r="M31" i="1"/>
  <c r="M37" i="1"/>
  <c r="M55" i="1"/>
  <c r="L17" i="44" s="1"/>
  <c r="M47" i="1"/>
  <c r="M38" i="1"/>
  <c r="M34" i="1"/>
  <c r="M30" i="1"/>
  <c r="M50" i="1"/>
  <c r="L14" i="44" s="1"/>
  <c r="M46" i="1"/>
  <c r="M33" i="1"/>
  <c r="AD13" i="19" l="1"/>
  <c r="U58" i="1"/>
  <c r="T18" i="44" s="1"/>
  <c r="L18" i="44"/>
  <c r="Q18" i="24"/>
  <c r="T18" i="24"/>
  <c r="P18" i="24"/>
  <c r="U18" i="24"/>
  <c r="O18" i="24"/>
  <c r="N18" i="24"/>
  <c r="S18" i="24"/>
  <c r="N3" i="24"/>
  <c r="N3" i="34"/>
  <c r="Q30" i="34"/>
  <c r="O30" i="34"/>
  <c r="N30" i="34"/>
  <c r="S30" i="34"/>
  <c r="U30" i="34"/>
  <c r="T30" i="34"/>
  <c r="P30" i="34"/>
  <c r="S3" i="24"/>
  <c r="T3" i="24"/>
  <c r="U3" i="24"/>
  <c r="O3" i="24"/>
  <c r="P3" i="24"/>
  <c r="Q3" i="24"/>
  <c r="O3" i="34"/>
  <c r="T3" i="34"/>
  <c r="U3" i="34"/>
  <c r="Q3" i="34"/>
  <c r="P3" i="34"/>
  <c r="S3" i="34"/>
  <c r="S16" i="16"/>
  <c r="T16" i="16" s="1"/>
  <c r="R58" i="1"/>
  <c r="Q18" i="44" s="1"/>
  <c r="Q13" i="44"/>
  <c r="V24" i="1"/>
  <c r="W24" i="1" s="1"/>
  <c r="V17" i="1"/>
  <c r="W17" i="1" s="1"/>
  <c r="N26" i="1"/>
  <c r="N39" i="1" l="1"/>
  <c r="N50" i="1" s="1"/>
  <c r="M14" i="44" s="1"/>
  <c r="P30" i="1"/>
  <c r="W16" i="16"/>
  <c r="U16" i="16"/>
  <c r="V16" i="16" s="1"/>
  <c r="V25" i="1"/>
  <c r="W25" i="1" s="1"/>
  <c r="M13" i="44"/>
  <c r="V18" i="1"/>
  <c r="W18" i="1" s="1"/>
  <c r="L13" i="44"/>
  <c r="P39" i="1" l="1"/>
  <c r="N57" i="1"/>
  <c r="N58" i="1"/>
  <c r="M18" i="44" s="1"/>
  <c r="V26" i="1"/>
  <c r="W26" i="1" s="1"/>
  <c r="T13" i="44"/>
  <c r="P50" i="1" l="1"/>
  <c r="V13" i="44"/>
  <c r="V58" i="1"/>
  <c r="W58" i="1" s="1"/>
  <c r="V57" i="1"/>
  <c r="W57" i="1" s="1"/>
  <c r="U13" i="44"/>
  <c r="O14" i="44" l="1"/>
  <c r="P57" i="1"/>
  <c r="P58" i="1"/>
  <c r="R28" i="34" s="1"/>
  <c r="AC28" i="34" s="1"/>
  <c r="U18" i="44"/>
  <c r="V18" i="44"/>
  <c r="R22" i="34" l="1"/>
  <c r="AC22" i="34" s="1"/>
  <c r="R16" i="34"/>
  <c r="AC16" i="34" s="1"/>
  <c r="R18" i="34"/>
  <c r="AC18" i="34" s="1"/>
  <c r="R19" i="34"/>
  <c r="AC19" i="34" s="1"/>
  <c r="R20" i="34"/>
  <c r="AC20" i="34" s="1"/>
  <c r="R25" i="34"/>
  <c r="AC25" i="34" s="1"/>
  <c r="R27" i="34"/>
  <c r="AC27" i="34" s="1"/>
  <c r="R15" i="34"/>
  <c r="AC15" i="34" s="1"/>
  <c r="R17" i="34"/>
  <c r="AC17" i="34" s="1"/>
  <c r="R21" i="34"/>
  <c r="AC21" i="34" s="1"/>
  <c r="R23" i="34"/>
  <c r="AC23" i="34" s="1"/>
  <c r="P15" i="28"/>
  <c r="AC15" i="28" s="1"/>
  <c r="R24" i="34"/>
  <c r="AC24" i="34" s="1"/>
  <c r="R26" i="34"/>
  <c r="AC26" i="34" s="1"/>
  <c r="Q32" i="1"/>
  <c r="P17" i="28"/>
  <c r="R16" i="24"/>
  <c r="AC16" i="24" s="1"/>
  <c r="R15" i="24"/>
  <c r="P15" i="22"/>
  <c r="AC15" i="22" s="1"/>
  <c r="Q38" i="1"/>
  <c r="P17" i="22"/>
  <c r="R19" i="5"/>
  <c r="AC19" i="5" s="1"/>
  <c r="R20" i="5"/>
  <c r="AC20" i="5" s="1"/>
  <c r="R18" i="5"/>
  <c r="AC18" i="5" s="1"/>
  <c r="R16" i="5"/>
  <c r="AC16" i="5" s="1"/>
  <c r="R17" i="5"/>
  <c r="AC17" i="5" s="1"/>
  <c r="R15" i="5"/>
  <c r="AC15" i="5" s="1"/>
  <c r="Q36" i="1"/>
  <c r="P15" i="2"/>
  <c r="AC15" i="2" s="1"/>
  <c r="P19" i="2"/>
  <c r="AC19" i="2" s="1"/>
  <c r="P23" i="2"/>
  <c r="AC23" i="2" s="1"/>
  <c r="P18" i="2"/>
  <c r="AC18" i="2" s="1"/>
  <c r="P22" i="2"/>
  <c r="AC22" i="2" s="1"/>
  <c r="P17" i="2"/>
  <c r="AC17" i="2" s="1"/>
  <c r="P21" i="2"/>
  <c r="AC21" i="2" s="1"/>
  <c r="P16" i="2"/>
  <c r="AC16" i="2" s="1"/>
  <c r="P20" i="2"/>
  <c r="AC20" i="2" s="1"/>
  <c r="P24" i="2"/>
  <c r="AC24" i="2" s="1"/>
  <c r="Q44" i="1"/>
  <c r="Q48" i="1"/>
  <c r="Q49" i="1"/>
  <c r="Q43" i="1"/>
  <c r="Q45" i="1"/>
  <c r="Q35" i="1"/>
  <c r="Q34" i="1"/>
  <c r="Q56" i="1"/>
  <c r="P15" i="44" s="1"/>
  <c r="Q54" i="1"/>
  <c r="P16" i="44" s="1"/>
  <c r="X3" i="34"/>
  <c r="Q57" i="1"/>
  <c r="P26" i="2"/>
  <c r="R16" i="15"/>
  <c r="Q24" i="1" s="1"/>
  <c r="P16" i="14"/>
  <c r="Q23" i="1" s="1"/>
  <c r="P16" i="11"/>
  <c r="Q22" i="1" s="1"/>
  <c r="P16" i="10"/>
  <c r="Q21" i="1" s="1"/>
  <c r="P16" i="6"/>
  <c r="Q20" i="1" s="1"/>
  <c r="Q25" i="1"/>
  <c r="R22" i="5"/>
  <c r="Q17" i="1" s="1"/>
  <c r="P16" i="3"/>
  <c r="Q15" i="1" s="1"/>
  <c r="P16" i="4"/>
  <c r="Q16" i="1" s="1"/>
  <c r="Q18" i="1"/>
  <c r="Q26" i="1"/>
  <c r="P13" i="44" s="1"/>
  <c r="Q31" i="1"/>
  <c r="Q30" i="1"/>
  <c r="Q50" i="1"/>
  <c r="P14" i="44" s="1"/>
  <c r="Q33" i="1"/>
  <c r="Q39" i="1"/>
  <c r="O18" i="44"/>
  <c r="Q58" i="1"/>
  <c r="P18" i="44" s="1"/>
  <c r="Y18" i="24" l="1"/>
  <c r="R18" i="24"/>
  <c r="V3" i="24"/>
  <c r="W3" i="24"/>
  <c r="AC15" i="24"/>
  <c r="W18" i="24"/>
  <c r="X18" i="24" s="1"/>
  <c r="R3" i="24"/>
  <c r="V18" i="24"/>
  <c r="X3" i="24"/>
  <c r="Y3" i="24"/>
  <c r="Y30" i="34"/>
  <c r="W3" i="34"/>
  <c r="Y3" i="34"/>
  <c r="W30" i="34"/>
  <c r="X30" i="34" s="1"/>
  <c r="V3" i="34"/>
  <c r="R3" i="34"/>
  <c r="V30" i="34"/>
  <c r="R30" i="34"/>
  <c r="AD13" i="15"/>
  <c r="H24" i="1" s="1"/>
  <c r="AD13" i="14"/>
  <c r="H23" i="1" s="1"/>
  <c r="AD13" i="11"/>
  <c r="H22" i="1" s="1"/>
  <c r="AD13" i="10"/>
  <c r="H21" i="1" s="1"/>
  <c r="AD13" i="6"/>
  <c r="H20" i="1" s="1"/>
  <c r="AD13" i="3"/>
  <c r="AD13" i="2"/>
  <c r="H14" i="1" s="1"/>
  <c r="AE13" i="5"/>
  <c r="Q14" i="1"/>
  <c r="AD13" i="4"/>
  <c r="AD1" i="3"/>
  <c r="H25" i="1" l="1"/>
  <c r="AD13" i="5"/>
  <c r="H17" i="1" s="1"/>
  <c r="H16" i="1"/>
  <c r="H15" i="1"/>
  <c r="H18" i="1" l="1"/>
  <c r="H26" i="1" s="1"/>
  <c r="H58" i="1" s="1"/>
  <c r="G18" i="44" s="1"/>
  <c r="H57" i="1" l="1"/>
  <c r="G13" i="44"/>
</calcChain>
</file>

<file path=xl/sharedStrings.xml><?xml version="1.0" encoding="utf-8"?>
<sst xmlns="http://schemas.openxmlformats.org/spreadsheetml/2006/main" count="10085" uniqueCount="1128">
  <si>
    <t>Category &amp; Name
of the
Shareholders
(I)</t>
  </si>
  <si>
    <t>PAN 
(II)</t>
  </si>
  <si>
    <t>Nos. Of shareholders
(III)</t>
  </si>
  <si>
    <t>No. of fully paid up equity shares held
(IV)</t>
  </si>
  <si>
    <t>No. Of Partly paid-up equity shares held
(V)</t>
  </si>
  <si>
    <t>No. Of shares underlying Depository Receipts
(VI)</t>
  </si>
  <si>
    <t>Total nos. shares
held
(VII) = (IV)+(V)+ (VI)</t>
  </si>
  <si>
    <t>Shareholding as a % of total no. of shares (calculated as per SCRR, 1957)
(VIII)
As a % of (A+B+C2)</t>
  </si>
  <si>
    <t>Number of Voting Rights held in each class of securities
(IX)</t>
  </si>
  <si>
    <t>No. Of Shares Underlying Outstanding convertible securities
(X)</t>
  </si>
  <si>
    <t>No. Of Warrants
(Xi)</t>
  </si>
  <si>
    <t>Shareholding , as a % assuming full conversion of convertible securities ( as a percentage of diluted share capital)
(XI)= (VII)+(X)
As a % of (A+B+C2)</t>
  </si>
  <si>
    <t>Number of Locked in shares
(XII)</t>
  </si>
  <si>
    <t>Number of Shares pledged or otherwise encumbered
(XIII)</t>
  </si>
  <si>
    <t>Number of equity shares held in dematerialized form 
(XIV)</t>
  </si>
  <si>
    <t>No of Voting (XIV)
Rights</t>
  </si>
  <si>
    <t>Total as
a % of
Total
Voting
rights</t>
  </si>
  <si>
    <t>Class
eg:
X</t>
  </si>
  <si>
    <t>Class
eg:y</t>
  </si>
  <si>
    <t>Total</t>
  </si>
  <si>
    <t>No.
(a)</t>
  </si>
  <si>
    <t>As a % of total Shares held
(b)</t>
  </si>
  <si>
    <t>A</t>
  </si>
  <si>
    <t>Table II - Statement showing shareholding pattern of the Promoter and Promoter Group</t>
  </si>
  <si>
    <t>(1)</t>
  </si>
  <si>
    <t>Indian</t>
  </si>
  <si>
    <t>(a)</t>
  </si>
  <si>
    <t>Individuals/Hindu undivided Family</t>
  </si>
  <si>
    <t>(b)</t>
  </si>
  <si>
    <t>Central  Government/ State Government(s)</t>
  </si>
  <si>
    <t>(c)</t>
  </si>
  <si>
    <t>Financial  Institutions/ Banks</t>
  </si>
  <si>
    <t>(d)</t>
  </si>
  <si>
    <t>Any Other (specify)</t>
  </si>
  <si>
    <t>Category</t>
  </si>
  <si>
    <t>Sub-Total (A)(1)</t>
  </si>
  <si>
    <t>(2)</t>
  </si>
  <si>
    <t>Foreign</t>
  </si>
  <si>
    <t>Individuals (NonResident Individuals/ Foreign Individuals)</t>
  </si>
  <si>
    <t>Government</t>
  </si>
  <si>
    <t>Institutions</t>
  </si>
  <si>
    <t>Foreign Portfolio Investor</t>
  </si>
  <si>
    <t>(e)</t>
  </si>
  <si>
    <t>Sub-Total (A)(2)</t>
  </si>
  <si>
    <t>B</t>
  </si>
  <si>
    <t>Table III - Statement showing shareholding pattern of the Public shareholder</t>
  </si>
  <si>
    <t>Mutual Funds</t>
  </si>
  <si>
    <t>Venture Capital Funds</t>
  </si>
  <si>
    <t>Alternate Investment Funds</t>
  </si>
  <si>
    <t>Foreign Venture Capital Investors</t>
  </si>
  <si>
    <t>Foreign Portfolio Investors</t>
  </si>
  <si>
    <t>(f)</t>
  </si>
  <si>
    <t>(g)</t>
  </si>
  <si>
    <t>Insurance  Companies</t>
  </si>
  <si>
    <t>(h)</t>
  </si>
  <si>
    <t>Provident Funds/ Pension Funds</t>
  </si>
  <si>
    <t>(i)</t>
  </si>
  <si>
    <t>Sub-Total (B)(1)</t>
  </si>
  <si>
    <t>C</t>
  </si>
  <si>
    <t>Table IV - Statement showing shareholding pattern of the Non Promoter- Non Public shareholder</t>
  </si>
  <si>
    <t>( 2 )</t>
  </si>
  <si>
    <t>Central  Government/  State  Government(s)/ President of India</t>
  </si>
  <si>
    <t>Sub-Total (B)(2)</t>
  </si>
  <si>
    <t>( 3 )</t>
  </si>
  <si>
    <t>Non-institutions</t>
  </si>
  <si>
    <t xml:space="preserve">Individuals -  
i.Individual shareholders holding nominal share capital up to Rs. 2 lakhs. </t>
  </si>
  <si>
    <t>Individuals -  
ii. Individual shareholders holding nominal share capital in excess of Rs. 2 lakhs.</t>
  </si>
  <si>
    <t>NBFCs registered with RBI</t>
  </si>
  <si>
    <t>Employee Trusts</t>
  </si>
  <si>
    <t>Overseas Depositories (holding DRs) (balancing figure)</t>
  </si>
  <si>
    <t>Sub-Total (B)(3)</t>
  </si>
  <si>
    <t>Custodian/DR  Holder - Name of DR Holders  (If Available)</t>
  </si>
  <si>
    <t>Employee Benefit Trust (under SEBI (Share based Employee Benefit) Regulations, 2014)</t>
  </si>
  <si>
    <t>Total NonPromoter- Non Public  Shareholding 
(C)= (C)(1)+(C)(2)</t>
  </si>
  <si>
    <t>Total ( A+B+C2 )</t>
  </si>
  <si>
    <t>Total (A+B+C )</t>
  </si>
  <si>
    <t>(a(i))</t>
  </si>
  <si>
    <t>(a(ii))</t>
  </si>
  <si>
    <t>( 1 )</t>
  </si>
  <si>
    <t>A1(a)</t>
  </si>
  <si>
    <t>A1(b)</t>
  </si>
  <si>
    <t>A1(c)</t>
  </si>
  <si>
    <t>A1(d)</t>
  </si>
  <si>
    <t>A2(a)</t>
  </si>
  <si>
    <t>A2(c)</t>
  </si>
  <si>
    <t>A2(d)</t>
  </si>
  <si>
    <t>B1(a)</t>
  </si>
  <si>
    <t>B1(b)</t>
  </si>
  <si>
    <t>B1(c)</t>
  </si>
  <si>
    <t>B1(d)</t>
  </si>
  <si>
    <t>B1(e)</t>
  </si>
  <si>
    <t>B1(g)</t>
  </si>
  <si>
    <t>B1(h)</t>
  </si>
  <si>
    <t>B1(i)</t>
  </si>
  <si>
    <t>B1(f)</t>
  </si>
  <si>
    <t>B2</t>
  </si>
  <si>
    <t>B3(a(i))</t>
  </si>
  <si>
    <t>B3(a(iI))</t>
  </si>
  <si>
    <t>B3(b)</t>
  </si>
  <si>
    <t>B3(c)</t>
  </si>
  <si>
    <t>B3(d)</t>
  </si>
  <si>
    <t>B3(e)</t>
  </si>
  <si>
    <t>C1</t>
  </si>
  <si>
    <t>Individuals - ii. Individual shareholders holding nominal share capital in excess of Rs. 2 lakhs.</t>
  </si>
  <si>
    <t xml:space="preserve">Individuals -  i.Individual shareholders holding nominal share capital up to Rs. 2 lakhs. </t>
  </si>
  <si>
    <t xml:space="preserve">Total Shareholding of Promoter and Promoter Group (A)=(A)(1)+(A)(2) </t>
  </si>
  <si>
    <t>Total Public Shareholding (B)=(B)(1)+(B)(2)+(B)(3)</t>
  </si>
  <si>
    <t>Shareholding , as a % assuming full conversion of convertible securities (as a percentage of diluted share capital)
(XI)= (VII)+(X)
As a % of (A+B+C2)</t>
  </si>
  <si>
    <t>General information about company</t>
  </si>
  <si>
    <t>Class of Security</t>
  </si>
  <si>
    <t>Date of allotment / extinguishment (in case Capital Restructuring selected) / Listing Date</t>
  </si>
  <si>
    <t>Yes</t>
  </si>
  <si>
    <t>Equity Shares</t>
  </si>
  <si>
    <t>Preference Shares</t>
  </si>
  <si>
    <t>Differential Voting Rights</t>
  </si>
  <si>
    <t>Pre-listing</t>
  </si>
  <si>
    <t>Quarterly</t>
  </si>
  <si>
    <t>Capital Restructuring</t>
  </si>
  <si>
    <t>June</t>
  </si>
  <si>
    <t>September</t>
  </si>
  <si>
    <t>December</t>
  </si>
  <si>
    <t>March</t>
  </si>
  <si>
    <t>No</t>
  </si>
  <si>
    <t>Name of the company</t>
  </si>
  <si>
    <t>Scrip code</t>
  </si>
  <si>
    <t>Particular</t>
  </si>
  <si>
    <t>Yes/No</t>
  </si>
  <si>
    <t>Whether the Listed Entity has issued any partly paid up shares?</t>
  </si>
  <si>
    <t>Whether the Listed Entity has issued any Convertible Securities ?</t>
  </si>
  <si>
    <t>Whether the Listed Entity has issued any Warrants ?</t>
  </si>
  <si>
    <t>Whether the Listed Entity has any shares against which depository receipts are issued?</t>
  </si>
  <si>
    <t>Whether the Listed Entity has any shares in locked-in?</t>
  </si>
  <si>
    <t>Whether any shares held by promoters are pledge or otherwise encumbered?</t>
  </si>
  <si>
    <t>Sr. No.</t>
  </si>
  <si>
    <t>Sr.</t>
  </si>
  <si>
    <t>No. Of Shares Underlying Outstanding convertible securities and No. Of Warrants
(Xi) (a)</t>
  </si>
  <si>
    <t>No of Voting (XIV) Rights</t>
  </si>
  <si>
    <t>Name
of the 
Shareholders
     (I)</t>
  </si>
  <si>
    <t>Searial No.</t>
  </si>
  <si>
    <t>No. Of Shares Underlying Outstanding convertible securities and Warrants
(X)</t>
  </si>
  <si>
    <t>Bank Name</t>
  </si>
  <si>
    <t>Serial No.</t>
  </si>
  <si>
    <t>Class
eg:X</t>
  </si>
  <si>
    <t>No. Of Shares Underlying Outstanding convertible securities and warrants
(X)</t>
  </si>
  <si>
    <t>Shareholding , as a % assuming full conversion of convertible securities (as a percentage of diluted share capital)
(XI)= (VII)+(Xi)(a)
As a % of (A+B+C2)</t>
  </si>
  <si>
    <t>Number of shareholders</t>
  </si>
  <si>
    <t>Outstanding shares held in demat or unclaimed suspense account</t>
  </si>
  <si>
    <t>Name of the PAC</t>
  </si>
  <si>
    <t>Number of shares</t>
  </si>
  <si>
    <t>Percentage of shareholding by PAC</t>
  </si>
  <si>
    <t>voting rights which are frozen</t>
  </si>
  <si>
    <t>Category
(I)</t>
  </si>
  <si>
    <t>Category of shareholder
(II)</t>
  </si>
  <si>
    <t>Number of Voting Rights
held in each class of
securities
(IX)</t>
  </si>
  <si>
    <t>Total as a % of
(A+B+C)</t>
  </si>
  <si>
    <t>(A)</t>
  </si>
  <si>
    <t>Promoter &amp; Promoter Group</t>
  </si>
  <si>
    <t>(B)</t>
  </si>
  <si>
    <t>Public</t>
  </si>
  <si>
    <t>(C)</t>
  </si>
  <si>
    <t>Non Promoter- Non Public</t>
  </si>
  <si>
    <t>(C1)</t>
  </si>
  <si>
    <t>Shares underlying DRs</t>
  </si>
  <si>
    <t>(C2)</t>
  </si>
  <si>
    <t>Shares held by Employee Trusts</t>
  </si>
  <si>
    <t>Table I - Summary Statement holding of specified securities</t>
  </si>
  <si>
    <t>Number of fully paid up equity shares</t>
  </si>
  <si>
    <t>Number of partly paid-up equity shares</t>
  </si>
  <si>
    <t>Number of shares underlying outstanding depository receipts</t>
  </si>
  <si>
    <t>Total number of shares</t>
  </si>
  <si>
    <t>Shareholding as a percentage of total number of shares held by promoters and public shareholders and custodians or DR holders</t>
  </si>
  <si>
    <t>Number of voting rights held by same class of securities</t>
  </si>
  <si>
    <t>Number of voting rights held by differential voting rights</t>
  </si>
  <si>
    <t>Total Number of voting rights</t>
  </si>
  <si>
    <t>Percentage of total number of voting rights</t>
  </si>
  <si>
    <t>Number of shares underlying outstanding convertible securities</t>
  </si>
  <si>
    <t>Number of warrant</t>
  </si>
  <si>
    <t>Number of warrant and convertible securities</t>
  </si>
  <si>
    <t>Total shareholding as a percentage assuming full conversion of convertible securities</t>
  </si>
  <si>
    <t xml:space="preserve">Number of the locked-in-shares </t>
  </si>
  <si>
    <t>Locked-in-shares as a percentage of total number of shares</t>
  </si>
  <si>
    <t>Pledged or encumbered - number of shares</t>
  </si>
  <si>
    <t>Pledged or encumbered shares held as percentage of total number of shares</t>
  </si>
  <si>
    <t>Number of equity shares held in dematerialized form</t>
  </si>
  <si>
    <t>Disclosure of notes on shareholding pattern</t>
  </si>
  <si>
    <t>Individuals or Hindu undivided family [Member]</t>
  </si>
  <si>
    <t>Central government or State government(s) [Member]</t>
  </si>
  <si>
    <t>Indian - financial institutions or banks [Member]</t>
  </si>
  <si>
    <t>Other Indian shareholders [Member]</t>
  </si>
  <si>
    <t>Indian [Member]</t>
  </si>
  <si>
    <t>Non-resident individuals or foreign individuals [Member]</t>
  </si>
  <si>
    <t>Foreign - Government [Member]</t>
  </si>
  <si>
    <t>Foreign portfolio investor [Member]</t>
  </si>
  <si>
    <t>Foreign - institutions [Member]</t>
  </si>
  <si>
    <t>Other foreign shareholders [Member]</t>
  </si>
  <si>
    <t>Foreign [Member]</t>
  </si>
  <si>
    <t>Shareholding of promoter and promoter group [Member]</t>
  </si>
  <si>
    <t>Mutual funds or uti [Member]</t>
  </si>
  <si>
    <t>Venture capital funds [Member]</t>
  </si>
  <si>
    <t>Alternative investment funds [Member]</t>
  </si>
  <si>
    <t>Foreign venture capital investors [Member]</t>
  </si>
  <si>
    <t>Institutions - Foreign portfolio investor [Member]</t>
  </si>
  <si>
    <t>Financial Institution or Banks [Member]</t>
  </si>
  <si>
    <t>Insurance Companies [Member]</t>
  </si>
  <si>
    <t>Provident Funds or pension funds [Member]</t>
  </si>
  <si>
    <t>Other institutions [Member]</t>
  </si>
  <si>
    <t>Institutions [Member]</t>
  </si>
  <si>
    <t>Central Government or State Government(s) or President of India [Member]</t>
  </si>
  <si>
    <t>Individual shareholders holding nominal share capital up to Rs two lakh [Member]</t>
  </si>
  <si>
    <t>Individual shareholders holding nominal share capital in excess of Rs two lakh [Member]</t>
  </si>
  <si>
    <t>NBFCs registered with RBI [Member]</t>
  </si>
  <si>
    <t>Employee Trusts [Member]</t>
  </si>
  <si>
    <t>Overseas Depositories [Member]</t>
  </si>
  <si>
    <t>Other non-institutions [Member]</t>
  </si>
  <si>
    <t>Non-institutions [Member]</t>
  </si>
  <si>
    <t>Public shareholding [Member]</t>
  </si>
  <si>
    <t>Custodian or DR holder [Member]</t>
  </si>
  <si>
    <t>Employee benefits trusts [Member]</t>
  </si>
  <si>
    <t>Shares held by non-promoter non-public shareholders [Member]</t>
  </si>
  <si>
    <t>Shareholding pattern [Member]</t>
  </si>
  <si>
    <t>IndHUF</t>
  </si>
  <si>
    <t>CGAndSG</t>
  </si>
  <si>
    <t>AIF</t>
  </si>
  <si>
    <t>CG&amp;SG&amp;PI</t>
  </si>
  <si>
    <t>Indivisual(aI)</t>
  </si>
  <si>
    <t>Indivisual(aII)</t>
  </si>
  <si>
    <t>NBFC</t>
  </si>
  <si>
    <t>OD</t>
  </si>
  <si>
    <t>EBT</t>
  </si>
  <si>
    <t>IndianFinancialInstitutionsOrBanksDomain</t>
  </si>
  <si>
    <t>NonResidentIndividualsOrForeignIndividualsDomain</t>
  </si>
  <si>
    <t>ForeignGovernmentDomain</t>
  </si>
  <si>
    <t>ForeignPortfolioInvestorDomain</t>
  </si>
  <si>
    <t>ForeignInstitutionsDomain</t>
  </si>
  <si>
    <t>OtherForeignShareholdersDomain</t>
  </si>
  <si>
    <t>MutualFundsOrUtiDomain</t>
  </si>
  <si>
    <t>VentureCapitalFundsDomain</t>
  </si>
  <si>
    <t>AlternativeInvestmentFundsDomain</t>
  </si>
  <si>
    <t>ForeignVentureCapitalInvestorsDomain</t>
  </si>
  <si>
    <t>InstitutionsForeignPortfolioInvestorDomain</t>
  </si>
  <si>
    <t>FinancialInstitutionOrBanksDomain</t>
  </si>
  <si>
    <t>InsuranceCompaniesDomain</t>
  </si>
  <si>
    <t>ProvidentFundsOrPensionFundsDomain</t>
  </si>
  <si>
    <t>OtherInstitutionsDomain</t>
  </si>
  <si>
    <t>CentralGovernmentOrStateGovernmentSOrPresidentOfIndiaDomain</t>
  </si>
  <si>
    <t>IndividualShareholdersHoldingNominalShareCapitalUpToRsTwoLakhDomain</t>
  </si>
  <si>
    <t>IndividualShareholdersHoldingNominalShareCapitalInExcessOfRsTwoLakhDomain</t>
  </si>
  <si>
    <t>EmployeeTrustsDomain</t>
  </si>
  <si>
    <t>OverseasDepositoriesDomain</t>
  </si>
  <si>
    <t>OtherNonInstitutionsDomain</t>
  </si>
  <si>
    <t>EmployeeBenefitsTrustsDomain</t>
  </si>
  <si>
    <t>Name of shareholder</t>
  </si>
  <si>
    <t>Micro@213Vista</t>
  </si>
  <si>
    <t>prefix</t>
  </si>
  <si>
    <t>label</t>
  </si>
  <si>
    <t>name</t>
  </si>
  <si>
    <t>depth</t>
  </si>
  <si>
    <t>order</t>
  </si>
  <si>
    <t>ID</t>
  </si>
  <si>
    <t>label1</t>
  </si>
  <si>
    <t>label2</t>
  </si>
  <si>
    <t>ScheduleName</t>
  </si>
  <si>
    <t>Type</t>
  </si>
  <si>
    <t>enumerations</t>
  </si>
  <si>
    <t>substitutionGroup</t>
  </si>
  <si>
    <t>balance</t>
  </si>
  <si>
    <t>periodType</t>
  </si>
  <si>
    <t>abstract</t>
  </si>
  <si>
    <t>nillable</t>
  </si>
  <si>
    <t>xbrldt:typedDomainRef</t>
  </si>
  <si>
    <t>restriction base</t>
  </si>
  <si>
    <t>role</t>
  </si>
  <si>
    <t>Publisher</t>
  </si>
  <si>
    <t>Name</t>
  </si>
  <si>
    <t>Paragraph</t>
  </si>
  <si>
    <t>in-bse-shp</t>
  </si>
  <si>
    <t>GeneralInformationAbstract</t>
  </si>
  <si>
    <t>General information [Abstract]</t>
  </si>
  <si>
    <t>in-bse-shp_GeneralInformationAbstract</t>
  </si>
  <si>
    <t>DetailsOfGeneralInformationAboutCompany</t>
  </si>
  <si>
    <t>xbrli:stringItemType</t>
  </si>
  <si>
    <t>xbrli:item</t>
  </si>
  <si>
    <t>duration</t>
  </si>
  <si>
    <t>true</t>
  </si>
  <si>
    <t>ScripCode</t>
  </si>
  <si>
    <t>in-bse-shp_ScripCode</t>
  </si>
  <si>
    <t>in-bse-shp-types:ScripCode</t>
  </si>
  <si>
    <t>false</t>
  </si>
  <si>
    <t>NameOfTheCompany</t>
  </si>
  <si>
    <t>in-bse-shp_NameOfTheCompany</t>
  </si>
  <si>
    <t>ClassOfSecurity</t>
  </si>
  <si>
    <t>in-bse-shp_ClassOfSecurity</t>
  </si>
  <si>
    <t>TypeOfReport</t>
  </si>
  <si>
    <t>Type of report</t>
  </si>
  <si>
    <t>in-bse-shp_TypeOfReport</t>
  </si>
  <si>
    <t>(Pre-listing)(Quarterly)(Additional)</t>
  </si>
  <si>
    <t>DateOfReport</t>
  </si>
  <si>
    <t>in-bse-shp_DateOfReport</t>
  </si>
  <si>
    <t>xbrli:dateItemType</t>
  </si>
  <si>
    <t>instant</t>
  </si>
  <si>
    <t>DateOfAllotment</t>
  </si>
  <si>
    <t>in-bse-shp_DateOfAllotment</t>
  </si>
  <si>
    <t>ShareholdingPatternFiledUnder</t>
  </si>
  <si>
    <t>Shareholding pattern filed under</t>
  </si>
  <si>
    <t>in-bse-shp_ShareholdingPatternFiledUnder</t>
  </si>
  <si>
    <t>WhetherCompanyHasEquitySharesWithDifferentialVotingRights</t>
  </si>
  <si>
    <t>Whether company has equity shares with differential voting rights</t>
  </si>
  <si>
    <t>in-bse-shp_WhetherCompanyHasEquitySharesWithDifferentialVotingRights</t>
  </si>
  <si>
    <t>xbrli:booleanItemType</t>
  </si>
  <si>
    <t>WhetherTheListedEntityHasIssuedAnyPartlyPaidUpShares</t>
  </si>
  <si>
    <t>Whether the listed entity has issued any partly paid up shares</t>
  </si>
  <si>
    <t>in-bse-shp_WhetherTheListedEntityHasIssuedAnyPartlyPaidUpShares</t>
  </si>
  <si>
    <t>WhetherTheListedEntityHasIssuedAnyConvertibleSecurities</t>
  </si>
  <si>
    <t>Whether the listed entity has issued any convertible securities</t>
  </si>
  <si>
    <t>in-bse-shp_WhetherTheListedEntityHasIssuedAnyConvertibleSecurities</t>
  </si>
  <si>
    <t>WhetherTheListedEntityHasIssuedAnyWarrants</t>
  </si>
  <si>
    <t>Whether the listed entity has issued any warrants</t>
  </si>
  <si>
    <t>in-bse-shp_WhetherTheListedEntityHasIssuedAnyWarrants</t>
  </si>
  <si>
    <t>WhetherTheListedEntityHasAnySharesAgainstWhichDepositoryReceiptsAreIssued</t>
  </si>
  <si>
    <t>Whether the listed entity has any shares against which depository receipts are issued</t>
  </si>
  <si>
    <t>in-bse-shp_WhetherTheListedEntityHasAnySharesAgainstWhichDepositoryReceiptsAreIssued</t>
  </si>
  <si>
    <t>WhetherTheListedEntityHasAnySharesInLockedIn</t>
  </si>
  <si>
    <t>Whether the listed entity has any shares in locked-in</t>
  </si>
  <si>
    <t>in-bse-shp_WhetherTheListedEntityHasAnySharesInLockedIn</t>
  </si>
  <si>
    <t>WhetherAnySharesHeldByPromotersArePledgeOrOtherwiseEncumbered</t>
  </si>
  <si>
    <t>Whether any shares held by promoters are pledge or otherwise encumbered</t>
  </si>
  <si>
    <t>in-bse-shp_WhetherAnySharesHeldByPromotersArePledgeOrOtherwiseEncumbered</t>
  </si>
  <si>
    <t>DetailsOfSpecifiedSecuritiesAbstract</t>
  </si>
  <si>
    <t>Details of specified securities [Abstract]</t>
  </si>
  <si>
    <t>in-bse-shp_DetailsOfSpecifiedSecuritiesAbstract</t>
  </si>
  <si>
    <t>SummaryStatementHoldingOfSpecifiedSecurities</t>
  </si>
  <si>
    <t>DetailsOfSpecifiedSecuritiesTable</t>
  </si>
  <si>
    <t>Details of specified securities [Table]</t>
  </si>
  <si>
    <t>in-bse-shp_DetailsOfSpecifiedSecuritiesTable</t>
  </si>
  <si>
    <t>xbrldt:hypercubeItem</t>
  </si>
  <si>
    <t>CategoryOfShareholdersAxis</t>
  </si>
  <si>
    <t>Category of shareholders [Axis]</t>
  </si>
  <si>
    <t>in-bse-shp_CategoryOfShareholdersAxis</t>
  </si>
  <si>
    <t>xbrldt:dimensionItem</t>
  </si>
  <si>
    <t>ShareholdingPatternMember</t>
  </si>
  <si>
    <t>in-bse-shp_ShareholdingPatternMember</t>
  </si>
  <si>
    <t>nonnum:domainItemType</t>
  </si>
  <si>
    <t>ShareholdingOfPromoterAndPromoterGroupMember</t>
  </si>
  <si>
    <t>in-bse-shp_ShareholdingOfPromoterAndPromoterGroupMember</t>
  </si>
  <si>
    <t>PublicShareholdingMember</t>
  </si>
  <si>
    <t>in-bse-shp_PublicShareholdingMember</t>
  </si>
  <si>
    <t>CustodianOrDRHolderMember</t>
  </si>
  <si>
    <t>in-bse-shp_CustodianOrDRHolderMember</t>
  </si>
  <si>
    <t>EmployeeBenefitsTrustsMember</t>
  </si>
  <si>
    <t>in-bse-shp_EmployeeBenefitsTrustsMember</t>
  </si>
  <si>
    <t>DetailsOfSpecifiedSecuritiesLineItems</t>
  </si>
  <si>
    <t>Details of specified securities [Line items]</t>
  </si>
  <si>
    <t>in-bse-shp_DetailsOfSpecifiedSecuritiesLineItems</t>
  </si>
  <si>
    <t>NumberOfShareholders</t>
  </si>
  <si>
    <t>in-bse-shp_NumberOfShareholders</t>
  </si>
  <si>
    <t>NumberOfFullyPaidUpEquityShares</t>
  </si>
  <si>
    <t>in-bse-shp_NumberOfFullyPaidUpEquityShares</t>
  </si>
  <si>
    <t>xbrli:sharesItemType</t>
  </si>
  <si>
    <t>NumberOfPartlyPaidUpEquityShares</t>
  </si>
  <si>
    <t>in-bse-shp_NumberOfPartlyPaidUpEquityShares</t>
  </si>
  <si>
    <t>NumberOfSharesUnderlyingOutstandingDepositoryReceipts</t>
  </si>
  <si>
    <t>in-bse-shp_NumberOfSharesUnderlyingOutstandingDepositoryReceipts</t>
  </si>
  <si>
    <t>NumberOfShares</t>
  </si>
  <si>
    <t>in-bse-shp_NumberOfShares</t>
  </si>
  <si>
    <t>ShareholdingAsAPercentageOfTotalNumberOfShares</t>
  </si>
  <si>
    <t>in-bse-shp_ShareholdingAsAPercentageOfTotalNumberOfShares</t>
  </si>
  <si>
    <t>num:percentItemType</t>
  </si>
  <si>
    <t>NumberOfVotingRightsHeldInEachClassOfSecuritiesAbstract</t>
  </si>
  <si>
    <t>Number of voting rights held in each class of securities [Abstract]</t>
  </si>
  <si>
    <t>in-bse-shp_NumberOfVotingRightsHeldInEachClassOfSecuritiesAbstract</t>
  </si>
  <si>
    <t>NumberOfVotingRightsHeldBySameClassOfSecurities</t>
  </si>
  <si>
    <t>in-bse-shp_NumberOfVotingRightsHeldBySameClassOfSecurities</t>
  </si>
  <si>
    <t>xbrli:decimalItemType</t>
  </si>
  <si>
    <t>NumberOfVotingRightsHeldByDifferentialVotingRights</t>
  </si>
  <si>
    <t>in-bse-shp_NumberOfVotingRightsHeldByDifferentialVotingRights</t>
  </si>
  <si>
    <t>NumberOfVotingRights</t>
  </si>
  <si>
    <t>Total number of voting rights</t>
  </si>
  <si>
    <t>in-bse-shp_NumberOfVotingRights</t>
  </si>
  <si>
    <t>PercentageOfTotalVotingRights</t>
  </si>
  <si>
    <t>in-bse-shp_PercentageOfTotalVotingRights</t>
  </si>
  <si>
    <t>NumberOfSharesUnderlyingOutstandingConvertibleSecurities</t>
  </si>
  <si>
    <t>in-bse-shp_NumberOfSharesUnderlyingOutstandingConvertibleSecurities</t>
  </si>
  <si>
    <t>NumberOfWarrants</t>
  </si>
  <si>
    <t>in-bse-shp_NumberOfWarrants</t>
  </si>
  <si>
    <t>NumberOfConvertibleSecuritiesAndWarrants</t>
  </si>
  <si>
    <t>in-bse-shp_NumberOfConvertibleSecuritiesAndWarrants</t>
  </si>
  <si>
    <t>ShareholdingAsAPercentageAssumingFullConversionOfConvertibleSecuritiesAndWarrants</t>
  </si>
  <si>
    <t>in-bse-shp_ShareholdingAsAPercentageAssumingFullConversionOfConvertibleSecuritiesAndWarrants</t>
  </si>
  <si>
    <t>DetailsOfTheLockedInSharesAbstract</t>
  </si>
  <si>
    <t>Details of the locked-in-shares [Abstract]</t>
  </si>
  <si>
    <t>in-bse-shp_DetailsOfTheLockedInSharesAbstract</t>
  </si>
  <si>
    <t>NumberOfTheLockedInShares</t>
  </si>
  <si>
    <t>in-bse-shp_NumberOfTheLockedInShares</t>
  </si>
  <si>
    <t>LockedInSharesAsAPercentageOfTotalNumberOfShares</t>
  </si>
  <si>
    <t>in-bse-shp_</t>
  </si>
  <si>
    <t>NumberOfSharesPledgedOrOtherwiseEncumberedAbstract</t>
  </si>
  <si>
    <t>Number of Shares pledged or otherwise encumbered [Abstract]</t>
  </si>
  <si>
    <t>in-bse-shp_NumberOfSharesPledgedOrOtherwiseEncumberedAbstract</t>
  </si>
  <si>
    <t>PledgedOrEncumberedNumberOfShares</t>
  </si>
  <si>
    <t>in-bse-shp_PledgedOrEncumberedNumberOfShares</t>
  </si>
  <si>
    <t>PledgedOrEncumberedSharesHeldAsPercentageOfTotalNumberOfShares</t>
  </si>
  <si>
    <t>in-bse-shp_PledgedOrEncumberedSharesHeldAsPercentageOfTotalNumberOfShares</t>
  </si>
  <si>
    <t>NumberOfEquitySharesHeldInDematerializedForm</t>
  </si>
  <si>
    <t>in-bse-shp_NumberOfEquitySharesHeldInDematerializedForm</t>
  </si>
  <si>
    <t>DetailsOfShareholdingPatternAbstract</t>
  </si>
  <si>
    <t>Details of shareholding pattern [Abstract]</t>
  </si>
  <si>
    <t>in-bse-shp_DetailsOfShareholdingPatternAbstract</t>
  </si>
  <si>
    <t>StatementShowingShareholdingPattern</t>
  </si>
  <si>
    <t>DetailsOfShareholdingPatternTable</t>
  </si>
  <si>
    <t>Details of shareholding pattern [Table]</t>
  </si>
  <si>
    <t>in-bse-shp_DetailsOfShareholdingPatternTable</t>
  </si>
  <si>
    <t>IndianMember</t>
  </si>
  <si>
    <t>in-bse-shp_IndianMember</t>
  </si>
  <si>
    <t>IndividualsOrHinduUndividedFamilyMember</t>
  </si>
  <si>
    <t>in-bse-shp_IndividualsOrHinduUndividedFamilyMember</t>
  </si>
  <si>
    <t>CentralGovernmentOrStateGovernmentSMember</t>
  </si>
  <si>
    <t>in-bse-shp_CentralGovernmentOrStateGovernmentSMember</t>
  </si>
  <si>
    <t>IndianFinancialInstitutionsOrBanksMember</t>
  </si>
  <si>
    <t>in-bse-shp_IndianFinancialInstitutionsOrBanksMember</t>
  </si>
  <si>
    <t>OtherIndianShareholdersMember</t>
  </si>
  <si>
    <t>in-bse-shp_OtherIndianShareholdersMember</t>
  </si>
  <si>
    <t>ForeignMember</t>
  </si>
  <si>
    <t>in-bse-shp_ForeignMember</t>
  </si>
  <si>
    <t>NonResidentIndividualsOrForeignIndividualsMember</t>
  </si>
  <si>
    <t>in-bse-shp_NonResidentIndividualsOrForeignIndividualsMember</t>
  </si>
  <si>
    <t>ForeignGovernmentMember</t>
  </si>
  <si>
    <t>in-bse-shp_ForeignGovernmentMember</t>
  </si>
  <si>
    <t>ForeignInstitutionsMember</t>
  </si>
  <si>
    <t>in-bse-shp_ForeignInstitutionsMember</t>
  </si>
  <si>
    <t>ForeignPortfolioInvestorMember</t>
  </si>
  <si>
    <t>in-bse-shp_ForeignPortfolioInvestorMember</t>
  </si>
  <si>
    <t>OtherForeignShareholdersMember</t>
  </si>
  <si>
    <t>in-bse-shp_OtherForeignShareholdersMember</t>
  </si>
  <si>
    <t>InstitutionsMember</t>
  </si>
  <si>
    <t>in-bse-shp_InstitutionsMember</t>
  </si>
  <si>
    <t>MutualFundsOrUtiMember</t>
  </si>
  <si>
    <t>Mutual funds or UTI [Member]</t>
  </si>
  <si>
    <t>in-bse-shp_MutualFundsOrUtiMember</t>
  </si>
  <si>
    <t>VentureCapitalFundsMember</t>
  </si>
  <si>
    <t>in-bse-shp_VentureCapitalFundsMember</t>
  </si>
  <si>
    <t>AlternativeInvestmentFundsMember</t>
  </si>
  <si>
    <t>in-bse-shp_AlternativeInvestmentFundsMember</t>
  </si>
  <si>
    <t>ForeignVentureCapitalInvestorsMember</t>
  </si>
  <si>
    <t>in-bse-shp_ForeignVentureCapitalInvestorsMember</t>
  </si>
  <si>
    <t>InstitutionsForeignPortfolioInvestorMember</t>
  </si>
  <si>
    <t>in-bse-shp_InstitutionsForeignPortfolioInvestorMember</t>
  </si>
  <si>
    <t>FinancialInstitutionOrBanksMember</t>
  </si>
  <si>
    <t>in-bse-shp_FinancialInstitutionOrBanksMember</t>
  </si>
  <si>
    <t>InsuranceCompaniesMember</t>
  </si>
  <si>
    <t>in-bse-shp_InsuranceCompaniesMember</t>
  </si>
  <si>
    <t>ProvidentFundsOrPensionFundsMember</t>
  </si>
  <si>
    <t>in-bse-shp_ProvidentFundsOrPensionFundsMember</t>
  </si>
  <si>
    <t>OtherInstitutionsMember</t>
  </si>
  <si>
    <t>in-bse-shp_OtherInstitutionsMember</t>
  </si>
  <si>
    <t>CentralGovernmentOrStateGovernmentSOrPresidentOfIndiaMember</t>
  </si>
  <si>
    <t>in-bse-shp_CentralGovernmentOrStateGovernmentSOrPresidentOfIndiaMember</t>
  </si>
  <si>
    <t>NonInstitutionsMember</t>
  </si>
  <si>
    <t>in-bse-shp_NonInstitutionsMember</t>
  </si>
  <si>
    <t>IndividualsMember</t>
  </si>
  <si>
    <t>Individuals [Member]</t>
  </si>
  <si>
    <t>in-bse-shp_IndividualsMember</t>
  </si>
  <si>
    <t>IndividualShareholdersHoldingNominalShareCapitalUpToRsTwoLakhMember</t>
  </si>
  <si>
    <t>in-bse-shp_IndividualShareholdersHoldingNominalShareCapitalUpToRsTwoLakhMember</t>
  </si>
  <si>
    <t>IndividualShareholdersHoldingNominalShareCapitalInExcessOfRsTwoLakhMember</t>
  </si>
  <si>
    <t>in-bse-shp_IndividualShareholdersHoldingNominalShareCapitalInExcessOfRsTwoLakhMember</t>
  </si>
  <si>
    <t>NBFCsRegisteredWithRbiMember</t>
  </si>
  <si>
    <t>in-bse-shp_NBFCsRegisteredWithRbiMember</t>
  </si>
  <si>
    <t>EmployeeTrustsMember</t>
  </si>
  <si>
    <t>in-bse-shp_EmployeeTrustsMember</t>
  </si>
  <si>
    <t>OverseasDepositoriesMember</t>
  </si>
  <si>
    <t>in-bse-shp_OverseasDepositoriesMember</t>
  </si>
  <si>
    <t>OtherNonInstitutionsMember</t>
  </si>
  <si>
    <t>in-bse-shp_OtherNonInstitutionsMember</t>
  </si>
  <si>
    <t>SharesHeldByNonPromoterNonPublicShareholdersMember</t>
  </si>
  <si>
    <t>in-bse-shp_SharesHeldByNonPromoterNonPublicShareholdersMember</t>
  </si>
  <si>
    <t>DetailsOfShareholdingPatternLineItems</t>
  </si>
  <si>
    <t>Details of shareholding pattern  [Line items]</t>
  </si>
  <si>
    <t>in-bse-shp_DetailsOfShareholdingPatternLineItems</t>
  </si>
  <si>
    <t>in-bse-shp_LockedInSharesAsAPercentageOfTotalNumberOfShares</t>
  </si>
  <si>
    <t>DetailsOfSharesHeldByIndividualsOrHUFAbstract</t>
  </si>
  <si>
    <t>Details of shares held by Individuals or HUF [Abstract]</t>
  </si>
  <si>
    <t>in-bse-shp_DetailsOfSharesHeldByIndividualsOrHUFAbstract</t>
  </si>
  <si>
    <t>ShareholdingPatternIndividualsOrHUF</t>
  </si>
  <si>
    <t>DetailsOfSharesHeldByIndividualsOrHUFTable</t>
  </si>
  <si>
    <t>Details of shares held by Individuals or HUF [Table]</t>
  </si>
  <si>
    <t>in-bse-shp_DetailsOfSharesHeldByIndividualsOrHUFTable</t>
  </si>
  <si>
    <t>DetailsSharesHeldByIndividualsOrHUFAxis</t>
  </si>
  <si>
    <t>Details shares held by Individuals or HUF  [Axis]</t>
  </si>
  <si>
    <t>in-bse-shp_DetailsSharesHeldByIndividualsOrHUFAxis</t>
  </si>
  <si>
    <t>DetailsOfSharesHeldByIndividualsOrHUFLineItems</t>
  </si>
  <si>
    <t>Details of shares held by Individuals or HUF [Line items]</t>
  </si>
  <si>
    <t>in-bse-shp_DetailsOfSharesHeldByIndividualsOrHUFLineItems</t>
  </si>
  <si>
    <t>NameOfTheShareholder</t>
  </si>
  <si>
    <t>in-bse-shp_NameOfTheShareholder</t>
  </si>
  <si>
    <t>PermenantAccountNumberOfShareholder</t>
  </si>
  <si>
    <t>in-bse-shp_PermenantAccountNumberOfShareholder</t>
  </si>
  <si>
    <t>xbrli:PermenantAccountNumberOfShareholder</t>
  </si>
  <si>
    <t>DetailsOfSharesHeldByCentralGovernmentOrStateGovernmentsAbstract</t>
  </si>
  <si>
    <t>Details of shares held by Central government or State government(s) [Abstract]</t>
  </si>
  <si>
    <t>in-bse-shp_DetailsOfSharesHeldByCentralGovernmentOrStateGovernmentsAbstract</t>
  </si>
  <si>
    <t>ShareholdingPatternCentralGovernmentOrStateGovernments</t>
  </si>
  <si>
    <t>DetailsOfSharesHeldByCentralGovernmentOrStateGovernmentsTable</t>
  </si>
  <si>
    <t>Details of shares held by Central government or State government(s) [Table]</t>
  </si>
  <si>
    <t>in-bse-shp_DetailsOfSharesHeldByCentralGovernmentOrStateGovernmentsTable</t>
  </si>
  <si>
    <t>DetailsOfSharesHeldByCentralGovernmentOrStateGovernmentsAxis</t>
  </si>
  <si>
    <t>Details shares held by Central government or State government(s) [Axis]</t>
  </si>
  <si>
    <t>in-bse-shp_DetailsOfSharesHeldByCentralGovernmentOrStateGovernmentsAxis</t>
  </si>
  <si>
    <t>DetailsOfSharesHeldByCentralGovernmentOrStateGovernmentsLineItems</t>
  </si>
  <si>
    <t>Details of shares held by Central government or State government(s) [Line items]</t>
  </si>
  <si>
    <t>in-bse-shp_DetailsOfSharesHeldByCentralGovernmentOrStateGovernmentsLineItems</t>
  </si>
  <si>
    <t>Banks</t>
  </si>
  <si>
    <t>OtherIND</t>
  </si>
  <si>
    <t>Individuals</t>
  </si>
  <si>
    <t>FPIPromoter</t>
  </si>
  <si>
    <t>OtherForeign</t>
  </si>
  <si>
    <t>MutuaFund</t>
  </si>
  <si>
    <t>VentureCap</t>
  </si>
  <si>
    <t>FVC</t>
  </si>
  <si>
    <t>FPI_Insti</t>
  </si>
  <si>
    <t>Bank_Insti</t>
  </si>
  <si>
    <t>Insurance</t>
  </si>
  <si>
    <t>Pension</t>
  </si>
  <si>
    <t>Other_Insti</t>
  </si>
  <si>
    <t>EmpTrust</t>
  </si>
  <si>
    <t>Other_NonInsti</t>
  </si>
  <si>
    <t>DRHolder</t>
  </si>
  <si>
    <t>Category of other indian shareholders</t>
  </si>
  <si>
    <t>Category of other foreign shareholders</t>
  </si>
  <si>
    <t>Category of other institutions</t>
  </si>
  <si>
    <t>Category of other non-institutions</t>
  </si>
  <si>
    <t>Type of depository receipts</t>
  </si>
  <si>
    <t>Name of the bank</t>
  </si>
  <si>
    <t>DetailsOfSharesHeldByIndianFinancialInstitutionsOrBanksAbstract</t>
  </si>
  <si>
    <t>Details of shares held by Indian - financial institutions or banks [Abstract]</t>
  </si>
  <si>
    <t>in-bse-shp_DetailsOfSharesHeldByIndianFinancialInstitutionsOrBanksAbstract</t>
  </si>
  <si>
    <t>ShareholdingPatternIndianFinancialInstitutionsOrBanks</t>
  </si>
  <si>
    <t>DetailsOfSharesHeldByIndianFinancialInstitutionsOrBanksTable</t>
  </si>
  <si>
    <t>Details of shares held by Indian - financial institutions or banks [Table]</t>
  </si>
  <si>
    <t>in-bse-shp_DetailsOfSharesHeldByIndianFinancialInstitutionsOrBanksTable</t>
  </si>
  <si>
    <t>DetailsOfSharesHeldByIndianFinancialInstitutionsOrBanksAxis</t>
  </si>
  <si>
    <t>Details of shares held by Indian - financial institutions or banks  [Axis]</t>
  </si>
  <si>
    <t>in-bse-shp_DetailsOfSharesHeldByIndianFinancialInstitutionsOrBanksAxis</t>
  </si>
  <si>
    <t>DetailsOfSharesHeldByIndianFinancialInstitutionsOrBanksLineItems</t>
  </si>
  <si>
    <t>Details of shares held by Indian - financial institutions or banks [Line items]</t>
  </si>
  <si>
    <t>in-bse-shp_DetailsOfSharesHeldByIndianFinancialInstitutionsOrBanksLineItems</t>
  </si>
  <si>
    <t>DetailsOfSharesHeldByNonResidentIndividualsOrForeignIndividualsAbstract</t>
  </si>
  <si>
    <t>Details of shares held by non-resident individuals or foreign individuals [Abstract]</t>
  </si>
  <si>
    <t>in-bse-shp_DetailsOfSharesHeldByNonResidentIndividualsOrForeignIndividualsAbstract</t>
  </si>
  <si>
    <t>ShareholdingPatternNonResidentIndividualsOrForeignIndividuals</t>
  </si>
  <si>
    <t>DetailsOfSharesHeldByNonResidentIndividualsOrForeignIndividualsTable</t>
  </si>
  <si>
    <t>Details of shares held by non-resident individuals or foreign individuals [Table]</t>
  </si>
  <si>
    <t>in-bse-shp_DetailsOfSharesHeldByNonResidentIndividualsOrForeignIndividualsTable</t>
  </si>
  <si>
    <t>DetailsOfSharesHeldByNonResidentIndividualsOrForeignIndividualsAxis</t>
  </si>
  <si>
    <t>Details of shares held by non-resident individuals or foreign individuals [Axis]</t>
  </si>
  <si>
    <t>in-bse-shp_DetailsOfSharesHeldByNonResidentIndividualsOrForeignIndividualsAxis</t>
  </si>
  <si>
    <t>DetailsOfSharesHeldByNonResidentIndividualsOrForeignIndividualsLineItems</t>
  </si>
  <si>
    <t>Details of shares held by non-resident individuals or foreign individuals [Line items]</t>
  </si>
  <si>
    <t>in-bse-shp_DetailsOfSharesHeldByNonResidentIndividualsOrForeignIndividualsLineItems</t>
  </si>
  <si>
    <t>DetailsOfSharesHeldByForeignGovernmentAbstract</t>
  </si>
  <si>
    <t>Details of shares held by Foreign - Government [Abstract]</t>
  </si>
  <si>
    <t>in-bse-shp_DetailsOfSharesHeldByForeignGovernmentAbstract</t>
  </si>
  <si>
    <t>ShareholdingPatternForeignGovernment</t>
  </si>
  <si>
    <t>DetailsOfSharesHeldByForeignGovernmentTable</t>
  </si>
  <si>
    <t>Details of shares held by Foreign - Government [Table]</t>
  </si>
  <si>
    <t>in-bse-shp_DetailsOfSharesHeldByForeignGovernmentTable</t>
  </si>
  <si>
    <t>DetailsOfSharesHeldByForeignGovernmentAxis</t>
  </si>
  <si>
    <t>Details of shares held by Foreign - Government [Axis]</t>
  </si>
  <si>
    <t>in-bse-shp_DetailsOfSharesHeldByForeignGovernmentAxis</t>
  </si>
  <si>
    <t>DetailsOfSharesHeldByForeignGovernmentLineItems</t>
  </si>
  <si>
    <t>Details of shares held by Foreign - Government [Line items]</t>
  </si>
  <si>
    <t>in-bse-shp_DetailsOfSharesHeldByForeignGovernmentLineItems</t>
  </si>
  <si>
    <t>DetailsOfSharesHeldByForeignPortfolioInvestorAbstract</t>
  </si>
  <si>
    <t>Details of shares held by Foreign portfolio investor [Abstract]</t>
  </si>
  <si>
    <t>in-bse-shp_DetailsOfSharesHeldByForeignPortfolioInvestorAbstract</t>
  </si>
  <si>
    <t>ShareholdingPatternForeignPortfolioInvestor</t>
  </si>
  <si>
    <t>DetailsOfSharesHeldByForeignPortfolioInvestorTable</t>
  </si>
  <si>
    <t>Details of shares held by Foreign portfolio investor [Table]</t>
  </si>
  <si>
    <t>in-bse-shp_DetailsOfSharesHeldByForeignPortfolioInvestorTable</t>
  </si>
  <si>
    <t>DetailsOfSharesHeldByForeignPortfolioInvestorAxis</t>
  </si>
  <si>
    <t>Details of shares held by Foreign portfolio investor [Axis]</t>
  </si>
  <si>
    <t>in-bse-shp_DetailsOfSharesHeldByForeignPortfolioInvestorAxis</t>
  </si>
  <si>
    <t>DetailsOfSharesHeldByForeignPortfolioInvestorLineItems</t>
  </si>
  <si>
    <t>Details of shares held by Foreign portfolio investor [Line items]</t>
  </si>
  <si>
    <t>in-bse-shp_DetailsOfSharesHeldByForeignPortfolioInvestorLineItems</t>
  </si>
  <si>
    <t>DetailsOfSharesHeldByVentureCapitalFundsAbstract</t>
  </si>
  <si>
    <t>Details of shares held by Venture capital funds [Abstract]</t>
  </si>
  <si>
    <t>in-bse-shp_DetailsOfSharesHeldByVentureCapitalFundsAbstract</t>
  </si>
  <si>
    <t>ShareholdingPatternVentureCapitalFunds</t>
  </si>
  <si>
    <t>DetailsOfSharesHeldByVentureCapitalFundsTable</t>
  </si>
  <si>
    <t>Details of shares held by Venture capital funds [Table]</t>
  </si>
  <si>
    <t>in-bse-shp_DetailsOfSharesHeldByVentureCapitalFundsTable</t>
  </si>
  <si>
    <t>DetailsOfSharesHeldByVentureCapitalFundsAxis</t>
  </si>
  <si>
    <t>Details of shares held by Venture capital funds [Axis]</t>
  </si>
  <si>
    <t>in-bse-shp_DetailsOfSharesHeldByVentureCapitalFundsAxis</t>
  </si>
  <si>
    <t>DetailsOfSharesHeldByVentureCapitalFundsLineItems</t>
  </si>
  <si>
    <t>Details of shares held by Venture capital funds [Line items]</t>
  </si>
  <si>
    <t>in-bse-shp_DetailsOfSharesHeldByVentureCapitalFundsLineItems</t>
  </si>
  <si>
    <t>DetailsOfSharesHeldByAlternativeInvestmentFundsAbstract</t>
  </si>
  <si>
    <t>Details of shares held by Alternative investment funds [Abstract]</t>
  </si>
  <si>
    <t>in-bse-shp_DetailsOfSharesHeldByAlternativeInvestmentFundsAbstract</t>
  </si>
  <si>
    <t>ShareholdingPatternAlternativeInvestmentFunds</t>
  </si>
  <si>
    <t>DetailsOfSharesHeldByAlternativeInvestmentFundsTable</t>
  </si>
  <si>
    <t>Details of shares held by Alternative investment funds [Table]</t>
  </si>
  <si>
    <t>in-bse-shp_DetailsOfSharesHeldByAlternativeInvestmentFundsTable</t>
  </si>
  <si>
    <t>DetailsOfSharesHeldByAlternativeInvestmentFundsAxis</t>
  </si>
  <si>
    <t>Details of shares held by Alternative investment funds [Axis]</t>
  </si>
  <si>
    <t>in-bse-shp_DetailsOfSharesHeldByAlternativeInvestmentFundsAxis</t>
  </si>
  <si>
    <t>DetailsOfSharesHeldByAlternativeInvestmentFundsLineItems</t>
  </si>
  <si>
    <t>Details of shares held by Alternative investment funds [Line items]</t>
  </si>
  <si>
    <t>in-bse-shp_DetailsOfSharesHeldByAlternativeInvestmentFundsLineItems</t>
  </si>
  <si>
    <t>DetailsOfSharesHeldByForeignVentureCapitalInvestorsAbstract</t>
  </si>
  <si>
    <t>Details of shares held by Foreign venture capital investors [Abstract]</t>
  </si>
  <si>
    <t>in-bse-shp_DetailsOfSharesHeldByForeignVentureCapitalInvestorsAbstract</t>
  </si>
  <si>
    <t>ShareholdingPatternForeignVentureCapitalInvestors</t>
  </si>
  <si>
    <t>DetailsOfSharesHeldByForeignVentureCapitalInvestorsTable</t>
  </si>
  <si>
    <t>Details of shares held by Foreign venture capital investors [Table]</t>
  </si>
  <si>
    <t>in-bse-shp_DetailsOfSharesHeldByForeignVentureCapitalInvestorsTable</t>
  </si>
  <si>
    <t>DetailsOfSharesHeldByForeignVentureCapitalInvestorsAxis</t>
  </si>
  <si>
    <t>Details of shares held by Foreign venture capital investors [Axis]</t>
  </si>
  <si>
    <t>in-bse-shp_DetailsOfSharesHeldByForeignVentureCapitalInvestorsAxis</t>
  </si>
  <si>
    <t>DetailsOfSharesHeldByForeignVentureCapitalInvestorsLineItems</t>
  </si>
  <si>
    <t>Details of shares held by Foreign venture capital investors [Line items]</t>
  </si>
  <si>
    <t>in-bse-shp_DetailsOfSharesHeldByForeignVentureCapitalInvestorsLineItems</t>
  </si>
  <si>
    <t>DetailsOfSharesHeldByInstitutionsForeignPortfolioInvestorAbstract</t>
  </si>
  <si>
    <t>Details of shares held by Institutions - Foreign portfolio investor [Abstract]</t>
  </si>
  <si>
    <t>in-bse-shp_DetailsOfSharesHeldByInstitutionsForeignPortfolioInvestorAbstract</t>
  </si>
  <si>
    <t>ShareholdingPatternInstitutionsForeignPortfolioInvestor</t>
  </si>
  <si>
    <t>DetailsOfSharesHeldByInstitutionsForeignPortfolioInvestorTable</t>
  </si>
  <si>
    <t>Details of shares held by Institutions - Foreign portfolio investor [Table]</t>
  </si>
  <si>
    <t>in-bse-shp_DetailsOfSharesHeldByInstitutionsForeignPortfolioInvestorTable</t>
  </si>
  <si>
    <t>DetailsOfSharesHeldByInstitutionsForeignPortfolioInvestorAxis</t>
  </si>
  <si>
    <t>Details of shares held by Institutions - Foreign portfolio investor [Axis]</t>
  </si>
  <si>
    <t>in-bse-shp_DetailsOfSharesHeldByInstitutionsForeignPortfolioInvestorAxis</t>
  </si>
  <si>
    <t>DetailsOfSharesHeldByInstitutionsForeignPortfolioInvestorLineItems</t>
  </si>
  <si>
    <t>Details of shares held by Institutions - Foreign portfolio investor [Line items]</t>
  </si>
  <si>
    <t>in-bse-shp_DetailsOfSharesHeldByInstitutionsForeignPortfolioInvestorLineItems</t>
  </si>
  <si>
    <t>DetailsOfSharesHeldByFinancialInstitutionOrBanksAbstract</t>
  </si>
  <si>
    <t>Details of shares held by Financial Institution or Banks [Abstract]</t>
  </si>
  <si>
    <t>in-bse-shp_DetailsOfSharesHeldByFinancialInstitutionOrBanksAbstract</t>
  </si>
  <si>
    <t>ShareholdingPatternFinancialInstitutionOrBanks</t>
  </si>
  <si>
    <t>DetailsOfSharesHeldByFinancialInstitutionOrBanksTable</t>
  </si>
  <si>
    <t>Details of shares held by Financial Institution or Banks [Table]</t>
  </si>
  <si>
    <t>in-bse-shp_DetailsOfSharesHeldByFinancialInstitutionOrBanksTable</t>
  </si>
  <si>
    <t>DetailsOfSharesHeldByFinancialInstitutionOrBanksAxis</t>
  </si>
  <si>
    <t>Details of shares held by Financial Institution or Banks [Axis]</t>
  </si>
  <si>
    <t>in-bse-shp_DetailsOfSharesHeldByFinancialInstitutionOrBanksAxis</t>
  </si>
  <si>
    <t>DetailsOfSharesHeldByFinancialInstitutionOrBanksLineItems</t>
  </si>
  <si>
    <t>Details of shares held by Financial Institution or Banks [Line items]</t>
  </si>
  <si>
    <t>in-bse-shp_DetailsOfSharesHeldByFinancialInstitutionOrBanksLineItems</t>
  </si>
  <si>
    <t>DetailsOfSharesHeldByInsuranceCompaniesAbstract</t>
  </si>
  <si>
    <t>Details of shares held by Insurance Companies [Abstract]</t>
  </si>
  <si>
    <t>in-bse-shp_DetailsOfSharesHeldByInsuranceCompaniesAbstract</t>
  </si>
  <si>
    <t>ShareholdingPatternInsuranceCompanies</t>
  </si>
  <si>
    <t>DetailsOfSharesHeldByInsuranceCompaniesTable</t>
  </si>
  <si>
    <t>Details of shares held by Insurance Companies [Table]</t>
  </si>
  <si>
    <t>in-bse-shp_DetailsOfSharesHeldByInsuranceCompaniesTable</t>
  </si>
  <si>
    <t>DetailsOfSharesHeldByInsuranceCompaniesAxis</t>
  </si>
  <si>
    <t>Details of shares held by Insurance Companies [Axis]</t>
  </si>
  <si>
    <t>in-bse-shp_DetailsOfSharesHeldByInsuranceCompaniesAxis</t>
  </si>
  <si>
    <t>DetailsOfSharesHeldByInsuranceCompaniesLineItems</t>
  </si>
  <si>
    <t>Details of shares held by Insurance Companies [Line items]</t>
  </si>
  <si>
    <t>in-bse-shp_DetailsOfSharesHeldByInsuranceCompaniesLineItems</t>
  </si>
  <si>
    <t>DetailsOfSharesHeldByProvidentFundsOrPensionFundsAbstract</t>
  </si>
  <si>
    <t>Details of shares held by Provident Funds or pension funds [Abstract]</t>
  </si>
  <si>
    <t>in-bse-shp_DetailsOfSharesHeldByProvidentFundsOrPensionFundsAbstract</t>
  </si>
  <si>
    <t>ShareholdingPatternProvidentFundsOrPensionFunds</t>
  </si>
  <si>
    <t>DetailsOfSharesHeldByProvidentFundsOrPensionFundsTable</t>
  </si>
  <si>
    <t>Details of shares held by Provident Funds or pension funds [Table]</t>
  </si>
  <si>
    <t>in-bse-shp_DetailsOfSharesHeldByProvidentFundsOrPensionFundsTable</t>
  </si>
  <si>
    <t>DetailsOfSharesHeldByProvidentFundsOrPensionFundsAxis</t>
  </si>
  <si>
    <t>Details of shares held by Provident Funds or pension funds [Axis]</t>
  </si>
  <si>
    <t>in-bse-shp_DetailsOfSharesHeldByProvidentFundsOrPensionFundsAxis</t>
  </si>
  <si>
    <t>DetailsOfSharesHeldByProvidentFundsOrPensionFundsLineItems</t>
  </si>
  <si>
    <t>Details of shares held by Provident Funds or pension funds [Line items]</t>
  </si>
  <si>
    <t>in-bse-shp_DetailsOfSharesHeldByProvidentFundsOrPensionFundsLineItems</t>
  </si>
  <si>
    <t>DetailsOfSharesHeldByCentralGovernmentOrStateGovernmentSOrPresidentOfIndiaAbstract</t>
  </si>
  <si>
    <t>Details of shares held by Central Government or State Government(s) or President of India [Abstract]</t>
  </si>
  <si>
    <t>in-bse-shp_DetailsOfSharesHeldByCentralGovernmentOrStateGovernmentSOrPresidentOfIndiaAbstract</t>
  </si>
  <si>
    <t>ShareholdingPatternCentralGovernmentOrStateGovernmentSOrPresidentOfIndia</t>
  </si>
  <si>
    <t>DetailsOfSharesHeldByCentralGovernmentOrStateGovernmentSOrPresidentOfIndiaTable</t>
  </si>
  <si>
    <t>Details of shares held by Central Government or State Government(s) or President of India [Table]</t>
  </si>
  <si>
    <t>in-bse-shp_DetailsOfSharesHeldByCentralGovernmentOrStateGovernmentSOrPresidentOfIndiaTable</t>
  </si>
  <si>
    <t>DetailsOfSharesHeldByCentralGovernmentOrStateGovernmentSOrPresidentOfIndiaAxis</t>
  </si>
  <si>
    <t>Details of shares held by Central Government or State Government(s) or President of India [Axis]</t>
  </si>
  <si>
    <t>in-bse-shp_DetailsOfSharesHeldByCentralGovernmentOrStateGovernmentSOrPresidentOfIndiaAxis</t>
  </si>
  <si>
    <t>DetailsOfSharesHeldByCentralGovernmentOrStateGovernmentSOrPresidentOfIndiaLineItems</t>
  </si>
  <si>
    <t>Details of shares held by Central Government or State Government(s) or President of India [Line items]</t>
  </si>
  <si>
    <t>in-bse-shp_DetailsOfSharesHeldByCentralGovernmentOrStateGovernmentSOrPresidentOfIndiaLineItems</t>
  </si>
  <si>
    <t>DetailsOfSharesHeldByIndividualShareholdersHoldingNominalShareCapitalUpToRsTwoLakhAbstract</t>
  </si>
  <si>
    <t>Details of shares held by Individual shareholders holding nominal share capital up to Rs two lakh [Abstract]</t>
  </si>
  <si>
    <t>in-bse-shp_DetailsOfSharesHeldByIndividualShareholdersHoldingNominalShareCapitalUpToRsTwoLakhAbstract</t>
  </si>
  <si>
    <t>ShareholdingPatternIndividualShareholdersHoldingNominalShareCapitalUpToRsTwoLakh</t>
  </si>
  <si>
    <t>DetailsOfSharesHeldByIndividualShareholdersHoldingNominalShareCapitalUpToRsTwoLakhTable</t>
  </si>
  <si>
    <t>Details of shares held by Individual shareholders holding nominal share capital up to Rs two lakh [Table]</t>
  </si>
  <si>
    <t>in-bse-shp_DetailsOfSharesHeldByIndividualShareholdersHoldingNominalShareCapitalUpToRsTwoLakhTable</t>
  </si>
  <si>
    <t>DetailsOfSharesHeldByIndividualShareholdersHoldingNominalShareCapitalUpToRsTwoLakhAxis</t>
  </si>
  <si>
    <t>Details of shares held by Individual shareholders holding nominal share capital up to Rs two lakh [Axis]</t>
  </si>
  <si>
    <t>in-bse-shp_DetailsOfSharesHeldByIndividualShareholdersHoldingNominalShareCapitalUpToRsTwoLakhAxis</t>
  </si>
  <si>
    <t>DetailsOfSharesHeldByIndividualShareholdersHoldingNominalShareCapitalUpToRsTwoLakhLineItems</t>
  </si>
  <si>
    <t>Details of shares held by Individual shareholders holding nominal share capital up to Rs two lakh [Line items]</t>
  </si>
  <si>
    <t>in-bse-shp_DetailsOfSharesHeldByIndividualShareholdersHoldingNominalShareCapitalUpToRsTwoLakhLineItems</t>
  </si>
  <si>
    <t>DetailsOfSharesHeldByIndividualShareholdersHoldingNominalShareCapitalInExcessOfRsTwoLakhAbstract</t>
  </si>
  <si>
    <t>Details of shares held by Individual shareholders holding nominal share capital in excess of Rs two lakh [Abstract]</t>
  </si>
  <si>
    <t>in-bse-shp_DetailsOfSharesHeldByIndividualShareholdersHoldingNominalShareCapitalInExcessOfRsTwoLakhAbstract</t>
  </si>
  <si>
    <t>ShareholdingPatternIndividualShareholdersHoldingNominalShareCapitalInExcessOfRsTwoLakh</t>
  </si>
  <si>
    <t>DetailsOfSharesHeldByIndividualShareholdersHoldingNominalShareCapitalInExcessOfRsTwoLakhTable</t>
  </si>
  <si>
    <t>Details of shares held by Individual shareholders holding nominal share capital in excess of Rs two lakh [Table]</t>
  </si>
  <si>
    <t>in-bse-shp_DetailsOfSharesHeldByIndividualShareholdersHoldingNominalShareCapitalInExcessOfRsTwoLakhTable</t>
  </si>
  <si>
    <t>DetailsOfSharesHeldByIndividualShareholdersHoldingNominalShareCapitalInExcessOfRsTwoLakhAxis</t>
  </si>
  <si>
    <t>Details of shares held by Individual shareholders holding nominal share capital in excess of Rs two lakh [Axis]</t>
  </si>
  <si>
    <t>in-bse-shp_DetailsOfSharesHeldByIndividualShareholdersHoldingNominalShareCapitalInExcessOfRsTwoLakhAxis</t>
  </si>
  <si>
    <t>DetailsOfSharesHeldByIndividualShareholdersHoldingNominalShareCapitalInExcessOfRsTwoLakhLineItems</t>
  </si>
  <si>
    <t>Details of shares held by Individual shareholders holding nominal share capital in excess of Rs two lakh [Line items]</t>
  </si>
  <si>
    <t>in-bse-shp_DetailsOfSharesHeldByIndividualShareholdersHoldingNominalShareCapitalInExcessOfRsTwoLakhLineItems</t>
  </si>
  <si>
    <t>DetailsOfSharesHeldByNbfcsRegisteredWithRbiAbstract</t>
  </si>
  <si>
    <t>Details of shares held by NBFCs registered with RBI [Abstract]</t>
  </si>
  <si>
    <t>in-bse-shp_DetailsOfSharesHeldByNbfcsRegisteredWithRbiAbstract</t>
  </si>
  <si>
    <t>ShareholdingPatternNbfcsRegisteredWithRBI</t>
  </si>
  <si>
    <t>DetailsOfSharesHeldByNbfcsRegisteredWithRbiTable</t>
  </si>
  <si>
    <t>Details of shares held by NBFCs registered with RBI [Table]</t>
  </si>
  <si>
    <t>in-bse-shp_DetailsOfSharesHeldByNbfcsRegisteredWithRbiTable</t>
  </si>
  <si>
    <t>DetailsOfSharesHeldByNBFCsRegisteredWithRbiAxis</t>
  </si>
  <si>
    <t>Details of shares held by NBFCs registered with RBI [Axis]</t>
  </si>
  <si>
    <t>in-bse-shp_DetailsOfSharesHeldByNBFCsRegisteredWithRbiAxis</t>
  </si>
  <si>
    <t>DetailsOfSharesHeldByNbfcsRegisteredWithRbiLineItems</t>
  </si>
  <si>
    <t>Details of shares held by NBFCs registered with RBI [Line items]</t>
  </si>
  <si>
    <t>in-bse-shp_DetailsOfSharesHeldByNbfcsRegisteredWithRbiLineItems</t>
  </si>
  <si>
    <t>DetailsOfSharesHeldByEmployeeTrustsAbstract</t>
  </si>
  <si>
    <t>Details of shares held by Employee Trusts [Abstract]</t>
  </si>
  <si>
    <t>in-bse-shp_DetailsOfSharesHeldByEmployeeTrustsAbstract</t>
  </si>
  <si>
    <t>ShareholdingPatternEmployeeTrusts</t>
  </si>
  <si>
    <t>DetailsOfSharesHeldByEmployeeTrustsTable</t>
  </si>
  <si>
    <t>Details of shares held by Employee Trusts [Table]</t>
  </si>
  <si>
    <t>in-bse-shp_DetailsOfSharesHeldByEmployeeTrustsTable</t>
  </si>
  <si>
    <t>DetailsOfSharesHeldByEmployeeTrustsAxis</t>
  </si>
  <si>
    <t>Details of shares held by Employee Trusts [Axis]</t>
  </si>
  <si>
    <t>in-bse-shp_DetailsOfSharesHeldByEmployeeTrustsAxis</t>
  </si>
  <si>
    <t>DetailsOfSharesHeldByEmployeeTrustsLineItems</t>
  </si>
  <si>
    <t>Details of shares held by Employee Trusts [Line items]</t>
  </si>
  <si>
    <t>in-bse-shp_DetailsOfSharesHeldByEmployeeTrustsLineItems</t>
  </si>
  <si>
    <t>DetailsOfSharesHeldByOthersIndianShareholdersAbstract</t>
  </si>
  <si>
    <t>Details of shares held by others indian shareholders [Abstract]</t>
  </si>
  <si>
    <t>in-bse-shp_DetailsOfSharesHeldByOthersIndianShareholdersAbstract</t>
  </si>
  <si>
    <t>ShareholdingPatternOtherIndianShareholders</t>
  </si>
  <si>
    <t>DetailsOfSharesHeldByOthersIndianShareholdersTable</t>
  </si>
  <si>
    <t>Details of shares held by others indian shareholders [Table]</t>
  </si>
  <si>
    <t>in-bse-shp_DetailsOfSharesHeldByOthersIndianShareholdersTable</t>
  </si>
  <si>
    <t>DetailsOfSharesHeldByOthersIndianShareholdersAxis</t>
  </si>
  <si>
    <t>Details of shares held by others indian shareholders [Axis]</t>
  </si>
  <si>
    <t>in-bse-shp_DetailsOfSharesHeldByOthersIndianShareholdersAxis</t>
  </si>
  <si>
    <t>DetailsOfSharesHeldByOthersIndianShareholdersLineItems</t>
  </si>
  <si>
    <t>Details of shares held by others indian shareholders [Line items]</t>
  </si>
  <si>
    <t>in-bse-shp_DetailsOfSharesHeldByOthersIndianShareholdersLineItems</t>
  </si>
  <si>
    <t>CategoryOfOtherIndianShareholders</t>
  </si>
  <si>
    <t>in-bse-shp_CategoryOfOtherIndianShareholders</t>
  </si>
  <si>
    <t>DetailsOfSharesHeldByForeignInstitutionsAbstract</t>
  </si>
  <si>
    <t>Details of shares held by Foreign institutions [Abstract]</t>
  </si>
  <si>
    <t>in-bse-shp_DetailsOfSharesHeldByForeignInstitutionsAbstract</t>
  </si>
  <si>
    <t>ShareholdingPatternForeignInstitutions</t>
  </si>
  <si>
    <t>DetailsOfSharesHeldByForeignInstitutionsTable</t>
  </si>
  <si>
    <t>Details of shares held by Foreign institutions [Table]</t>
  </si>
  <si>
    <t>in-bse-shp_DetailsOfSharesHeldByForeignInstitutionsTable</t>
  </si>
  <si>
    <t>DetailsOfSharesHeldByForeignInstitutionsAxis</t>
  </si>
  <si>
    <t>Details of shares held by Foreign institutions [Axis]</t>
  </si>
  <si>
    <t>in-bse-shp_DetailsOfSharesHeldByForeignInstitutionsAxis</t>
  </si>
  <si>
    <t>DetailsOfSharesHeldByForeignInstitutionsLineItems</t>
  </si>
  <si>
    <t>Details of shares held by Foreign institutions [Line items]</t>
  </si>
  <si>
    <t>in-bse-shp_DetailsOfSharesHeldByForeignInstitutionsLineItems</t>
  </si>
  <si>
    <t>DetailsOfSharesHeldByOtherForeignShareholdersAbstract</t>
  </si>
  <si>
    <t>Details of shares held by other foreign shareholders [Abstract]</t>
  </si>
  <si>
    <t>in-bse-shp_DetailsOfSharesHeldByOtherForeignShareholdersAbstract</t>
  </si>
  <si>
    <t>ShareholdingPatternOtherForeignShareholders</t>
  </si>
  <si>
    <t>DetailsOfSharesHeldByOtherForeignShareholdersTable</t>
  </si>
  <si>
    <t>Details of shares held by other foreign shareholders [Table]</t>
  </si>
  <si>
    <t>in-bse-shp_DetailsOfSharesHeldByOtherForeignShareholdersTable</t>
  </si>
  <si>
    <t>DetailsOfSharesHeldByOtherForeignShareholdersAxis</t>
  </si>
  <si>
    <t>Details of shares held by other foreign shareholders [Axis]</t>
  </si>
  <si>
    <t>in-bse-shp_DetailsOfSharesHeldByOtherForeignShareholdersAxis</t>
  </si>
  <si>
    <t>DetailsOfSharesHeldByOtherForeignShareholdersLineItems</t>
  </si>
  <si>
    <t>Details of shares held by other foreign shareholders [Line items]</t>
  </si>
  <si>
    <t>in-bse-shp_DetailsOfSharesHeldByOtherForeignShareholdersLineItems</t>
  </si>
  <si>
    <t>CategoryOfOtherForeignShareholders</t>
  </si>
  <si>
    <t>in-bse-shp_CategoryOfOtherForeignShareholders</t>
  </si>
  <si>
    <t>DetailsOfSharesHeldByMutualFundsOrUtiAbstract</t>
  </si>
  <si>
    <t>Details of shares held by mutual funds or uti [Abstract]</t>
  </si>
  <si>
    <t>in-bse-shp_DetailsOfSharesHeldByMutualFundsOrUtiAbstract</t>
  </si>
  <si>
    <t>ShareholdingPatternMutualFundsOrUti</t>
  </si>
  <si>
    <t>DetailsOfSharesHeldByMutualFundsOrUtiTable</t>
  </si>
  <si>
    <t>Details of shares held by mutual funds or uti [Table]</t>
  </si>
  <si>
    <t>in-bse-shp_DetailsOfSharesHeldByMutualFundsOrUtiTable</t>
  </si>
  <si>
    <t>DetailsOfSharesHeldByMutualFundsOrUtiAxis</t>
  </si>
  <si>
    <t>Details of shares held by mutual funds or uti [Axis]</t>
  </si>
  <si>
    <t>in-bse-shp_DetailsOfSharesHeldByMutualFundsOrUtiAxis</t>
  </si>
  <si>
    <t>DetailsOfSharesHeldByMutualFundsOrUtiLineItems</t>
  </si>
  <si>
    <t>Details of shares held by mutual funds or uti [Line items]</t>
  </si>
  <si>
    <t>in-bse-shp_DetailsOfSharesHeldByMutualFundsOrUtiLineItems</t>
  </si>
  <si>
    <t>DetailsOfSharesHeldByOtherInstitutionsAbstract</t>
  </si>
  <si>
    <t>Details of shares held by other institutions [Abstract]</t>
  </si>
  <si>
    <t>in-bse-shp_DetailsOfSharesHeldByOtherInstitutionsAbstract</t>
  </si>
  <si>
    <t>ShareholdingPatternOtherInstitutions</t>
  </si>
  <si>
    <t>DetailsOfSharesHeldByOtherInstitutionsTable</t>
  </si>
  <si>
    <t>Details of shares held by other institutions [Table]</t>
  </si>
  <si>
    <t>in-bse-shp_DetailsOfSharesHeldByOtherInstitutionsTable</t>
  </si>
  <si>
    <t>DetailsOfSharesHeldByOtherInstitutionsAxis</t>
  </si>
  <si>
    <t>Details of shares held by other institutions [Axis]</t>
  </si>
  <si>
    <t>in-bse-shp_DetailsOfSharesHeldByOtherInstitutionsAxis</t>
  </si>
  <si>
    <t>DetailsOfSharesHeldByOtherInstitutionsLineItems</t>
  </si>
  <si>
    <t>Details of shares held by other institutions [Line items]</t>
  </si>
  <si>
    <t>in-bse-shp_DetailsOfSharesHeldByOtherInstitutionsLineItems</t>
  </si>
  <si>
    <t>CategoryOfOtherInstitutions</t>
  </si>
  <si>
    <t>in-bse-shp_CategoryOfOtherInstitutions</t>
  </si>
  <si>
    <t>DetailsOfSharesHeldByOverseasDepositoriesAbstract</t>
  </si>
  <si>
    <t>Details of shares held by overseas depositories [Abstract]</t>
  </si>
  <si>
    <t>in-bse-shp_DetailsOfSharesHeldByOverseasDepositoriesAbstract</t>
  </si>
  <si>
    <t>ShareholdingPatternOverseasDepositories</t>
  </si>
  <si>
    <t>DetailsOfSharesHeldByOverseasDepositoriesTable</t>
  </si>
  <si>
    <t>Details of shares held by overseas depositories [Table]</t>
  </si>
  <si>
    <t>in-bse-shp_DetailsOfSharesHeldByOverseasDepositoriesTable</t>
  </si>
  <si>
    <t>DetailsOfSharesHeldByOverseasDepositoriesAxis</t>
  </si>
  <si>
    <t>Details of shares held by overseas depositories [Axis]</t>
  </si>
  <si>
    <t>in-bse-shp_DetailsOfSharesHeldByOverseasDepositoriesAxis</t>
  </si>
  <si>
    <t>DetailsOfSharesHeldByOverseasDepositoriesLineItems</t>
  </si>
  <si>
    <t>Details of shares held by overseas depositories [Line items]</t>
  </si>
  <si>
    <t>in-bse-shp_DetailsOfSharesHeldByOverseasDepositoriesLineItems</t>
  </si>
  <si>
    <t>DetailsOfSharesHeldByOtherNonInstitutionsAbstract</t>
  </si>
  <si>
    <t>Details of shares held by other non-Institutions [Abstract]</t>
  </si>
  <si>
    <t>in-bse-shp_DetailsOfSharesHeldByOtherNonInstitutionsAbstract</t>
  </si>
  <si>
    <t>ShareholdingPatternOtherNonInstitutions</t>
  </si>
  <si>
    <t>DetailsOfSharesHeldByOtherNonInstitutionsTable</t>
  </si>
  <si>
    <t>Details of shares held by other non-Institutions [Table]</t>
  </si>
  <si>
    <t>in-bse-shp_DetailsOfSharesHeldByOtherNonInstitutionsTable</t>
  </si>
  <si>
    <t>DetailsOfSharesHeldByOtherNonInstitutionsAxis</t>
  </si>
  <si>
    <t>Details of shares held by other non-Institutions [Axis]</t>
  </si>
  <si>
    <t>in-bse-shp_DetailsOfSharesHeldByOtherNonInstitutionsAxis</t>
  </si>
  <si>
    <t>DetailsOfSharesHeldByOtherNonInstitutionsLineItems</t>
  </si>
  <si>
    <t>Details of shares held by other non-Institutions [Line items]</t>
  </si>
  <si>
    <t>in-bse-shp_DetailsOfSharesHeldByOtherNonInstitutionsLineItems</t>
  </si>
  <si>
    <t>CategoryOfOtherNonInstitutions</t>
  </si>
  <si>
    <t>in-bse-shp_CategoryOfOtherNonInstitutions</t>
  </si>
  <si>
    <t>DetailsOfSharesHeldByCustodianOrDRHolderAbstract</t>
  </si>
  <si>
    <t>Details of shares held by custodian or DR holder [Abstract]</t>
  </si>
  <si>
    <t>in-bse-shp_DetailsOfSharesHeldByCustodianOrDRHolderAbstract</t>
  </si>
  <si>
    <t>ShareholdingPatternCustodianOrDRHolder</t>
  </si>
  <si>
    <t>DetailsOfSharesHeldByCustodianOrDRHolderTable</t>
  </si>
  <si>
    <t>Details of shares held by custodian or DR holder [Table]</t>
  </si>
  <si>
    <t>in-bse-shp_DetailsOfSharesHeldByCustodianOrDRHolderTable</t>
  </si>
  <si>
    <t>DetailsOfSharesHeldByCustodianOrDRHolderAxis</t>
  </si>
  <si>
    <t>Details of shares held by custodian or DR holder [Axis]</t>
  </si>
  <si>
    <t>in-bse-shp_DetailsOfSharesHeldByCustodianOrDRHolderAxis</t>
  </si>
  <si>
    <t>DetailsOfSharesHeldByCustodianOrDRHolderLineItems</t>
  </si>
  <si>
    <t>Details of shares held by custodian or DR holder [Line items]</t>
  </si>
  <si>
    <t>in-bse-shp_DetailsOfSharesHeldByCustodianOrDRHolderLineItems</t>
  </si>
  <si>
    <t>TypeOfDepositoryReceipts</t>
  </si>
  <si>
    <t>in-bse-shp_TypeOfDepositoryReceipts</t>
  </si>
  <si>
    <t>xbrli:TypeOfDepositoryReceipts</t>
  </si>
  <si>
    <t>NameOfTheBank</t>
  </si>
  <si>
    <t>in-bse-shp_NameOfTheBank</t>
  </si>
  <si>
    <t>DetailsOfSharesHeldByEmployeeBenefitsTrustsAbstract</t>
  </si>
  <si>
    <t>Details of shares held by employee benefits trusts [Abstract]</t>
  </si>
  <si>
    <t>in-bse-shp_DetailsOfSharesHeldByEmployeeBenefitsTrustsAbstract</t>
  </si>
  <si>
    <t>ShareholdingPatternEmployeeBenefitsTrusts</t>
  </si>
  <si>
    <t>DetailsOfSharesHeldByEmployeeBenefitsTrustsTable</t>
  </si>
  <si>
    <t>Details of shares held by employee benefits trusts [Table]</t>
  </si>
  <si>
    <t>in-bse-shp_DetailsOfSharesHeldByEmployeeBenefitsTrustsTable</t>
  </si>
  <si>
    <t>DetailsOfSharesHeldByEmployeeBenefitsTrustsAxis</t>
  </si>
  <si>
    <t>Details of shares held by employee benefits trusts [Axis]</t>
  </si>
  <si>
    <t>in-bse-shp_DetailsOfSharesHeldByEmployeeBenefitsTrustsAxis</t>
  </si>
  <si>
    <t>DetailsOfSharesHeldByEmployeeBenefitsTrustsLineItems</t>
  </si>
  <si>
    <t>Details of shares held by employee benefits trusts [Line items]</t>
  </si>
  <si>
    <t>in-bse-shp_DetailsOfSharesHeldByEmployeeBenefitsTrustsLineItems</t>
  </si>
  <si>
    <t>DetailsOfSharesWhichRemainUnclaimedForPromoterAndPromoterGroupAbstract</t>
  </si>
  <si>
    <t>Details of shares which remain unclaimed for promoter and promoter group [Abstract]</t>
  </si>
  <si>
    <t>in-bse-shp_DetailsOfSharesWhichRemainUnclaimedForPromoterAndPromoterGroupAbstract</t>
  </si>
  <si>
    <t>ShareholdingPatternAdditionalInformation</t>
  </si>
  <si>
    <t>DetailsOfSharesWhichRemainUnclaimedForPromoterAndPromoterGroupTable</t>
  </si>
  <si>
    <t>Details of shares which remain unclaimed for promoter and promoter group [Table]</t>
  </si>
  <si>
    <t>in-bse-shp_DetailsOfSharesWhichRemainUnclaimedForPromoterAndPromoterGroupTable</t>
  </si>
  <si>
    <t>DetailsOfPromoterAndPromoterGroupAxis</t>
  </si>
  <si>
    <t>Details of shares which remain unclaimed for promoter and promoter group [Axis]</t>
  </si>
  <si>
    <t>in-bse-shp_DetailsOfPromoterAndPromoterGroupAxis</t>
  </si>
  <si>
    <t>DetailsOfSharesWhichRemainUnclaimedForPromoterAndPromoterGroupLineItems</t>
  </si>
  <si>
    <t>Details of shares which remain unclaimed for promoter and promoter group [Line Items]</t>
  </si>
  <si>
    <t>in-bse-shp_DetailsOfSharesWhichRemainUnclaimedForPromoterAndPromoterGroupLineItems</t>
  </si>
  <si>
    <t>OutstandingSharesHeldInDematOrUnclaimedSuspenseAccount</t>
  </si>
  <si>
    <t>in-bse-shp_OutstandingSharesHeldInDematOrUnclaimedSuspenseAccount</t>
  </si>
  <si>
    <t>VotingRightsWhichAreFrozen</t>
  </si>
  <si>
    <t>Voting rights which are frozen</t>
  </si>
  <si>
    <t>in-bse-shp_VotingRightsWhichAreFrozen</t>
  </si>
  <si>
    <t>DisclosureOfNotesOnSharesWhichRemainUnclaimedForPromoterAndPromoterGroup</t>
  </si>
  <si>
    <t>Disclosure of notes on shares which remain unclaimed for promoter and promoter group</t>
  </si>
  <si>
    <t>in-bse-shp_DisclosureOfNotesOnSharesWhichRemainUnclaimedForPromoterAndPromoterGroup</t>
  </si>
  <si>
    <t>DetailsOfTheShareholdersActingAsPersonsInConcertForPublicAbstact</t>
  </si>
  <si>
    <t>in-bse-shp_DetailsOfTheShareholdersActingAsPersonsInConcertForPublicAbstact</t>
  </si>
  <si>
    <t>DetailsOfTheShareholdersActingAsPersonsInConcertForPublicTable</t>
  </si>
  <si>
    <t>in-bse-shp_DetailsOfTheShareholdersActingAsPersonsInConcertForPublicTable</t>
  </si>
  <si>
    <t>DetailsOfTheShareholdersActingAsPersonsInConcertForPublicAxis</t>
  </si>
  <si>
    <t>Details of the shareholders acting as persons in concert for public [Axis]</t>
  </si>
  <si>
    <t>in-bse-shp_DetailsOfTheShareholdersActingAsPersonsInConcertForPublicAxis</t>
  </si>
  <si>
    <t>DetailsOfTheShareholdersActingAsPersonsInConcertForPublicLineItems</t>
  </si>
  <si>
    <t>Details of the shareholders acting as persons in concert for public [Line Items]</t>
  </si>
  <si>
    <t>in-bse-shp_DetailsOfTheShareholdersActingAsPersonsInConcertForPublicLineItems</t>
  </si>
  <si>
    <t>NameOfThePAC</t>
  </si>
  <si>
    <t>in-bse-shp_NameOfThePAC</t>
  </si>
  <si>
    <t>PercentageOfShareholdingByPAC</t>
  </si>
  <si>
    <t>in-bse-shp_PercentageOfShareholdingByPAC</t>
  </si>
  <si>
    <t>DetailsOfSharesWhichRemainUnclaimedForPublicShareholdersAbstract</t>
  </si>
  <si>
    <t>Details of shares which remain unclaimed for public shareholders [Abstract]</t>
  </si>
  <si>
    <t>in-bse-shp_DetailsOfSharesWhichRemainUnclaimedForPublicShareholdersAbstract</t>
  </si>
  <si>
    <t>DetailsOfSharesWhichRemainUnclaimedForPublicShareholdersTable</t>
  </si>
  <si>
    <t>Details of shares which remain unclaimed for public shareholders [Table]</t>
  </si>
  <si>
    <t>in-bse-shp_DetailsOfSharesWhichRemainUnclaimedForPublicShareholdersTable</t>
  </si>
  <si>
    <t>DetailsOfSharesWhichRemainUnclaimedForPublicShareholdersAxis</t>
  </si>
  <si>
    <t>Details of shares which remain unclaimed for public shareholders [Axis]</t>
  </si>
  <si>
    <t>in-bse-shp_DetailsOfSharesWhichRemainUnclaimedForPublicShareholdersAxis</t>
  </si>
  <si>
    <t>DetailsOfSharesWhichRemainUnclaimedForPublicShareholdersLineItems</t>
  </si>
  <si>
    <t>Details of shares which remain unclaimed for public shareholders [Line Items]</t>
  </si>
  <si>
    <t>in-bse-shp_DetailsOfSharesWhichRemainUnclaimedForPublicShareholdersLineItems</t>
  </si>
  <si>
    <t>DisclosureOfNotesOnSharesWhichRemainUnclaimedForPublicShareholders</t>
  </si>
  <si>
    <t>Disclosure of notes on shares which remain unclaimed for public shareholders</t>
  </si>
  <si>
    <t>in-bse-shp_DisclosureOfNotesOnSharesWhichRemainUnclaimedForPublicShareholders</t>
  </si>
  <si>
    <t>No of Voting  (XIV)  Rights</t>
  </si>
  <si>
    <t>IndividualsOrHUFDomain</t>
  </si>
  <si>
    <t>CentralGovernmentOrStateGovernmentsDomain</t>
  </si>
  <si>
    <t>NBFCsRegisteredWithRbiDomain</t>
  </si>
  <si>
    <t>OthersIndianShareholdersDomain</t>
  </si>
  <si>
    <t>CustodianOrDRHolderDomain</t>
  </si>
  <si>
    <t>C2</t>
  </si>
  <si>
    <t>Trusts</t>
  </si>
  <si>
    <t>HUF</t>
  </si>
  <si>
    <t>Societies</t>
  </si>
  <si>
    <t>ESOP or ESOS or ESPS</t>
  </si>
  <si>
    <t>Employee welfare fund</t>
  </si>
  <si>
    <t>Venture capital funds</t>
  </si>
  <si>
    <t>Angel Investors</t>
  </si>
  <si>
    <t>Private Equity Fund</t>
  </si>
  <si>
    <t>Other</t>
  </si>
  <si>
    <t>Overseas corporate bodies</t>
  </si>
  <si>
    <t>NRI</t>
  </si>
  <si>
    <t>Market Maker</t>
  </si>
  <si>
    <t>Clearing Members</t>
  </si>
  <si>
    <t>NSDL or CDSL transit</t>
  </si>
  <si>
    <t>Private equity fund</t>
  </si>
  <si>
    <t>Employees</t>
  </si>
  <si>
    <t>GDR</t>
  </si>
  <si>
    <t>GDS</t>
  </si>
  <si>
    <t>ADR</t>
  </si>
  <si>
    <t>ADS</t>
  </si>
  <si>
    <t>SDR</t>
  </si>
  <si>
    <t>Regulation 31 (1) (a)</t>
  </si>
  <si>
    <t>Regulation 31 (1) (b)</t>
  </si>
  <si>
    <t>Regulation 31 (1) (c)</t>
  </si>
  <si>
    <t>in-bse-shp-types:TypeOfReport</t>
  </si>
  <si>
    <t>in-bse-shp-types:TypeOfShareholdingPattern</t>
  </si>
  <si>
    <t>in-bse-shp-types:ClassOfSecurity</t>
  </si>
  <si>
    <t>Permanent account number of shareholder</t>
  </si>
  <si>
    <t>PermanentAccountNumberOfShareholder</t>
  </si>
  <si>
    <t>in-bse-shp-types:PermanentAccountNumber</t>
  </si>
  <si>
    <t>in-bse-shp-types:CategoryOfIndianShareholders</t>
  </si>
  <si>
    <t>in-bse-shp-types:CategoryOfForeignShareholders</t>
  </si>
  <si>
    <t>in-bse-shp-types:CategoryOfInstitutionShareholders</t>
  </si>
  <si>
    <t>in-bse-shp-types:CategoryOfNonInstitutionsShareholders</t>
  </si>
  <si>
    <t>No.
of the 
Shareholders
     (I)</t>
  </si>
  <si>
    <t>Details of Shares which remain unclaimed for Promoter &amp; Promoter Group</t>
  </si>
  <si>
    <t>Details of the shareholders acting as persons in Concert for Public</t>
  </si>
  <si>
    <t>Details of Shares which remain unclaimed for Public</t>
  </si>
  <si>
    <t>GovermentsMember</t>
  </si>
  <si>
    <t>Goverments [Member]</t>
  </si>
  <si>
    <t>in-bse-shp_GovermentsMember</t>
  </si>
  <si>
    <t>busssinesRules</t>
  </si>
  <si>
    <t xml:space="preserve">This is a mandatory field. Should be valid SCRIP CODE  as per BSE Scrip Code Format. </t>
  </si>
  <si>
    <t>This is a mandatory field. Please select value from the drop-down.</t>
  </si>
  <si>
    <t>This is a mandatory field if you select type of report as "Quarterly". Please enter date in "dd-mm-yyyy" format.</t>
  </si>
  <si>
    <t>This is a mandatory field if you select type of report as "Pre-listing" or "Capital Restructuring". Please enter date in "dd-mm-yyyy" format.</t>
  </si>
  <si>
    <t>This is a mandatory field. Please enter company name.</t>
  </si>
  <si>
    <t>Note  : Data will be automatically populated from shareholding pattern sheet -  Data Entry Restricted in this sheet</t>
  </si>
  <si>
    <t xml:space="preserve">Details of Shares which remain unclaimed for Promoter &amp; Promoter Group                    </t>
  </si>
  <si>
    <t>Category / More than 1 percentage</t>
  </si>
  <si>
    <t>Category or more than one percentage</t>
  </si>
  <si>
    <t>WhetherACategoryOrMoreThan1PercentageOfShareHolding</t>
  </si>
  <si>
    <t>More than 1 percentage of shareholding</t>
  </si>
  <si>
    <t>DisclosureOfNotesOnShareholdingPatternExplanatoryTextBlock</t>
  </si>
  <si>
    <t>DisclosureOfNotesOnSharesWhichRemainUnclaimedForPromoterAndPromoterGroupExplanatoryTextBlock</t>
  </si>
  <si>
    <t>DisclosureOfNotesOnSharesWhichRemainUnclaimedForPublicShareholdersExplanatoryTextBlock</t>
  </si>
  <si>
    <t>Whether company has equity shares with differential voting rights?</t>
  </si>
  <si>
    <t xml:space="preserve"> </t>
  </si>
  <si>
    <t>Partnership Firms</t>
  </si>
  <si>
    <t>Person Acting in Concert</t>
  </si>
  <si>
    <t>State industrial development Corporation</t>
  </si>
  <si>
    <t>Provident Fund</t>
  </si>
  <si>
    <t>Pension Fund</t>
  </si>
  <si>
    <t>National Investment Fund</t>
  </si>
  <si>
    <t xml:space="preserve">Insurance Companies </t>
  </si>
  <si>
    <t>Angel investors</t>
  </si>
  <si>
    <t>Enemy Property</t>
  </si>
  <si>
    <t>In case of public share holding percentage can not be less than one percentage.</t>
  </si>
  <si>
    <t>Value should be less than or equal to total no of shares.</t>
  </si>
  <si>
    <t>fkldsfk</t>
  </si>
  <si>
    <t>[A-Z][A-Z][A-Z][A-Z][A-Z][0-9][0-9][0-9][0-9][A-Z]
In absence of PAN write : ZZZZZ9999Z</t>
  </si>
  <si>
    <t>Value should be less than or equal to fully paid up shares</t>
  </si>
  <si>
    <t>Value must be equal to Fully paid up shares</t>
  </si>
  <si>
    <t xml:space="preserve">Click here to go back </t>
  </si>
  <si>
    <t>Cick here to go back</t>
  </si>
  <si>
    <t>Click here to go back</t>
  </si>
  <si>
    <t>Unclaimed or Suspense or Escrow Account</t>
  </si>
  <si>
    <t>Director or Director's Relatives</t>
  </si>
  <si>
    <t>nonnum:textBlockItemType</t>
  </si>
  <si>
    <t xml:space="preserve">                                      XBRL Excel Utility</t>
  </si>
  <si>
    <t>1.</t>
  </si>
  <si>
    <t>Overview</t>
  </si>
  <si>
    <t>2.</t>
  </si>
  <si>
    <t>Before you begin</t>
  </si>
  <si>
    <t>3.</t>
  </si>
  <si>
    <t>Index</t>
  </si>
  <si>
    <t>4.</t>
  </si>
  <si>
    <t>1. Overview</t>
  </si>
  <si>
    <t xml:space="preserve">The excel utility can be used for creating the XBRL/XML file for efiling of shareholding pattern. </t>
  </si>
  <si>
    <t>Shareholding pattern XBRL filling consists of two processes. Firstly generation of XBRL/XML file of the Shareholding pattern, and upload of generated XBRL/XML file to BSE Listing Center.</t>
  </si>
  <si>
    <t xml:space="preserve"> 2.  Before you begin</t>
  </si>
  <si>
    <t>1. The version of Microsoft Excel in your system should be Microsoft Office Excel 2007 and above.</t>
  </si>
  <si>
    <t>2. The system should have a file compression software to unzip excel utility file.</t>
  </si>
  <si>
    <t>3. Make sure that you have downloaded the latest Excel Utility from BSE Website to your local system.</t>
  </si>
  <si>
    <t>4. Make sure that you have downloaded the Chrome Browser to view report generated from Excel utility</t>
  </si>
  <si>
    <t>5. Please enable the Macros (if disabled) as per instructions given in manual, so that all the functionalities of  Excel Utility works fine. Please first go through Enable Macro - Manual attached with zip file.</t>
  </si>
  <si>
    <t xml:space="preserve">3. Index </t>
  </si>
  <si>
    <t>Details of general information about company</t>
  </si>
  <si>
    <t>General Info</t>
  </si>
  <si>
    <t>4. Steps for Filing Shareholding Pattern</t>
  </si>
  <si>
    <t>II. Validating Sheets:  Click on the ''Validate "  button to ensure that the sheet has been properly filled and also data has been furnished in proper format. If there are some errors on the sheet, excel utility will prompt you about the same.</t>
  </si>
  <si>
    <t>III. Validate All Sheets:  Click on the ''Home"  button. And then click on "Validate All Sheet" button to ensure that all sheets has been properly filled and validated successfully. If there are some errors on the sheet, excel utility will prompt you about the same and stop validation at the same time. After correction, once again follow the same procedure to validate all sheets.</t>
  </si>
  <si>
    <t xml:space="preserve">Excel Utility will not allow you to generate XBRL/XML until you rectify all errors. </t>
  </si>
  <si>
    <t xml:space="preserve">IV. Generate XML :   Excel Utility will not allow you to generate XBRL/XML unless successful validation of all sheet is completed. Now click on 'Generate XML'' to generate XBRL/XML file. 
    - Save the XBRL/XML file in your desired folder in local system. </t>
  </si>
  <si>
    <t xml:space="preserve">V. Generate Report :   Excel Utility will allow you to generate Report. Now click on 'Generate Report'' to generate html report.   
     - Save the HTML Report file in your desired folder in local system.     
     - To view HTML Report open "Chrome Web Browser" . 
     - To print report in PDF Format, Click on print button and save as PDF. </t>
  </si>
  <si>
    <t xml:space="preserve">VI. Upload XML file to BSE Listing Center: For uploading the XBRL/XML file generated through  Utility, login to BSE Listing Center and upload generated xml file. On Upload screen provide the required information and browse to select XML file and submit the XML.
</t>
  </si>
  <si>
    <t>5. Fill up the Shareholding Pattern</t>
  </si>
  <si>
    <t xml:space="preserve">1. Cells with red fonts indicate mandatory fields. </t>
  </si>
  <si>
    <t>2. If mandatory field is left empty, then Utility will not allow you to proceed further for generating XML.</t>
  </si>
  <si>
    <t>3. You are not allowed to enter data in the Grey Cells.</t>
  </si>
  <si>
    <t>4. If fields are not applicable to your company then leave it blank. Do not insert Zero unless it is a mandatory field.</t>
  </si>
  <si>
    <t>5. Data provided must be in correct format, otherwise Utility will not allow you to proceed further for generating XML.</t>
  </si>
  <si>
    <t>6. Adding new rows: Sections such as Promoters details allow you to enter as much data in a tabular form. You can Click on  "Add" to add more rows.
To add more than one row you must fill data in the mandatory fields of the previous row.</t>
  </si>
  <si>
    <t xml:space="preserve">7. Deleting rows: Rows that has been added can be removed by clicking the button "Delete". A popup will ask you to provide the range of rows you want to delete. </t>
  </si>
  <si>
    <t xml:space="preserve">8. Select data from "Dropdown list" wherever applicable. </t>
  </si>
  <si>
    <t xml:space="preserve">9. Adding Notes:  Click on "Add Notes" button to add notes </t>
  </si>
  <si>
    <t>Steps for filing Shareholding Pattern</t>
  </si>
  <si>
    <t>Declaration</t>
  </si>
  <si>
    <t>Summary</t>
  </si>
  <si>
    <t>Shareholding Pattern</t>
  </si>
  <si>
    <t xml:space="preserve">I.  Fill up the data: Navigate to each field of every section in the sheet to provide applicable data in correct format.  (Formats will get reflected while filling data.)  
   - Use paste special command to paste data from other sheet.
</t>
  </si>
  <si>
    <t>Disclosure of shareholder holding more than 1% of total number of shares</t>
  </si>
  <si>
    <t xml:space="preserve">Disclosure of shareholder holding more than 1% of total number of shares
</t>
  </si>
  <si>
    <t xml:space="preserve">
Disclosure of shareholder holding more than 1% of total number of shares
</t>
  </si>
  <si>
    <t xml:space="preserve">
Disclosure of shareholder holding more than 1% of total number of shares</t>
  </si>
  <si>
    <t>Bodies Corporate</t>
  </si>
  <si>
    <t>Reason for not providing PAN</t>
  </si>
  <si>
    <t>Whether company is SME</t>
  </si>
  <si>
    <t>Quarter Ended / Half year ended/Date of Report (For Prelisting / Allotment)</t>
  </si>
  <si>
    <t>Half yearly</t>
  </si>
  <si>
    <t>Yearly</t>
  </si>
  <si>
    <t>DisclosureOfNotesOnReasonForNotProvidingPANExplanatoryTextBlock</t>
  </si>
  <si>
    <t>Please enter valid PAN no or if you already added PAN no then remove reason for not providing PAN.</t>
  </si>
  <si>
    <t>Regulation 31 (1)</t>
  </si>
  <si>
    <t>WhetherCompanyIsSME</t>
  </si>
  <si>
    <t>This is a mandatory field. Value must be "Yes" or "No", Select from drop down list.</t>
  </si>
  <si>
    <t>DateOfListing</t>
  </si>
  <si>
    <t>No. of Shares Underlying Outstanding Warrants (Xi)</t>
  </si>
  <si>
    <t>FCCB</t>
  </si>
  <si>
    <t>Foreign Portfolio Investors (Category III)</t>
  </si>
  <si>
    <t>Foreign Individuals</t>
  </si>
  <si>
    <t>NRI – Repat</t>
  </si>
  <si>
    <t>NRI – Non- Repat</t>
  </si>
  <si>
    <t/>
  </si>
  <si>
    <t xml:space="preserve">Note : Kindly show details of shareholders having more than one percentage of total no of shares. Please refer software manual. </t>
  </si>
  <si>
    <t>115097099100115097</t>
  </si>
  <si>
    <t>115097100097115</t>
  </si>
  <si>
    <t>100097115100</t>
  </si>
  <si>
    <t>FILATEX INDIA LIMITED</t>
  </si>
  <si>
    <t>31-12-2017</t>
  </si>
  <si>
    <t>RAM AVTAR BHAGERIA</t>
  </si>
  <si>
    <t>AACPB3750A</t>
  </si>
  <si>
    <t>MADHU SUDHAN BHAGERIA</t>
  </si>
  <si>
    <t>AACPB3748A</t>
  </si>
  <si>
    <t>ANU BHAGERIA</t>
  </si>
  <si>
    <t>AACPB3730G</t>
  </si>
  <si>
    <t>PURRSHOTTAM BHAGGERIA</t>
  </si>
  <si>
    <t>AALPB5376K</t>
  </si>
  <si>
    <t>SHEFALI BHAGERIA</t>
  </si>
  <si>
    <t>AAFPB6932K</t>
  </si>
  <si>
    <t>MADHAV BHAGERIA</t>
  </si>
  <si>
    <t>AACPB3749B</t>
  </si>
  <si>
    <t>GUNJAN BHAGERIA</t>
  </si>
  <si>
    <t>AACPB3751B</t>
  </si>
  <si>
    <t>VRINDA BHAGERIA</t>
  </si>
  <si>
    <t>ALXPB0820B</t>
  </si>
  <si>
    <t>YADURAJ BHAGERIA</t>
  </si>
  <si>
    <t>ALXPB0776C</t>
  </si>
  <si>
    <t>VEDANSH BHAGERIA</t>
  </si>
  <si>
    <t>ALWPB0388F</t>
  </si>
  <si>
    <t>AZIMUTH INVESTMENTS LTD.</t>
  </si>
  <si>
    <t>AAACB1031F</t>
  </si>
  <si>
    <t xml:space="preserve">SMC YARNS PVT. LTD. </t>
  </si>
  <si>
    <t>AAACS0972N</t>
  </si>
  <si>
    <t xml:space="preserve">NOUVELLE SECURITIES PVT. LTD. </t>
  </si>
  <si>
    <t>AAACN0211F</t>
  </si>
  <si>
    <t xml:space="preserve">FABIOLA FARMS &amp; DAIRY PRODUCTS PVT. LTD. </t>
  </si>
  <si>
    <t>AAACF4061H</t>
  </si>
  <si>
    <t>JANUS INFRASTRUCTURE PROJECTS PRIVATE LIMITED</t>
  </si>
  <si>
    <t>AABCJ5012D</t>
  </si>
  <si>
    <t>FARGO ESTATES PRIVATE LIMITED</t>
  </si>
  <si>
    <t>AAACF1089K</t>
  </si>
  <si>
    <t>BAJAJ ALLIANZ LIFE INSURANCE COMPANY LTD.</t>
  </si>
  <si>
    <t>AADCA1701E</t>
  </si>
  <si>
    <t>HYPNOS FUND LIMITED</t>
  </si>
  <si>
    <t>ELM PARK FUND LIMITED</t>
  </si>
  <si>
    <t>AACCE7277L</t>
  </si>
  <si>
    <t>AACCH6785N</t>
  </si>
  <si>
    <t>MADHULIKA AGARWAL</t>
  </si>
  <si>
    <t>AACFH1077Q</t>
  </si>
  <si>
    <t>SAVITA HOLDINGS PVT LTD</t>
  </si>
  <si>
    <t>AABCS3394P</t>
  </si>
  <si>
    <t>NISHIT FINCAP (P) LTD</t>
  </si>
  <si>
    <t>AAACN3687M</t>
  </si>
  <si>
    <t>ANM FINCAP PRIVATE LIMITED</t>
  </si>
  <si>
    <t>AAACA9489Q</t>
  </si>
  <si>
    <t>SATSAI FINLEASE PRIVATE LIMITED</t>
  </si>
  <si>
    <t>AABCS5249P</t>
  </si>
  <si>
    <t>MEHTA EQUITIES LTD.</t>
  </si>
  <si>
    <t>AAACR4143C</t>
  </si>
  <si>
    <t>IEPF Authority MCA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</si>
</sst>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Red]0"/>
    <numFmt numFmtId="165" formatCode="0.00;[Red]0.00"/>
    <numFmt numFmtId="166" formatCode="#,##0.00;[Red]#,##0.00"/>
  </numFmts>
  <fonts count="31">
    <font>
      <sz val="11"/>
      <color theme="1"/>
      <name val="Calibri"/>
      <family val="2"/>
      <scheme val="minor"/>
    </font>
    <font>
      <b/>
      <sz val="11"/>
      <color theme="1"/>
      <name val="Calibri"/>
      <family val="2"/>
      <scheme val="minor"/>
    </font>
    <font>
      <u/>
      <sz val="11"/>
      <color theme="10"/>
      <name val="Calibri"/>
      <family val="2"/>
      <scheme val="minor"/>
    </font>
    <font>
      <b/>
      <sz val="12"/>
      <color theme="1"/>
      <name val="Calibri"/>
      <family val="2"/>
      <scheme val="minor"/>
    </font>
    <font>
      <sz val="12"/>
      <color theme="1"/>
      <name val="Calibri"/>
      <family val="2"/>
      <scheme val="minor"/>
    </font>
    <font>
      <b/>
      <sz val="16"/>
      <color rgb="FF333333"/>
      <name val="Calibri"/>
      <family val="2"/>
      <scheme val="minor"/>
    </font>
    <font>
      <b/>
      <sz val="16"/>
      <color theme="1"/>
      <name val="Calibri"/>
      <family val="2"/>
      <scheme val="minor"/>
    </font>
    <font>
      <b/>
      <sz val="14"/>
      <color rgb="FF333333"/>
      <name val="Calibri"/>
      <family val="2"/>
      <scheme val="minor"/>
    </font>
    <font>
      <b/>
      <sz val="12"/>
      <color rgb="FF333333"/>
      <name val="Calibri"/>
      <family val="2"/>
      <scheme val="minor"/>
    </font>
    <font>
      <b/>
      <sz val="11"/>
      <color rgb="FFD8D8D8"/>
      <name val="Calibri"/>
      <family val="2"/>
      <scheme val="minor"/>
    </font>
    <font>
      <sz val="11"/>
      <color theme="1"/>
      <name val="Calibri"/>
      <family val="2"/>
      <scheme val="minor"/>
    </font>
    <font>
      <b/>
      <sz val="14"/>
      <color theme="1"/>
      <name val="Calibri"/>
      <family val="2"/>
      <scheme val="minor"/>
    </font>
    <font>
      <sz val="10"/>
      <color theme="1"/>
      <name val="Calibri"/>
      <family val="2"/>
      <scheme val="minor"/>
    </font>
    <font>
      <sz val="10"/>
      <name val="Calibri"/>
      <family val="2"/>
      <scheme val="minor"/>
    </font>
    <font>
      <b/>
      <sz val="11"/>
      <color theme="3"/>
      <name val="Calibri"/>
      <family val="2"/>
      <scheme val="minor"/>
    </font>
    <font>
      <u/>
      <sz val="11"/>
      <color theme="10"/>
      <name val="Calibri"/>
      <family val="2"/>
    </font>
    <font>
      <sz val="10"/>
      <name val="Arial"/>
      <family val="2"/>
    </font>
    <font>
      <b/>
      <sz val="10"/>
      <name val="Arial"/>
      <family val="2"/>
    </font>
    <font>
      <sz val="11"/>
      <name val="Arial"/>
      <family val="2"/>
    </font>
    <font>
      <b/>
      <sz val="12"/>
      <color indexed="8"/>
      <name val="Times New Roman"/>
      <family val="1"/>
    </font>
    <font>
      <sz val="10"/>
      <color indexed="8"/>
      <name val="Arial"/>
      <family val="2"/>
    </font>
    <font>
      <sz val="10"/>
      <name val="Verdana"/>
      <family val="2"/>
    </font>
    <font>
      <sz val="10"/>
      <name val="Times New Roman"/>
      <family val="1"/>
    </font>
    <font>
      <sz val="8"/>
      <name val="ＭＳ Ｐゴシック"/>
      <family val="3"/>
      <charset val="128"/>
    </font>
    <font>
      <b/>
      <sz val="12"/>
      <name val="Times New Roman"/>
      <family val="1"/>
    </font>
    <font>
      <sz val="10"/>
      <color indexed="8"/>
      <name val="Verdana"/>
      <family val="2"/>
    </font>
    <font>
      <sz val="11"/>
      <color theme="0"/>
      <name val="Calibri"/>
      <family val="2"/>
      <scheme val="minor"/>
    </font>
    <font>
      <u/>
      <sz val="11"/>
      <color theme="1"/>
      <name val="Calibri"/>
      <family val="2"/>
      <scheme val="minor"/>
    </font>
    <font>
      <b/>
      <u/>
      <sz val="12"/>
      <color theme="1"/>
      <name val="Calibri"/>
      <family val="2"/>
      <scheme val="minor"/>
    </font>
    <font>
      <b/>
      <u/>
      <sz val="12"/>
      <color rgb="FFFF0000"/>
      <name val="Calibri"/>
      <family val="2"/>
      <scheme val="minor"/>
    </font>
    <font>
      <sz val="11"/>
      <color rgb="FF000000"/>
      <name val="Calibri"/>
      <family val="2"/>
    </font>
  </fonts>
  <fills count="19">
    <fill>
      <patternFill patternType="none"/>
    </fill>
    <fill>
      <patternFill patternType="gray125"/>
    </fill>
    <fill>
      <patternFill patternType="solid">
        <fgColor theme="0" tint="-0.14996795556505021"/>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rgb="FF92CDDC"/>
        <bgColor indexed="64"/>
      </patternFill>
    </fill>
    <fill>
      <patternFill patternType="solid">
        <fgColor rgb="FFFFFFFF"/>
        <bgColor indexed="64"/>
      </patternFill>
    </fill>
    <fill>
      <patternFill patternType="solid">
        <fgColor rgb="FFDDEBF7"/>
        <bgColor indexed="64"/>
      </patternFill>
    </fill>
    <fill>
      <patternFill patternType="solid">
        <fgColor rgb="FFF2F2F2"/>
        <bgColor indexed="64"/>
      </patternFill>
    </fill>
    <fill>
      <patternFill patternType="solid">
        <fgColor rgb="FFDDEBF5"/>
        <bgColor indexed="64"/>
      </patternFill>
    </fill>
    <fill>
      <patternFill patternType="solid">
        <fgColor rgb="FFD8D8D8"/>
        <bgColor indexed="64"/>
      </patternFill>
    </fill>
    <fill>
      <patternFill patternType="solid">
        <fgColor rgb="FFFFFF00"/>
        <bgColor indexed="64"/>
      </patternFill>
    </fill>
    <fill>
      <patternFill patternType="solid">
        <fgColor rgb="FFD9D9D9"/>
        <bgColor indexed="64"/>
      </patternFill>
    </fill>
    <fill>
      <patternFill patternType="solid">
        <fgColor indexed="44"/>
        <bgColor indexed="64"/>
      </patternFill>
    </fill>
    <fill>
      <patternFill patternType="solid">
        <fgColor indexed="9"/>
        <bgColor indexed="64"/>
      </patternFill>
    </fill>
    <fill>
      <patternFill patternType="solid">
        <fgColor indexed="65"/>
        <bgColor indexed="64"/>
      </patternFill>
    </fill>
    <fill>
      <patternFill patternType="solid">
        <fgColor theme="7" tint="0.39997558519241921"/>
        <bgColor indexed="64"/>
      </patternFill>
    </fill>
  </fills>
  <borders count="45">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theme="4" tint="0.59996337778862885"/>
      </bottom>
      <diagonal/>
    </border>
    <border>
      <left style="thin">
        <color indexed="64"/>
      </left>
      <right style="thin">
        <color indexed="64"/>
      </right>
      <top style="thin">
        <color theme="4" tint="0.59996337778862885"/>
      </top>
      <bottom style="thin">
        <color theme="4" tint="0.59996337778862885"/>
      </bottom>
      <diagonal/>
    </border>
    <border>
      <left style="thin">
        <color indexed="64"/>
      </left>
      <right style="thin">
        <color indexed="64"/>
      </right>
      <top style="thin">
        <color theme="4" tint="0.59996337778862885"/>
      </top>
      <bottom style="thin">
        <color indexed="64"/>
      </bottom>
      <diagonal/>
    </border>
    <border>
      <left/>
      <right/>
      <top/>
      <bottom style="thin">
        <color indexed="64"/>
      </bottom>
      <diagonal/>
    </border>
    <border>
      <left style="thin">
        <color indexed="64"/>
      </left>
      <right style="thin">
        <color indexed="64"/>
      </right>
      <top style="thin">
        <color theme="4" tint="0.59996337778862885"/>
      </top>
      <bottom/>
      <diagonal/>
    </border>
    <border>
      <left style="thin">
        <color indexed="64"/>
      </left>
      <right style="thin">
        <color indexed="64"/>
      </right>
      <top style="thin">
        <color indexed="64"/>
      </top>
      <bottom style="thin">
        <color theme="4"/>
      </bottom>
      <diagonal/>
    </border>
    <border>
      <left style="thin">
        <color indexed="64"/>
      </left>
      <right style="thin">
        <color indexed="64"/>
      </right>
      <top style="thin">
        <color theme="4"/>
      </top>
      <bottom style="thin">
        <color theme="4"/>
      </bottom>
      <diagonal/>
    </border>
    <border>
      <left style="thin">
        <color indexed="64"/>
      </left>
      <right style="thin">
        <color indexed="64"/>
      </right>
      <top style="thin">
        <color theme="4"/>
      </top>
      <bottom/>
      <diagonal/>
    </border>
    <border>
      <left style="thin">
        <color indexed="64"/>
      </left>
      <right style="thin">
        <color indexed="64"/>
      </right>
      <top/>
      <bottom style="thin">
        <color theme="4"/>
      </bottom>
      <diagonal/>
    </border>
    <border>
      <left style="thin">
        <color indexed="64"/>
      </left>
      <right/>
      <top style="thin">
        <color theme="4"/>
      </top>
      <bottom style="thin">
        <color theme="4"/>
      </bottom>
      <diagonal/>
    </border>
    <border>
      <left/>
      <right/>
      <top style="thin">
        <color theme="4"/>
      </top>
      <bottom style="thin">
        <color theme="4"/>
      </bottom>
      <diagonal/>
    </border>
    <border>
      <left/>
      <right style="thin">
        <color indexed="64"/>
      </right>
      <top style="thin">
        <color theme="4"/>
      </top>
      <bottom style="thin">
        <color theme="4"/>
      </bottom>
      <diagonal/>
    </border>
    <border>
      <left/>
      <right/>
      <top style="thin">
        <color indexed="64"/>
      </top>
      <bottom style="thin">
        <color theme="4"/>
      </bottom>
      <diagonal/>
    </border>
    <border>
      <left/>
      <right style="thin">
        <color indexed="64"/>
      </right>
      <top style="thin">
        <color indexed="64"/>
      </top>
      <bottom style="thin">
        <color theme="4"/>
      </bottom>
      <diagonal/>
    </border>
    <border>
      <left style="thin">
        <color indexed="64"/>
      </left>
      <right/>
      <top style="thin">
        <color theme="4"/>
      </top>
      <bottom/>
      <diagonal/>
    </border>
    <border>
      <left/>
      <right style="thin">
        <color indexed="64"/>
      </right>
      <top style="thin">
        <color theme="4"/>
      </top>
      <bottom/>
      <diagonal/>
    </border>
    <border>
      <left style="thin">
        <color indexed="64"/>
      </left>
      <right/>
      <top/>
      <bottom style="thin">
        <color theme="4"/>
      </bottom>
      <diagonal/>
    </border>
    <border>
      <left/>
      <right style="thin">
        <color indexed="64"/>
      </right>
      <top/>
      <bottom style="thin">
        <color theme="4"/>
      </bottom>
      <diagonal/>
    </border>
    <border>
      <left/>
      <right/>
      <top/>
      <bottom style="thin">
        <color theme="4"/>
      </bottom>
      <diagonal/>
    </border>
    <border>
      <left/>
      <right/>
      <top style="thin">
        <color indexed="64"/>
      </top>
      <bottom/>
      <diagonal/>
    </border>
    <border>
      <left style="thin">
        <color indexed="64"/>
      </left>
      <right/>
      <top style="thin">
        <color theme="4"/>
      </top>
      <bottom style="thin">
        <color indexed="64"/>
      </bottom>
      <diagonal/>
    </border>
    <border>
      <left/>
      <right/>
      <top style="thin">
        <color theme="4"/>
      </top>
      <bottom style="thin">
        <color indexed="64"/>
      </bottom>
      <diagonal/>
    </border>
    <border>
      <left/>
      <right style="thin">
        <color indexed="64"/>
      </right>
      <top style="thin">
        <color theme="4"/>
      </top>
      <bottom style="thin">
        <color indexed="64"/>
      </bottom>
      <diagonal/>
    </border>
    <border>
      <left style="thin">
        <color indexed="64"/>
      </left>
      <right/>
      <top style="thin">
        <color indexed="64"/>
      </top>
      <bottom style="thin">
        <color theme="4" tint="0.39994506668294322"/>
      </bottom>
      <diagonal/>
    </border>
    <border>
      <left style="thin">
        <color indexed="64"/>
      </left>
      <right/>
      <top style="thin">
        <color theme="4" tint="0.39994506668294322"/>
      </top>
      <bottom style="thin">
        <color theme="4" tint="0.39994506668294322"/>
      </bottom>
      <diagonal/>
    </border>
    <border>
      <left style="thin">
        <color indexed="64"/>
      </left>
      <right/>
      <top style="thin">
        <color theme="4" tint="0.39994506668294322"/>
      </top>
      <bottom style="thin">
        <color indexed="64"/>
      </bottom>
      <diagonal/>
    </border>
    <border>
      <left style="thin">
        <color indexed="64"/>
      </left>
      <right/>
      <top style="thin">
        <color indexed="64"/>
      </top>
      <bottom style="thin">
        <color theme="4" tint="-0.24994659260841701"/>
      </bottom>
      <diagonal/>
    </border>
    <border>
      <left style="thin">
        <color indexed="64"/>
      </left>
      <right/>
      <top style="thin">
        <color theme="4" tint="-0.24994659260841701"/>
      </top>
      <bottom style="thin">
        <color theme="4" tint="-0.24994659260841701"/>
      </bottom>
      <diagonal/>
    </border>
    <border>
      <left style="thin">
        <color indexed="64"/>
      </left>
      <right/>
      <top style="thin">
        <color theme="4" tint="-0.24994659260841701"/>
      </top>
      <bottom style="thin">
        <color indexed="64"/>
      </bottom>
      <diagonal/>
    </border>
    <border>
      <left/>
      <right/>
      <top/>
      <bottom style="thin">
        <color theme="4" tint="-0.24994659260841701"/>
      </bottom>
      <diagonal/>
    </border>
    <border>
      <left/>
      <right style="thin">
        <color indexed="64"/>
      </right>
      <top style="thin">
        <color indexed="64"/>
      </top>
      <bottom style="thin">
        <color theme="4" tint="-0.24994659260841701"/>
      </bottom>
      <diagonal/>
    </border>
  </borders>
  <cellStyleXfs count="6">
    <xf numFmtId="0" fontId="0" fillId="0" borderId="0"/>
    <xf numFmtId="0" fontId="2" fillId="0" borderId="0" applyNumberFormat="0" applyFill="0" applyBorder="0" applyAlignment="0" applyProtection="0"/>
    <xf numFmtId="43" fontId="10" fillId="0" borderId="0" applyFont="0" applyFill="0" applyBorder="0" applyAlignment="0" applyProtection="0"/>
    <xf numFmtId="0" fontId="15" fillId="0" borderId="0" applyNumberFormat="0" applyFill="0" applyBorder="0" applyAlignment="0" applyProtection="0">
      <alignment vertical="top"/>
      <protection locked="0"/>
    </xf>
    <xf numFmtId="0" fontId="16" fillId="0" borderId="0"/>
    <xf numFmtId="0" fontId="23" fillId="0" borderId="0" applyNumberFormat="0" applyFill="0" applyBorder="0">
      <alignment vertical="center"/>
    </xf>
  </cellStyleXfs>
  <cellXfs count="509">
    <xf numFmtId="0" fontId="0" fillId="0" borderId="0" xfId="0"/>
    <xf numFmtId="0" fontId="0" fillId="5" borderId="4" xfId="0" applyFill="1" applyBorder="1"/>
    <xf numFmtId="0" fontId="0" fillId="0" borderId="11" xfId="0" applyBorder="1" applyAlignment="1">
      <alignment horizontal="center"/>
    </xf>
    <xf numFmtId="0" fontId="0" fillId="0" borderId="12" xfId="0" applyBorder="1" applyAlignment="1">
      <alignment horizontal="center"/>
    </xf>
    <xf numFmtId="0" fontId="0" fillId="5" borderId="4" xfId="0" applyFill="1" applyBorder="1" applyProtection="1">
      <protection hidden="1"/>
    </xf>
    <xf numFmtId="0" fontId="0" fillId="0" borderId="0" xfId="0" applyAlignment="1">
      <alignment horizontal="left"/>
    </xf>
    <xf numFmtId="0" fontId="3" fillId="0" borderId="0" xfId="0" applyFont="1"/>
    <xf numFmtId="0" fontId="0" fillId="0" borderId="0" xfId="0" applyAlignment="1"/>
    <xf numFmtId="0" fontId="4" fillId="0" borderId="0" xfId="0" applyFont="1"/>
    <xf numFmtId="49" fontId="3" fillId="7" borderId="4" xfId="0" applyNumberFormat="1" applyFont="1" applyFill="1" applyBorder="1" applyAlignment="1">
      <alignment horizontal="center" vertical="center"/>
    </xf>
    <xf numFmtId="0" fontId="0" fillId="0" borderId="4" xfId="0" applyBorder="1" applyAlignment="1" applyProtection="1">
      <alignment horizontal="right"/>
      <protection locked="0"/>
    </xf>
    <xf numFmtId="0" fontId="0" fillId="0" borderId="0" xfId="0" applyAlignment="1">
      <alignment horizontal="right"/>
    </xf>
    <xf numFmtId="0" fontId="0" fillId="0" borderId="11"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7" xfId="0" applyBorder="1" applyAlignment="1">
      <alignment horizontal="center"/>
    </xf>
    <xf numFmtId="164" fontId="0" fillId="0" borderId="4" xfId="0" applyNumberFormat="1" applyBorder="1" applyAlignment="1" applyProtection="1">
      <alignment horizontal="right"/>
      <protection locked="0"/>
    </xf>
    <xf numFmtId="165" fontId="0" fillId="5" borderId="4" xfId="0" applyNumberFormat="1" applyFill="1" applyBorder="1" applyAlignment="1" applyProtection="1">
      <alignment horizontal="right"/>
    </xf>
    <xf numFmtId="0" fontId="0" fillId="0" borderId="0" xfId="0" applyProtection="1"/>
    <xf numFmtId="0" fontId="0" fillId="0" borderId="14" xfId="0" applyBorder="1" applyAlignment="1" applyProtection="1">
      <alignment horizontal="left" vertical="center" indent="2"/>
    </xf>
    <xf numFmtId="0" fontId="0" fillId="0" borderId="15" xfId="0" applyBorder="1" applyAlignment="1" applyProtection="1">
      <alignment horizontal="left" vertical="center" indent="2"/>
    </xf>
    <xf numFmtId="0" fontId="0" fillId="0" borderId="15" xfId="0" applyBorder="1" applyAlignment="1" applyProtection="1">
      <alignment horizontal="left" vertical="center" wrapText="1" indent="2"/>
    </xf>
    <xf numFmtId="0" fontId="0" fillId="6" borderId="0" xfId="0" applyFill="1" applyBorder="1"/>
    <xf numFmtId="0" fontId="0" fillId="6" borderId="0" xfId="0" applyFill="1" applyBorder="1" applyProtection="1"/>
    <xf numFmtId="0" fontId="5" fillId="6" borderId="0" xfId="0" applyFont="1" applyFill="1" applyBorder="1" applyAlignment="1" applyProtection="1">
      <alignment horizontal="center" vertical="center"/>
    </xf>
    <xf numFmtId="0" fontId="0" fillId="6" borderId="0" xfId="0" applyFill="1" applyBorder="1" applyAlignment="1" applyProtection="1">
      <alignment horizontal="center" vertical="center"/>
    </xf>
    <xf numFmtId="0" fontId="0" fillId="6" borderId="0" xfId="0" applyFill="1" applyBorder="1" applyAlignment="1" applyProtection="1">
      <alignment horizontal="left" vertical="center"/>
    </xf>
    <xf numFmtId="0" fontId="0" fillId="6" borderId="0" xfId="0" applyFill="1" applyBorder="1" applyAlignment="1" applyProtection="1">
      <alignment horizontal="center" vertical="center"/>
      <protection locked="0"/>
    </xf>
    <xf numFmtId="0" fontId="0" fillId="0" borderId="14" xfId="0" applyBorder="1" applyAlignment="1" applyProtection="1">
      <alignment horizontal="center" vertical="center"/>
    </xf>
    <xf numFmtId="0" fontId="0" fillId="0" borderId="15" xfId="0" applyBorder="1" applyAlignment="1" applyProtection="1">
      <alignment horizontal="center" vertical="center"/>
    </xf>
    <xf numFmtId="0" fontId="0" fillId="0" borderId="16" xfId="0" applyBorder="1" applyAlignment="1" applyProtection="1">
      <alignment horizontal="center" vertical="center"/>
    </xf>
    <xf numFmtId="0" fontId="5" fillId="7" borderId="11" xfId="0" applyFont="1" applyFill="1" applyBorder="1" applyAlignment="1" applyProtection="1">
      <alignment horizontal="center" vertical="center"/>
    </xf>
    <xf numFmtId="0" fontId="7" fillId="7" borderId="4" xfId="0" applyFont="1" applyFill="1" applyBorder="1" applyAlignment="1" applyProtection="1">
      <alignment horizontal="center" vertical="center"/>
    </xf>
    <xf numFmtId="0" fontId="3" fillId="7" borderId="12" xfId="0" applyFont="1" applyFill="1" applyBorder="1" applyAlignment="1">
      <alignment vertical="center" wrapText="1"/>
    </xf>
    <xf numFmtId="0" fontId="3" fillId="7" borderId="13" xfId="0" applyFont="1" applyFill="1" applyBorder="1" applyAlignment="1">
      <alignment vertical="center" wrapText="1"/>
    </xf>
    <xf numFmtId="0" fontId="0" fillId="4" borderId="4" xfId="0" applyFont="1" applyFill="1" applyBorder="1" applyAlignment="1">
      <alignment horizontal="center" vertical="center" wrapText="1"/>
    </xf>
    <xf numFmtId="0" fontId="0" fillId="4" borderId="4" xfId="0" applyFill="1" applyBorder="1" applyAlignment="1">
      <alignment horizontal="center" vertical="center" wrapText="1"/>
    </xf>
    <xf numFmtId="2" fontId="0" fillId="5" borderId="4" xfId="0" applyNumberFormat="1" applyFill="1" applyBorder="1"/>
    <xf numFmtId="165" fontId="0" fillId="5" borderId="4" xfId="0" applyNumberFormat="1" applyFill="1" applyBorder="1"/>
    <xf numFmtId="0" fontId="2" fillId="2" borderId="12" xfId="1" applyFill="1" applyBorder="1" applyAlignment="1"/>
    <xf numFmtId="0" fontId="9" fillId="2" borderId="11" xfId="1" applyFont="1" applyFill="1" applyBorder="1" applyAlignment="1">
      <alignment horizontal="center"/>
    </xf>
    <xf numFmtId="0" fontId="1" fillId="3" borderId="11" xfId="0" applyFont="1" applyFill="1" applyBorder="1" applyAlignment="1">
      <alignment vertical="center"/>
    </xf>
    <xf numFmtId="0" fontId="1" fillId="3" borderId="12" xfId="0" applyFont="1" applyFill="1" applyBorder="1" applyAlignment="1">
      <alignment vertical="center"/>
    </xf>
    <xf numFmtId="0" fontId="1" fillId="3" borderId="13" xfId="0" applyFont="1" applyFill="1" applyBorder="1" applyAlignment="1">
      <alignment vertical="center"/>
    </xf>
    <xf numFmtId="0" fontId="0" fillId="4" borderId="4" xfId="0" applyFont="1" applyFill="1" applyBorder="1" applyAlignment="1">
      <alignment horizontal="center" vertical="center" wrapText="1"/>
    </xf>
    <xf numFmtId="0" fontId="0" fillId="4" borderId="4" xfId="0" applyFill="1" applyBorder="1" applyAlignment="1">
      <alignment horizontal="center" vertical="center" wrapText="1"/>
    </xf>
    <xf numFmtId="0" fontId="0" fillId="0" borderId="11" xfId="0" applyBorder="1" applyAlignment="1"/>
    <xf numFmtId="0" fontId="0" fillId="0" borderId="12" xfId="0" applyBorder="1" applyAlignment="1"/>
    <xf numFmtId="0" fontId="0" fillId="0" borderId="13" xfId="0" applyBorder="1" applyAlignment="1"/>
    <xf numFmtId="0" fontId="0" fillId="0" borderId="11" xfId="0" applyBorder="1"/>
    <xf numFmtId="164" fontId="0" fillId="9" borderId="4" xfId="0" applyNumberFormat="1" applyFill="1" applyBorder="1" applyAlignment="1" applyProtection="1">
      <alignment horizontal="right"/>
    </xf>
    <xf numFmtId="164" fontId="0" fillId="8" borderId="4" xfId="0" applyNumberFormat="1" applyFill="1" applyBorder="1" applyAlignment="1" applyProtection="1">
      <alignment horizontal="right"/>
      <protection locked="0"/>
    </xf>
    <xf numFmtId="164" fontId="0" fillId="5" borderId="4" xfId="0" applyNumberFormat="1" applyFill="1" applyBorder="1" applyAlignment="1" applyProtection="1">
      <alignment horizontal="right"/>
    </xf>
    <xf numFmtId="0" fontId="0" fillId="7" borderId="12" xfId="0" applyFill="1" applyBorder="1" applyAlignment="1"/>
    <xf numFmtId="0" fontId="0" fillId="7" borderId="13" xfId="0" applyFill="1" applyBorder="1" applyAlignment="1"/>
    <xf numFmtId="165" fontId="0" fillId="9" borderId="4" xfId="0" applyNumberFormat="1" applyFill="1" applyBorder="1" applyAlignment="1" applyProtection="1">
      <alignment horizontal="right"/>
    </xf>
    <xf numFmtId="0" fontId="3" fillId="7" borderId="11" xfId="0" applyFont="1" applyFill="1" applyBorder="1" applyAlignment="1">
      <alignment horizontal="left" vertical="center" wrapText="1" indent="1"/>
    </xf>
    <xf numFmtId="1" fontId="0" fillId="5" borderId="4" xfId="0" applyNumberFormat="1" applyFill="1" applyBorder="1"/>
    <xf numFmtId="0" fontId="0" fillId="0" borderId="4" xfId="0" applyBorder="1"/>
    <xf numFmtId="0" fontId="0" fillId="0" borderId="12" xfId="0" applyBorder="1"/>
    <xf numFmtId="0" fontId="0" fillId="0" borderId="4" xfId="0" applyBorder="1" applyAlignment="1">
      <alignment wrapText="1"/>
    </xf>
    <xf numFmtId="0" fontId="11" fillId="0" borderId="4" xfId="0" applyFont="1" applyBorder="1"/>
    <xf numFmtId="0" fontId="0" fillId="4" borderId="4" xfId="0" applyFont="1" applyFill="1" applyBorder="1" applyAlignment="1">
      <alignment horizontal="center" vertical="center" wrapText="1"/>
    </xf>
    <xf numFmtId="0" fontId="2" fillId="2" borderId="11" xfId="1" applyFill="1" applyBorder="1" applyAlignment="1"/>
    <xf numFmtId="0" fontId="2" fillId="2" borderId="12" xfId="1" applyFill="1" applyBorder="1" applyAlignment="1">
      <alignment horizontal="right" vertical="center"/>
    </xf>
    <xf numFmtId="0" fontId="8" fillId="7" borderId="11" xfId="0" applyFont="1" applyFill="1" applyBorder="1" applyAlignment="1" applyProtection="1">
      <alignment horizontal="center" vertical="center" wrapText="1"/>
    </xf>
    <xf numFmtId="0" fontId="0" fillId="0" borderId="14" xfId="0" applyBorder="1" applyAlignment="1" applyProtection="1">
      <alignment horizontal="left" vertical="center"/>
    </xf>
    <xf numFmtId="0" fontId="0" fillId="0" borderId="15" xfId="0" applyBorder="1" applyAlignment="1" applyProtection="1">
      <alignment horizontal="left" vertical="center"/>
    </xf>
    <xf numFmtId="0" fontId="0" fillId="6" borderId="15" xfId="0" applyFill="1" applyBorder="1" applyAlignment="1" applyProtection="1">
      <alignment horizontal="left" vertical="center"/>
    </xf>
    <xf numFmtId="0" fontId="0" fillId="0" borderId="15" xfId="0" applyBorder="1" applyAlignment="1" applyProtection="1">
      <alignment horizontal="left" vertical="center" wrapText="1"/>
    </xf>
    <xf numFmtId="0" fontId="0" fillId="0" borderId="16" xfId="0" applyBorder="1" applyAlignment="1" applyProtection="1">
      <alignment horizontal="left" vertical="center" wrapText="1"/>
    </xf>
    <xf numFmtId="0" fontId="2" fillId="2" borderId="13" xfId="1" applyFill="1" applyBorder="1" applyAlignment="1">
      <alignment horizontal="right" vertical="center"/>
    </xf>
    <xf numFmtId="0" fontId="1" fillId="0" borderId="0" xfId="0" applyFont="1"/>
    <xf numFmtId="0" fontId="1" fillId="13" borderId="0" xfId="0" applyFont="1" applyFill="1"/>
    <xf numFmtId="0" fontId="0" fillId="13" borderId="0" xfId="0" applyFill="1"/>
    <xf numFmtId="0" fontId="0" fillId="0" borderId="0" xfId="0" applyFont="1"/>
    <xf numFmtId="0" fontId="0" fillId="13" borderId="0" xfId="0" applyFont="1" applyFill="1"/>
    <xf numFmtId="1" fontId="0" fillId="5" borderId="4" xfId="0" applyNumberFormat="1" applyFill="1" applyBorder="1" applyProtection="1">
      <protection hidden="1"/>
    </xf>
    <xf numFmtId="0" fontId="0" fillId="4" borderId="4" xfId="0" applyFill="1" applyBorder="1" applyAlignment="1">
      <alignment horizontal="center" vertical="center" wrapText="1"/>
    </xf>
    <xf numFmtId="0" fontId="0" fillId="0" borderId="4" xfId="0" applyBorder="1" applyAlignment="1">
      <alignment horizontal="center"/>
    </xf>
    <xf numFmtId="2" fontId="0" fillId="0" borderId="0" xfId="0" applyNumberFormat="1"/>
    <xf numFmtId="2" fontId="0" fillId="4" borderId="4" xfId="0" applyNumberFormat="1" applyFont="1" applyFill="1" applyBorder="1" applyAlignment="1">
      <alignment horizontal="center" vertical="center" wrapText="1"/>
    </xf>
    <xf numFmtId="0" fontId="11" fillId="0" borderId="4" xfId="0" applyFont="1" applyBorder="1" applyAlignment="1">
      <alignment horizontal="right" wrapText="1"/>
    </xf>
    <xf numFmtId="0" fontId="2" fillId="2" borderId="13" xfId="1" applyFill="1" applyBorder="1" applyAlignment="1">
      <alignment horizontal="right"/>
    </xf>
    <xf numFmtId="0" fontId="3" fillId="7" borderId="11" xfId="0" applyFont="1" applyFill="1" applyBorder="1" applyAlignment="1">
      <alignment horizontal="left" vertical="center" indent="1"/>
    </xf>
    <xf numFmtId="49" fontId="3" fillId="7" borderId="11" xfId="0" applyNumberFormat="1" applyFont="1" applyFill="1" applyBorder="1" applyAlignment="1">
      <alignment horizontal="left" vertical="center" indent="1"/>
    </xf>
    <xf numFmtId="0" fontId="3" fillId="7" borderId="12" xfId="0" applyFont="1" applyFill="1" applyBorder="1" applyAlignment="1">
      <alignment horizontal="left" vertical="center" indent="1"/>
    </xf>
    <xf numFmtId="0" fontId="1" fillId="0" borderId="4" xfId="0" applyFont="1" applyBorder="1" applyAlignment="1">
      <alignment horizontal="left" wrapText="1" indent="2"/>
    </xf>
    <xf numFmtId="0" fontId="0" fillId="0" borderId="4" xfId="0" applyBorder="1" applyProtection="1">
      <protection locked="0"/>
    </xf>
    <xf numFmtId="0" fontId="0" fillId="0" borderId="0" xfId="0" applyAlignment="1">
      <alignment horizontal="center"/>
    </xf>
    <xf numFmtId="0" fontId="0" fillId="0" borderId="4" xfId="0" applyBorder="1" applyAlignment="1" applyProtection="1">
      <alignment horizontal="left"/>
      <protection locked="0"/>
    </xf>
    <xf numFmtId="164" fontId="0" fillId="5" borderId="4" xfId="0" applyNumberFormat="1" applyFill="1" applyBorder="1" applyProtection="1">
      <protection hidden="1"/>
    </xf>
    <xf numFmtId="166" fontId="0" fillId="5" borderId="4" xfId="0" applyNumberFormat="1" applyFill="1" applyBorder="1" applyProtection="1">
      <protection hidden="1"/>
    </xf>
    <xf numFmtId="164" fontId="1" fillId="5" borderId="4" xfId="0" applyNumberFormat="1" applyFont="1" applyFill="1" applyBorder="1" applyProtection="1">
      <protection hidden="1"/>
    </xf>
    <xf numFmtId="0" fontId="3" fillId="7" borderId="11" xfId="0" applyFont="1" applyFill="1" applyBorder="1" applyAlignment="1">
      <alignment horizontal="left" vertical="center" wrapText="1" indent="1"/>
    </xf>
    <xf numFmtId="0" fontId="3" fillId="7" borderId="12" xfId="0" applyFont="1" applyFill="1" applyBorder="1" applyAlignment="1">
      <alignment horizontal="left" vertical="center" wrapText="1" indent="1"/>
    </xf>
    <xf numFmtId="0" fontId="2" fillId="2" borderId="13" xfId="1" applyFill="1" applyBorder="1" applyAlignment="1">
      <alignment horizontal="right"/>
    </xf>
    <xf numFmtId="49" fontId="0" fillId="0" borderId="0" xfId="0" applyNumberFormat="1"/>
    <xf numFmtId="0" fontId="0" fillId="0" borderId="0" xfId="0" applyAlignment="1">
      <alignment horizontal="center" vertical="center"/>
    </xf>
    <xf numFmtId="0" fontId="0" fillId="0" borderId="4" xfId="0" applyBorder="1" applyAlignment="1" applyProtection="1">
      <alignment horizontal="center" vertical="center"/>
      <protection locked="0"/>
    </xf>
    <xf numFmtId="0" fontId="3" fillId="7" borderId="11" xfId="0" applyFont="1" applyFill="1" applyBorder="1" applyAlignment="1">
      <alignment vertical="center"/>
    </xf>
    <xf numFmtId="1" fontId="0" fillId="6" borderId="6" xfId="0" applyNumberFormat="1" applyFill="1" applyBorder="1"/>
    <xf numFmtId="0" fontId="3" fillId="7" borderId="4" xfId="0" applyFont="1" applyFill="1" applyBorder="1" applyAlignment="1">
      <alignment horizontal="center" vertical="top"/>
    </xf>
    <xf numFmtId="0" fontId="0" fillId="0" borderId="9" xfId="0" applyBorder="1"/>
    <xf numFmtId="0" fontId="0" fillId="0" borderId="4" xfId="0" applyBorder="1" applyAlignment="1">
      <alignment horizontal="right"/>
    </xf>
    <xf numFmtId="0" fontId="0" fillId="12" borderId="17" xfId="0" applyFill="1" applyBorder="1"/>
    <xf numFmtId="49" fontId="3" fillId="7" borderId="12" xfId="0" applyNumberFormat="1" applyFont="1" applyFill="1" applyBorder="1" applyAlignment="1">
      <alignment horizontal="left" vertical="center" indent="1"/>
    </xf>
    <xf numFmtId="0" fontId="0" fillId="0" borderId="11" xfId="0" applyBorder="1" applyAlignment="1" applyProtection="1"/>
    <xf numFmtId="0" fontId="0" fillId="0" borderId="12" xfId="0" applyBorder="1" applyAlignment="1" applyProtection="1"/>
    <xf numFmtId="0" fontId="0" fillId="0" borderId="13" xfId="0" applyBorder="1" applyAlignment="1" applyProtection="1"/>
    <xf numFmtId="0" fontId="0" fillId="0" borderId="9" xfId="0" applyBorder="1" applyProtection="1">
      <protection hidden="1"/>
    </xf>
    <xf numFmtId="0" fontId="0" fillId="0" borderId="12" xfId="0" applyBorder="1" applyAlignment="1" applyProtection="1">
      <protection hidden="1"/>
    </xf>
    <xf numFmtId="0" fontId="0" fillId="0" borderId="13" xfId="0" applyBorder="1" applyAlignment="1" applyProtection="1">
      <protection hidden="1"/>
    </xf>
    <xf numFmtId="165" fontId="0" fillId="5" borderId="4" xfId="0" applyNumberFormat="1" applyFill="1" applyBorder="1" applyAlignment="1" applyProtection="1">
      <alignment horizontal="right"/>
      <protection locked="0"/>
    </xf>
    <xf numFmtId="1" fontId="0" fillId="0" borderId="4" xfId="0" applyNumberFormat="1" applyBorder="1" applyProtection="1">
      <protection locked="0"/>
    </xf>
    <xf numFmtId="2" fontId="0" fillId="0" borderId="4" xfId="0" applyNumberFormat="1" applyBorder="1" applyProtection="1">
      <protection locked="0"/>
    </xf>
    <xf numFmtId="0" fontId="0" fillId="6" borderId="0" xfId="0" applyFill="1"/>
    <xf numFmtId="0" fontId="0" fillId="6" borderId="0" xfId="0" applyFill="1" applyProtection="1"/>
    <xf numFmtId="0" fontId="3" fillId="7" borderId="11" xfId="0" applyFont="1" applyFill="1" applyBorder="1" applyAlignment="1">
      <alignment horizontal="left" vertical="center" wrapText="1" indent="1"/>
    </xf>
    <xf numFmtId="4" fontId="0" fillId="7" borderId="13" xfId="0" applyNumberFormat="1" applyFill="1" applyBorder="1"/>
    <xf numFmtId="0" fontId="0" fillId="0" borderId="4" xfId="0" applyBorder="1" applyAlignment="1">
      <alignment horizontal="center" vertical="center"/>
    </xf>
    <xf numFmtId="0" fontId="0" fillId="0" borderId="16" xfId="0" applyBorder="1" applyAlignment="1" applyProtection="1">
      <alignment horizontal="left" vertical="center" wrapText="1" indent="2"/>
    </xf>
    <xf numFmtId="0" fontId="0" fillId="0" borderId="18" xfId="0" applyBorder="1" applyAlignment="1" applyProtection="1">
      <alignment horizontal="center" vertical="center"/>
    </xf>
    <xf numFmtId="0" fontId="0" fillId="0" borderId="18" xfId="0" applyBorder="1" applyAlignment="1" applyProtection="1">
      <alignment horizontal="left" vertical="center" wrapText="1"/>
    </xf>
    <xf numFmtId="0" fontId="12" fillId="13" borderId="0" xfId="0" applyFont="1" applyFill="1" applyAlignment="1">
      <alignment horizontal="left"/>
    </xf>
    <xf numFmtId="0" fontId="12" fillId="13" borderId="0" xfId="0" applyFont="1" applyFill="1" applyAlignment="1">
      <alignment horizontal="right"/>
    </xf>
    <xf numFmtId="0" fontId="13" fillId="13" borderId="0" xfId="0" applyFont="1" applyFill="1" applyAlignment="1">
      <alignment horizontal="left"/>
    </xf>
    <xf numFmtId="0" fontId="0" fillId="13" borderId="0" xfId="0" applyFont="1" applyFill="1" applyAlignment="1">
      <alignment horizontal="left"/>
    </xf>
    <xf numFmtId="49" fontId="1" fillId="0" borderId="20" xfId="0" applyNumberFormat="1" applyFont="1" applyBorder="1" applyAlignment="1">
      <alignment horizontal="center" vertical="center"/>
    </xf>
    <xf numFmtId="49" fontId="0" fillId="0" borderId="20" xfId="0" applyNumberFormat="1" applyBorder="1" applyAlignment="1">
      <alignment horizontal="center" vertical="center"/>
    </xf>
    <xf numFmtId="0" fontId="0" fillId="0" borderId="20" xfId="0" applyBorder="1" applyAlignment="1">
      <alignment horizontal="center" vertical="center"/>
    </xf>
    <xf numFmtId="0" fontId="0" fillId="11" borderId="20" xfId="0" applyFill="1" applyBorder="1" applyAlignment="1" applyProtection="1">
      <alignment horizontal="right" vertical="center"/>
      <protection hidden="1"/>
    </xf>
    <xf numFmtId="0" fontId="0" fillId="11" borderId="20" xfId="0" applyFill="1" applyBorder="1" applyProtection="1">
      <protection hidden="1"/>
    </xf>
    <xf numFmtId="49" fontId="0" fillId="0" borderId="21" xfId="0" applyNumberFormat="1" applyBorder="1" applyAlignment="1">
      <alignment horizontal="center" vertical="center"/>
    </xf>
    <xf numFmtId="49" fontId="1" fillId="0" borderId="22" xfId="0" applyNumberFormat="1" applyFont="1" applyBorder="1" applyAlignment="1">
      <alignment horizontal="center" vertical="center"/>
    </xf>
    <xf numFmtId="0" fontId="0" fillId="11" borderId="22" xfId="0" applyFill="1" applyBorder="1" applyAlignment="1" applyProtection="1">
      <alignment horizontal="right" vertical="center"/>
      <protection hidden="1"/>
    </xf>
    <xf numFmtId="0" fontId="0" fillId="0" borderId="21" xfId="0" applyBorder="1" applyAlignment="1">
      <alignment horizontal="center" vertical="center"/>
    </xf>
    <xf numFmtId="0" fontId="0" fillId="11" borderId="21" xfId="0" applyFill="1" applyBorder="1" applyAlignment="1" applyProtection="1">
      <alignment horizontal="right" vertical="center"/>
      <protection hidden="1"/>
    </xf>
    <xf numFmtId="49" fontId="3" fillId="7" borderId="20" xfId="0" applyNumberFormat="1" applyFont="1" applyFill="1" applyBorder="1" applyAlignment="1">
      <alignment horizontal="center" vertical="center"/>
    </xf>
    <xf numFmtId="49" fontId="1" fillId="0" borderId="20" xfId="0" applyNumberFormat="1" applyFont="1" applyBorder="1"/>
    <xf numFmtId="49" fontId="3" fillId="7" borderId="1" xfId="0" applyNumberFormat="1" applyFont="1" applyFill="1" applyBorder="1" applyAlignment="1">
      <alignment horizontal="center" vertical="center"/>
    </xf>
    <xf numFmtId="49" fontId="1" fillId="0" borderId="19" xfId="0" applyNumberFormat="1" applyFont="1" applyBorder="1" applyAlignment="1">
      <alignment horizontal="center" vertical="center"/>
    </xf>
    <xf numFmtId="0" fontId="1" fillId="3" borderId="26" xfId="0" applyFont="1" applyFill="1" applyBorder="1" applyAlignment="1">
      <alignment vertical="center"/>
    </xf>
    <xf numFmtId="0" fontId="1" fillId="3" borderId="27" xfId="0" applyFont="1" applyFill="1" applyBorder="1" applyAlignment="1">
      <alignment vertical="center"/>
    </xf>
    <xf numFmtId="2" fontId="0" fillId="0" borderId="0" xfId="2" applyNumberFormat="1" applyFont="1"/>
    <xf numFmtId="2" fontId="1" fillId="3" borderId="26" xfId="2" applyNumberFormat="1" applyFont="1" applyFill="1" applyBorder="1" applyAlignment="1">
      <alignment vertical="center"/>
    </xf>
    <xf numFmtId="2" fontId="1" fillId="3" borderId="12" xfId="2" applyNumberFormat="1" applyFont="1" applyFill="1" applyBorder="1" applyAlignment="1">
      <alignment vertical="center"/>
    </xf>
    <xf numFmtId="0" fontId="9" fillId="2" borderId="11" xfId="1" applyFont="1" applyFill="1" applyBorder="1" applyAlignment="1" applyProtection="1">
      <alignment horizontal="center"/>
    </xf>
    <xf numFmtId="0" fontId="2" fillId="2" borderId="11" xfId="1" applyFill="1" applyBorder="1" applyAlignment="1">
      <alignment horizontal="right" vertical="center"/>
    </xf>
    <xf numFmtId="0" fontId="14" fillId="2" borderId="11" xfId="1" applyFont="1" applyFill="1" applyBorder="1" applyAlignment="1">
      <alignment horizontal="center" vertical="center"/>
    </xf>
    <xf numFmtId="0" fontId="2" fillId="2" borderId="11" xfId="1" applyFill="1" applyBorder="1" applyAlignment="1" applyProtection="1"/>
    <xf numFmtId="165" fontId="0" fillId="2" borderId="4" xfId="0" applyNumberFormat="1" applyFill="1" applyBorder="1" applyAlignment="1" applyProtection="1">
      <alignment horizontal="right"/>
    </xf>
    <xf numFmtId="0" fontId="1" fillId="6" borderId="23" xfId="0" applyFont="1" applyFill="1" applyBorder="1" applyAlignment="1">
      <alignment wrapText="1"/>
    </xf>
    <xf numFmtId="164" fontId="0" fillId="8" borderId="20" xfId="0" applyNumberFormat="1" applyFill="1" applyBorder="1" applyAlignment="1" applyProtection="1">
      <alignment horizontal="right"/>
      <protection locked="0"/>
    </xf>
    <xf numFmtId="164" fontId="0" fillId="11" borderId="20" xfId="0" applyNumberFormat="1" applyFill="1" applyBorder="1" applyProtection="1">
      <protection hidden="1"/>
    </xf>
    <xf numFmtId="165" fontId="0" fillId="11" borderId="20" xfId="0" applyNumberFormat="1" applyFill="1" applyBorder="1" applyProtection="1">
      <protection hidden="1"/>
    </xf>
    <xf numFmtId="164" fontId="0" fillId="11" borderId="21" xfId="0" applyNumberFormat="1" applyFill="1" applyBorder="1" applyProtection="1">
      <protection hidden="1"/>
    </xf>
    <xf numFmtId="165" fontId="0" fillId="11" borderId="21" xfId="0" applyNumberFormat="1" applyFill="1" applyBorder="1" applyProtection="1">
      <protection hidden="1"/>
    </xf>
    <xf numFmtId="165" fontId="0" fillId="9" borderId="4" xfId="0" applyNumberFormat="1" applyFill="1" applyBorder="1" applyProtection="1">
      <protection hidden="1"/>
    </xf>
    <xf numFmtId="165" fontId="0" fillId="11" borderId="4" xfId="0" applyNumberFormat="1" applyFill="1" applyBorder="1" applyProtection="1">
      <protection hidden="1"/>
    </xf>
    <xf numFmtId="165" fontId="0" fillId="11" borderId="22" xfId="0" applyNumberFormat="1" applyFill="1" applyBorder="1" applyProtection="1">
      <protection hidden="1"/>
    </xf>
    <xf numFmtId="2" fontId="0" fillId="4" borderId="4" xfId="0" applyNumberFormat="1" applyFont="1" applyFill="1" applyBorder="1" applyAlignment="1">
      <alignment horizontal="center" vertical="center" wrapText="1"/>
    </xf>
    <xf numFmtId="2" fontId="1" fillId="3" borderId="26" xfId="0" applyNumberFormat="1" applyFont="1" applyFill="1" applyBorder="1" applyAlignment="1">
      <alignment vertical="center"/>
    </xf>
    <xf numFmtId="2" fontId="0" fillId="5" borderId="4" xfId="0" applyNumberFormat="1" applyFill="1" applyBorder="1" applyProtection="1">
      <protection hidden="1"/>
    </xf>
    <xf numFmtId="2" fontId="1" fillId="3" borderId="12" xfId="0" applyNumberFormat="1" applyFont="1" applyFill="1" applyBorder="1" applyAlignment="1">
      <alignment vertical="center"/>
    </xf>
    <xf numFmtId="1" fontId="0" fillId="0" borderId="0" xfId="0" applyNumberFormat="1"/>
    <xf numFmtId="1" fontId="0" fillId="4" borderId="4" xfId="0" applyNumberFormat="1" applyFont="1" applyFill="1" applyBorder="1" applyAlignment="1">
      <alignment horizontal="center" vertical="center" wrapText="1"/>
    </xf>
    <xf numFmtId="1" fontId="1" fillId="3" borderId="26" xfId="0" applyNumberFormat="1" applyFont="1" applyFill="1" applyBorder="1" applyAlignment="1">
      <alignment vertical="center"/>
    </xf>
    <xf numFmtId="1" fontId="1" fillId="3" borderId="12" xfId="0" applyNumberFormat="1" applyFont="1" applyFill="1" applyBorder="1" applyAlignment="1">
      <alignment vertical="center"/>
    </xf>
    <xf numFmtId="43" fontId="0" fillId="0" borderId="4" xfId="2" applyFont="1" applyBorder="1" applyProtection="1">
      <protection locked="0"/>
    </xf>
    <xf numFmtId="0" fontId="0" fillId="6" borderId="20" xfId="0" applyFill="1" applyBorder="1" applyAlignment="1"/>
    <xf numFmtId="0" fontId="0" fillId="5" borderId="20" xfId="0" applyFill="1" applyBorder="1" applyAlignment="1" applyProtection="1">
      <alignment horizontal="right"/>
      <protection hidden="1"/>
    </xf>
    <xf numFmtId="165" fontId="0" fillId="11" borderId="20" xfId="0" applyNumberFormat="1" applyFill="1" applyBorder="1" applyAlignment="1">
      <alignment horizontal="right"/>
    </xf>
    <xf numFmtId="1" fontId="0" fillId="5" borderId="20" xfId="0" applyNumberFormat="1" applyFill="1" applyBorder="1" applyAlignment="1" applyProtection="1">
      <alignment horizontal="right"/>
      <protection hidden="1"/>
    </xf>
    <xf numFmtId="2" fontId="1" fillId="5" borderId="20" xfId="0" applyNumberFormat="1" applyFont="1" applyFill="1" applyBorder="1" applyAlignment="1" applyProtection="1">
      <alignment horizontal="right"/>
      <protection hidden="1"/>
    </xf>
    <xf numFmtId="1" fontId="1" fillId="5" borderId="20" xfId="0" applyNumberFormat="1" applyFont="1" applyFill="1" applyBorder="1" applyAlignment="1" applyProtection="1">
      <alignment horizontal="right"/>
      <protection hidden="1"/>
    </xf>
    <xf numFmtId="165" fontId="0" fillId="9" borderId="20" xfId="0" applyNumberFormat="1" applyFill="1" applyBorder="1" applyAlignment="1">
      <alignment horizontal="right"/>
    </xf>
    <xf numFmtId="2" fontId="0" fillId="5" borderId="20" xfId="0" applyNumberFormat="1" applyFill="1" applyBorder="1" applyAlignment="1" applyProtection="1">
      <alignment horizontal="right"/>
      <protection hidden="1"/>
    </xf>
    <xf numFmtId="43" fontId="0" fillId="12" borderId="20" xfId="2" applyFont="1" applyFill="1" applyBorder="1" applyAlignment="1" applyProtection="1">
      <alignment horizontal="right"/>
      <protection hidden="1"/>
    </xf>
    <xf numFmtId="0" fontId="0" fillId="0" borderId="22" xfId="0" applyBorder="1"/>
    <xf numFmtId="0" fontId="0" fillId="11" borderId="4" xfId="0" applyFill="1" applyBorder="1" applyProtection="1">
      <protection hidden="1"/>
    </xf>
    <xf numFmtId="2" fontId="0" fillId="11" borderId="4" xfId="0" applyNumberFormat="1" applyFill="1" applyBorder="1" applyProtection="1">
      <protection hidden="1"/>
    </xf>
    <xf numFmtId="2" fontId="0" fillId="9" borderId="4" xfId="0" applyNumberFormat="1" applyFill="1" applyBorder="1" applyProtection="1">
      <protection hidden="1"/>
    </xf>
    <xf numFmtId="1" fontId="0" fillId="11" borderId="4" xfId="0" applyNumberFormat="1" applyFill="1" applyBorder="1" applyProtection="1">
      <protection hidden="1"/>
    </xf>
    <xf numFmtId="165" fontId="0" fillId="9" borderId="4" xfId="0" applyNumberFormat="1" applyFill="1" applyBorder="1"/>
    <xf numFmtId="49" fontId="1" fillId="0" borderId="5" xfId="0" applyNumberFormat="1" applyFont="1" applyBorder="1" applyAlignment="1">
      <alignment horizontal="center" vertical="center"/>
    </xf>
    <xf numFmtId="0" fontId="1" fillId="3" borderId="32" xfId="0" applyFont="1" applyFill="1" applyBorder="1" applyAlignment="1">
      <alignment vertical="center"/>
    </xf>
    <xf numFmtId="2" fontId="1" fillId="3" borderId="32" xfId="2" applyNumberFormat="1" applyFont="1" applyFill="1" applyBorder="1" applyAlignment="1">
      <alignment vertical="center"/>
    </xf>
    <xf numFmtId="2" fontId="1" fillId="3" borderId="32" xfId="0" applyNumberFormat="1" applyFont="1" applyFill="1" applyBorder="1" applyAlignment="1">
      <alignment vertical="center"/>
    </xf>
    <xf numFmtId="0" fontId="1" fillId="3" borderId="31" xfId="0" applyFont="1" applyFill="1" applyBorder="1" applyAlignment="1">
      <alignment vertical="center"/>
    </xf>
    <xf numFmtId="0" fontId="1" fillId="3" borderId="22" xfId="0" applyFont="1" applyFill="1" applyBorder="1" applyAlignment="1">
      <alignment vertical="center"/>
    </xf>
    <xf numFmtId="0" fontId="0" fillId="6" borderId="21" xfId="0" applyFill="1" applyBorder="1" applyAlignment="1"/>
    <xf numFmtId="0" fontId="1" fillId="6" borderId="30" xfId="0" applyFont="1" applyFill="1" applyBorder="1" applyAlignment="1">
      <alignment wrapText="1"/>
    </xf>
    <xf numFmtId="0" fontId="0" fillId="5" borderId="4" xfId="0" applyFill="1" applyBorder="1" applyAlignment="1" applyProtection="1">
      <protection hidden="1"/>
    </xf>
    <xf numFmtId="0" fontId="0" fillId="5" borderId="4" xfId="0" applyFill="1" applyBorder="1" applyAlignment="1" applyProtection="1">
      <alignment horizontal="right"/>
      <protection hidden="1"/>
    </xf>
    <xf numFmtId="2" fontId="0" fillId="5" borderId="4" xfId="0" applyNumberFormat="1" applyFill="1" applyBorder="1" applyAlignment="1" applyProtection="1">
      <protection hidden="1"/>
    </xf>
    <xf numFmtId="165" fontId="0" fillId="9" borderId="4" xfId="0" applyNumberFormat="1" applyFill="1" applyBorder="1" applyAlignment="1"/>
    <xf numFmtId="0" fontId="0" fillId="11" borderId="4" xfId="0" applyFill="1" applyBorder="1" applyAlignment="1" applyProtection="1">
      <alignment horizontal="right"/>
      <protection hidden="1"/>
    </xf>
    <xf numFmtId="0" fontId="2" fillId="2" borderId="11" xfId="1" applyFill="1" applyBorder="1" applyAlignment="1">
      <alignment horizontal="right"/>
    </xf>
    <xf numFmtId="165" fontId="0" fillId="11" borderId="20" xfId="2" applyNumberFormat="1" applyFont="1" applyFill="1" applyBorder="1" applyProtection="1">
      <protection hidden="1"/>
    </xf>
    <xf numFmtId="165" fontId="0" fillId="11" borderId="22" xfId="2" applyNumberFormat="1" applyFont="1" applyFill="1" applyBorder="1" applyProtection="1">
      <protection hidden="1"/>
    </xf>
    <xf numFmtId="165" fontId="0" fillId="9" borderId="4" xfId="2" applyNumberFormat="1" applyFont="1" applyFill="1" applyBorder="1" applyProtection="1">
      <protection hidden="1"/>
    </xf>
    <xf numFmtId="165" fontId="0" fillId="9" borderId="4" xfId="2" applyNumberFormat="1" applyFont="1" applyFill="1" applyBorder="1"/>
    <xf numFmtId="165" fontId="0" fillId="9" borderId="4" xfId="2" applyNumberFormat="1" applyFont="1" applyFill="1" applyBorder="1" applyAlignment="1"/>
    <xf numFmtId="165" fontId="0" fillId="12" borderId="20" xfId="2" applyNumberFormat="1" applyFont="1" applyFill="1" applyBorder="1" applyAlignment="1" applyProtection="1">
      <alignment horizontal="right"/>
      <protection hidden="1"/>
    </xf>
    <xf numFmtId="165" fontId="0" fillId="9" borderId="20" xfId="2" applyNumberFormat="1" applyFont="1" applyFill="1" applyBorder="1" applyAlignment="1">
      <alignment horizontal="right"/>
    </xf>
    <xf numFmtId="165" fontId="0" fillId="11" borderId="20" xfId="2" applyNumberFormat="1" applyFont="1" applyFill="1" applyBorder="1" applyAlignment="1" applyProtection="1">
      <alignment horizontal="right"/>
      <protection hidden="1"/>
    </xf>
    <xf numFmtId="165" fontId="0" fillId="9" borderId="4" xfId="2" applyNumberFormat="1" applyFont="1" applyFill="1" applyBorder="1" applyAlignment="1" applyProtection="1">
      <alignment horizontal="right"/>
      <protection hidden="1"/>
    </xf>
    <xf numFmtId="165" fontId="0" fillId="11" borderId="20" xfId="2" applyNumberFormat="1" applyFont="1" applyFill="1" applyBorder="1" applyAlignment="1" applyProtection="1">
      <alignment horizontal="right" vertical="center"/>
      <protection hidden="1"/>
    </xf>
    <xf numFmtId="165" fontId="0" fillId="5" borderId="4" xfId="2" applyNumberFormat="1" applyFont="1" applyFill="1" applyBorder="1" applyProtection="1">
      <protection hidden="1"/>
    </xf>
    <xf numFmtId="165" fontId="0" fillId="11" borderId="4" xfId="2" applyNumberFormat="1" applyFont="1" applyFill="1" applyBorder="1" applyAlignment="1" applyProtection="1">
      <alignment horizontal="right" vertical="center"/>
      <protection hidden="1"/>
    </xf>
    <xf numFmtId="165" fontId="0" fillId="11" borderId="22" xfId="2" applyNumberFormat="1" applyFont="1" applyFill="1" applyBorder="1" applyAlignment="1" applyProtection="1">
      <alignment horizontal="right" vertical="center"/>
      <protection hidden="1"/>
    </xf>
    <xf numFmtId="165" fontId="0" fillId="11" borderId="20" xfId="0" applyNumberFormat="1" applyFill="1" applyBorder="1" applyAlignment="1" applyProtection="1">
      <alignment horizontal="right"/>
      <protection hidden="1"/>
    </xf>
    <xf numFmtId="165" fontId="0" fillId="11" borderId="4" xfId="0" applyNumberFormat="1" applyFill="1" applyBorder="1" applyAlignment="1" applyProtection="1">
      <alignment horizontal="right"/>
      <protection hidden="1"/>
    </xf>
    <xf numFmtId="165" fontId="0" fillId="11" borderId="4" xfId="0" applyNumberFormat="1" applyFill="1" applyBorder="1" applyAlignment="1" applyProtection="1">
      <alignment horizontal="right" vertical="center"/>
      <protection hidden="1"/>
    </xf>
    <xf numFmtId="165" fontId="0" fillId="5" borderId="4" xfId="0" applyNumberFormat="1" applyFill="1" applyBorder="1" applyProtection="1">
      <protection hidden="1"/>
    </xf>
    <xf numFmtId="2" fontId="0" fillId="11" borderId="20" xfId="2" applyNumberFormat="1" applyFont="1" applyFill="1" applyBorder="1" applyProtection="1">
      <protection hidden="1"/>
    </xf>
    <xf numFmtId="1" fontId="0" fillId="11" borderId="22" xfId="0" applyNumberFormat="1" applyFill="1" applyBorder="1" applyAlignment="1" applyProtection="1">
      <alignment horizontal="right" vertical="center"/>
      <protection hidden="1"/>
    </xf>
    <xf numFmtId="1" fontId="0" fillId="11" borderId="20" xfId="0" applyNumberFormat="1" applyFill="1" applyBorder="1" applyAlignment="1" applyProtection="1">
      <alignment horizontal="right" vertical="center"/>
      <protection hidden="1"/>
    </xf>
    <xf numFmtId="1" fontId="0" fillId="5" borderId="4" xfId="0" applyNumberFormat="1" applyFill="1" applyBorder="1" applyAlignment="1" applyProtection="1">
      <alignment horizontal="right"/>
      <protection hidden="1"/>
    </xf>
    <xf numFmtId="1" fontId="0" fillId="5" borderId="4" xfId="0" applyNumberFormat="1" applyFill="1" applyBorder="1" applyAlignment="1" applyProtection="1">
      <protection hidden="1"/>
    </xf>
    <xf numFmtId="0" fontId="0" fillId="0" borderId="4" xfId="0" applyBorder="1" applyAlignment="1" applyProtection="1">
      <alignment horizontal="center"/>
    </xf>
    <xf numFmtId="0" fontId="0" fillId="0" borderId="11" xfId="0" applyBorder="1" applyAlignment="1" applyProtection="1">
      <alignment horizontal="center"/>
    </xf>
    <xf numFmtId="0" fontId="0" fillId="6" borderId="17" xfId="0" applyFill="1" applyBorder="1" applyAlignment="1">
      <alignment horizontal="center"/>
    </xf>
    <xf numFmtId="0" fontId="0" fillId="0" borderId="13" xfId="0" applyBorder="1"/>
    <xf numFmtId="165" fontId="0" fillId="6" borderId="12" xfId="0" applyNumberFormat="1" applyFill="1" applyBorder="1" applyAlignment="1" applyProtection="1">
      <alignment horizontal="right"/>
    </xf>
    <xf numFmtId="0" fontId="0" fillId="6" borderId="12" xfId="0" applyFill="1" applyBorder="1" applyAlignment="1" applyProtection="1">
      <alignment horizontal="center"/>
    </xf>
    <xf numFmtId="0" fontId="0" fillId="6" borderId="13" xfId="0" applyFill="1" applyBorder="1" applyAlignment="1" applyProtection="1">
      <alignment horizontal="center"/>
    </xf>
    <xf numFmtId="0" fontId="0" fillId="8" borderId="0" xfId="0" applyFill="1" applyProtection="1"/>
    <xf numFmtId="0" fontId="0" fillId="0" borderId="13" xfId="0" applyBorder="1" applyProtection="1"/>
    <xf numFmtId="0" fontId="0" fillId="0" borderId="11" xfId="0" applyBorder="1" applyProtection="1"/>
    <xf numFmtId="0" fontId="0" fillId="0" borderId="12" xfId="0" applyBorder="1" applyProtection="1"/>
    <xf numFmtId="0" fontId="0" fillId="0" borderId="0" xfId="0" applyBorder="1" applyProtection="1"/>
    <xf numFmtId="165" fontId="0" fillId="8" borderId="4" xfId="0" applyNumberFormat="1" applyFill="1" applyBorder="1" applyAlignment="1" applyProtection="1">
      <alignment horizontal="right"/>
      <protection locked="0"/>
    </xf>
    <xf numFmtId="0" fontId="0" fillId="8" borderId="14" xfId="0" applyFill="1" applyBorder="1" applyAlignment="1" applyProtection="1">
      <alignment horizontal="center" vertical="center"/>
      <protection locked="0"/>
    </xf>
    <xf numFmtId="0" fontId="0" fillId="8" borderId="15" xfId="0" applyFill="1" applyBorder="1" applyAlignment="1" applyProtection="1">
      <alignment horizontal="center" vertical="center"/>
      <protection locked="0"/>
    </xf>
    <xf numFmtId="0" fontId="3" fillId="7" borderId="12" xfId="0" applyFont="1" applyFill="1" applyBorder="1" applyAlignment="1">
      <alignment horizontal="left" vertical="center" wrapText="1" indent="1"/>
    </xf>
    <xf numFmtId="1" fontId="0" fillId="11" borderId="20" xfId="2" applyNumberFormat="1" applyFont="1" applyFill="1" applyBorder="1" applyProtection="1">
      <protection hidden="1"/>
    </xf>
    <xf numFmtId="164" fontId="0" fillId="0" borderId="1" xfId="0" applyNumberFormat="1" applyBorder="1" applyAlignment="1" applyProtection="1">
      <alignment horizontal="right"/>
      <protection locked="0"/>
    </xf>
    <xf numFmtId="0" fontId="0" fillId="0" borderId="10" xfId="0" applyBorder="1"/>
    <xf numFmtId="0" fontId="2" fillId="2" borderId="12" xfId="1" applyFill="1" applyBorder="1" applyAlignment="1">
      <alignment horizontal="right" vertical="center" indent="1"/>
    </xf>
    <xf numFmtId="165" fontId="0" fillId="11" borderId="21" xfId="2" applyNumberFormat="1" applyFont="1" applyFill="1" applyBorder="1" applyProtection="1">
      <protection hidden="1"/>
    </xf>
    <xf numFmtId="164" fontId="0" fillId="11" borderId="20" xfId="0" applyNumberFormat="1" applyFill="1" applyBorder="1" applyAlignment="1" applyProtection="1">
      <alignment horizontal="right" vertical="center"/>
      <protection hidden="1"/>
    </xf>
    <xf numFmtId="165" fontId="0" fillId="11" borderId="20" xfId="2" applyNumberFormat="1" applyFont="1" applyFill="1" applyBorder="1"/>
    <xf numFmtId="165" fontId="0" fillId="11" borderId="20" xfId="0" applyNumberFormat="1" applyFill="1" applyBorder="1"/>
    <xf numFmtId="1" fontId="0" fillId="11" borderId="21" xfId="0" applyNumberFormat="1" applyFill="1" applyBorder="1" applyAlignment="1" applyProtection="1">
      <alignment horizontal="right" vertical="center"/>
      <protection hidden="1"/>
    </xf>
    <xf numFmtId="165" fontId="0" fillId="11" borderId="21" xfId="2" applyNumberFormat="1" applyFont="1" applyFill="1" applyBorder="1" applyAlignment="1" applyProtection="1">
      <alignment horizontal="right" vertical="center"/>
      <protection hidden="1"/>
    </xf>
    <xf numFmtId="165" fontId="0" fillId="11" borderId="21" xfId="0" applyNumberFormat="1" applyFill="1" applyBorder="1"/>
    <xf numFmtId="1" fontId="0" fillId="11" borderId="5" xfId="0" applyNumberFormat="1" applyFill="1" applyBorder="1" applyAlignment="1" applyProtection="1">
      <alignment horizontal="right"/>
      <protection hidden="1"/>
    </xf>
    <xf numFmtId="165" fontId="0" fillId="11" borderId="5" xfId="2" applyNumberFormat="1" applyFont="1" applyFill="1" applyBorder="1" applyAlignment="1"/>
    <xf numFmtId="0" fontId="0" fillId="11" borderId="5" xfId="0" applyFill="1" applyBorder="1" applyAlignment="1" applyProtection="1">
      <alignment horizontal="right" vertical="center"/>
      <protection hidden="1"/>
    </xf>
    <xf numFmtId="165" fontId="0" fillId="11" borderId="5" xfId="0" applyNumberFormat="1" applyFill="1" applyBorder="1"/>
    <xf numFmtId="1" fontId="0" fillId="11" borderId="20" xfId="0" applyNumberFormat="1" applyFill="1" applyBorder="1" applyAlignment="1" applyProtection="1">
      <alignment horizontal="right"/>
      <protection hidden="1"/>
    </xf>
    <xf numFmtId="165" fontId="0" fillId="11" borderId="20" xfId="2" applyNumberFormat="1" applyFont="1" applyFill="1" applyBorder="1" applyAlignment="1"/>
    <xf numFmtId="0" fontId="0" fillId="11" borderId="20" xfId="0" applyFill="1" applyBorder="1" applyAlignment="1" applyProtection="1">
      <alignment horizontal="right"/>
      <protection hidden="1"/>
    </xf>
    <xf numFmtId="165" fontId="0" fillId="11" borderId="20" xfId="0" applyNumberFormat="1" applyFill="1" applyBorder="1" applyAlignment="1"/>
    <xf numFmtId="1" fontId="0" fillId="11" borderId="21" xfId="0" applyNumberFormat="1" applyFill="1" applyBorder="1" applyAlignment="1" applyProtection="1">
      <alignment horizontal="right"/>
      <protection hidden="1"/>
    </xf>
    <xf numFmtId="165" fontId="0" fillId="11" borderId="21" xfId="2" applyNumberFormat="1" applyFont="1" applyFill="1" applyBorder="1" applyAlignment="1"/>
    <xf numFmtId="0" fontId="0" fillId="11" borderId="21" xfId="0" applyFill="1" applyBorder="1" applyAlignment="1" applyProtection="1">
      <alignment horizontal="right"/>
      <protection hidden="1"/>
    </xf>
    <xf numFmtId="165" fontId="0" fillId="11" borderId="21" xfId="2" applyNumberFormat="1" applyFont="1" applyFill="1" applyBorder="1" applyAlignment="1" applyProtection="1">
      <alignment horizontal="right"/>
      <protection hidden="1"/>
    </xf>
    <xf numFmtId="165" fontId="0" fillId="11" borderId="21" xfId="0" applyNumberFormat="1" applyFill="1" applyBorder="1" applyAlignment="1"/>
    <xf numFmtId="165" fontId="0" fillId="11" borderId="21" xfId="0" applyNumberFormat="1" applyFill="1" applyBorder="1" applyAlignment="1" applyProtection="1">
      <alignment horizontal="right"/>
      <protection hidden="1"/>
    </xf>
    <xf numFmtId="165" fontId="0" fillId="11" borderId="20" xfId="2" applyNumberFormat="1" applyFont="1" applyFill="1" applyBorder="1" applyAlignment="1">
      <alignment horizontal="right"/>
    </xf>
    <xf numFmtId="165" fontId="0" fillId="5" borderId="4" xfId="0" applyNumberFormat="1" applyFill="1" applyBorder="1" applyAlignment="1" applyProtection="1">
      <alignment horizontal="right"/>
      <protection hidden="1"/>
    </xf>
    <xf numFmtId="165" fontId="0" fillId="9" borderId="4" xfId="0" applyNumberFormat="1" applyFill="1" applyBorder="1" applyAlignment="1" applyProtection="1">
      <alignment horizontal="right"/>
      <protection hidden="1"/>
    </xf>
    <xf numFmtId="164" fontId="0" fillId="9" borderId="4" xfId="0" applyNumberFormat="1" applyFill="1" applyBorder="1" applyAlignment="1" applyProtection="1">
      <alignment horizontal="right"/>
      <protection hidden="1"/>
    </xf>
    <xf numFmtId="164" fontId="0" fillId="5" borderId="4" xfId="0" applyNumberFormat="1" applyFill="1" applyBorder="1" applyAlignment="1" applyProtection="1">
      <alignment horizontal="right"/>
      <protection hidden="1"/>
    </xf>
    <xf numFmtId="0" fontId="2" fillId="0" borderId="25" xfId="1" applyBorder="1" applyAlignment="1">
      <alignment vertical="center"/>
    </xf>
    <xf numFmtId="0" fontId="2" fillId="3" borderId="13" xfId="1" applyFill="1" applyBorder="1" applyAlignment="1">
      <alignment horizontal="left" vertical="center" wrapText="1" indent="1"/>
    </xf>
    <xf numFmtId="0" fontId="1" fillId="3" borderId="2" xfId="0" applyFont="1" applyFill="1" applyBorder="1" applyAlignment="1">
      <alignment vertical="center"/>
    </xf>
    <xf numFmtId="0" fontId="2" fillId="0" borderId="37" xfId="1" applyBorder="1" applyAlignment="1">
      <alignment horizontal="left" vertical="center" indent="1"/>
    </xf>
    <xf numFmtId="0" fontId="2" fillId="0" borderId="38" xfId="1" applyBorder="1" applyAlignment="1">
      <alignment horizontal="left" vertical="center" indent="1"/>
    </xf>
    <xf numFmtId="0" fontId="2" fillId="0" borderId="39" xfId="1" applyBorder="1" applyAlignment="1">
      <alignment horizontal="left" vertical="center" indent="1"/>
    </xf>
    <xf numFmtId="0" fontId="2" fillId="0" borderId="0" xfId="1" applyAlignment="1">
      <alignment horizontal="left" vertical="center" wrapText="1" indent="1"/>
    </xf>
    <xf numFmtId="0" fontId="2" fillId="0" borderId="0" xfId="1" applyAlignment="1">
      <alignment horizontal="left" vertical="center" indent="1"/>
    </xf>
    <xf numFmtId="0" fontId="1" fillId="3" borderId="6" xfId="0" applyFont="1" applyFill="1" applyBorder="1" applyAlignment="1">
      <alignment vertical="center"/>
    </xf>
    <xf numFmtId="0" fontId="2" fillId="0" borderId="40" xfId="1" applyBorder="1" applyAlignment="1">
      <alignment horizontal="left" vertical="center" wrapText="1" indent="1"/>
    </xf>
    <xf numFmtId="0" fontId="2" fillId="0" borderId="41" xfId="1" applyBorder="1" applyAlignment="1">
      <alignment horizontal="left" wrapText="1" indent="1"/>
    </xf>
    <xf numFmtId="0" fontId="2" fillId="0" borderId="41" xfId="1" applyBorder="1" applyAlignment="1">
      <alignment horizontal="left" vertical="center" indent="1"/>
    </xf>
    <xf numFmtId="0" fontId="2" fillId="0" borderId="41" xfId="1" applyBorder="1" applyAlignment="1">
      <alignment horizontal="left" vertical="center" wrapText="1" indent="1"/>
    </xf>
    <xf numFmtId="0" fontId="2" fillId="0" borderId="42" xfId="1" applyBorder="1" applyAlignment="1">
      <alignment horizontal="left" vertical="center" indent="1"/>
    </xf>
    <xf numFmtId="0" fontId="2" fillId="0" borderId="40" xfId="1" applyBorder="1" applyAlignment="1">
      <alignment horizontal="left" vertical="center" indent="1"/>
    </xf>
    <xf numFmtId="0" fontId="2" fillId="3" borderId="0" xfId="1" applyFill="1" applyAlignment="1">
      <alignment horizontal="left" vertical="center" wrapText="1" indent="1"/>
    </xf>
    <xf numFmtId="0" fontId="0" fillId="0" borderId="43" xfId="0" applyBorder="1"/>
    <xf numFmtId="0" fontId="0" fillId="0" borderId="44" xfId="0" applyBorder="1"/>
    <xf numFmtId="0" fontId="0" fillId="0" borderId="31" xfId="0" applyBorder="1"/>
    <xf numFmtId="0" fontId="2" fillId="0" borderId="43" xfId="1" applyBorder="1" applyAlignment="1">
      <alignment horizontal="left" vertical="center" indent="1"/>
    </xf>
    <xf numFmtId="0" fontId="0" fillId="14" borderId="0" xfId="0" applyFill="1" applyProtection="1"/>
    <xf numFmtId="0" fontId="0" fillId="8" borderId="0" xfId="0" applyFill="1" applyProtection="1">
      <protection locked="0"/>
    </xf>
    <xf numFmtId="165" fontId="0" fillId="11" borderId="21" xfId="2" applyNumberFormat="1" applyFont="1" applyFill="1" applyBorder="1"/>
    <xf numFmtId="0" fontId="0" fillId="0" borderId="4" xfId="0" applyBorder="1" applyAlignment="1" applyProtection="1">
      <alignment wrapText="1"/>
      <protection locked="0"/>
    </xf>
    <xf numFmtId="0" fontId="2" fillId="0" borderId="13" xfId="1" applyBorder="1" applyAlignment="1">
      <alignment horizontal="right" vertical="center"/>
    </xf>
    <xf numFmtId="165" fontId="0" fillId="11" borderId="22" xfId="0" applyNumberFormat="1" applyFill="1" applyBorder="1" applyAlignment="1" applyProtection="1">
      <alignment horizontal="right"/>
      <protection hidden="1"/>
    </xf>
    <xf numFmtId="0" fontId="1" fillId="4" borderId="34" xfId="0" applyFont="1" applyFill="1" applyBorder="1" applyAlignment="1">
      <alignment vertical="center"/>
    </xf>
    <xf numFmtId="0" fontId="1" fillId="4" borderId="35" xfId="0" applyFont="1" applyFill="1" applyBorder="1" applyAlignment="1">
      <alignment vertical="center"/>
    </xf>
    <xf numFmtId="0" fontId="1" fillId="0" borderId="12" xfId="0" applyFont="1" applyBorder="1" applyAlignment="1">
      <alignment vertical="center"/>
    </xf>
    <xf numFmtId="0" fontId="1" fillId="0" borderId="12" xfId="0" applyFont="1" applyBorder="1" applyAlignment="1">
      <alignment horizontal="left" vertical="center"/>
    </xf>
    <xf numFmtId="0" fontId="15" fillId="0" borderId="0" xfId="3" applyAlignment="1" applyProtection="1"/>
    <xf numFmtId="49" fontId="18" fillId="16" borderId="4" xfId="4" applyNumberFormat="1" applyFont="1" applyFill="1" applyBorder="1" applyAlignment="1">
      <alignment horizontal="center" vertical="center" wrapText="1"/>
    </xf>
    <xf numFmtId="0" fontId="22" fillId="17" borderId="0" xfId="4" applyFont="1" applyFill="1" applyBorder="1" applyAlignment="1">
      <alignment vertical="center" wrapText="1"/>
    </xf>
    <xf numFmtId="0" fontId="15" fillId="17" borderId="0" xfId="3" applyFill="1" applyBorder="1" applyAlignment="1" applyProtection="1">
      <alignment vertical="center" wrapText="1"/>
    </xf>
    <xf numFmtId="0" fontId="21" fillId="17" borderId="4" xfId="5" applyFont="1" applyFill="1" applyBorder="1" applyAlignment="1">
      <alignment horizontal="center" vertical="center" wrapText="1"/>
    </xf>
    <xf numFmtId="0" fontId="21" fillId="17" borderId="0" xfId="5" applyFont="1" applyFill="1" applyBorder="1" applyAlignment="1">
      <alignment horizontal="justify" vertical="center" wrapText="1"/>
    </xf>
    <xf numFmtId="0" fontId="15" fillId="17" borderId="0" xfId="3" applyFill="1" applyBorder="1" applyAlignment="1" applyProtection="1">
      <alignment horizontal="justify" vertical="center" wrapText="1"/>
    </xf>
    <xf numFmtId="0" fontId="2" fillId="17" borderId="13" xfId="1" applyFill="1" applyBorder="1" applyAlignment="1" applyProtection="1">
      <alignment vertical="center" wrapText="1"/>
    </xf>
    <xf numFmtId="164" fontId="0" fillId="0" borderId="4" xfId="0" applyNumberFormat="1" applyBorder="1" applyAlignment="1" applyProtection="1">
      <alignment horizontal="right"/>
      <protection hidden="1"/>
    </xf>
    <xf numFmtId="164" fontId="0" fillId="0" borderId="4" xfId="0" applyNumberFormat="1" applyBorder="1" applyAlignment="1" applyProtection="1">
      <alignment horizontal="right"/>
    </xf>
    <xf numFmtId="165" fontId="0" fillId="6" borderId="4" xfId="0" applyNumberFormat="1" applyFill="1" applyBorder="1" applyAlignment="1" applyProtection="1">
      <alignment horizontal="right"/>
      <protection locked="0"/>
    </xf>
    <xf numFmtId="164" fontId="0" fillId="6" borderId="4" xfId="0" applyNumberFormat="1" applyFill="1" applyBorder="1" applyAlignment="1" applyProtection="1">
      <alignment horizontal="right"/>
      <protection locked="0"/>
    </xf>
    <xf numFmtId="0" fontId="3" fillId="7" borderId="11" xfId="0" applyFont="1" applyFill="1" applyBorder="1" applyAlignment="1">
      <alignment vertical="center" wrapText="1"/>
    </xf>
    <xf numFmtId="0" fontId="5" fillId="6" borderId="0" xfId="0" applyFont="1" applyFill="1" applyBorder="1" applyAlignment="1" applyProtection="1">
      <alignment horizontal="center" vertical="center"/>
    </xf>
    <xf numFmtId="0" fontId="0" fillId="0" borderId="15" xfId="0" applyFont="1" applyBorder="1" applyAlignment="1" applyProtection="1">
      <alignment horizontal="left" vertical="center" indent="2"/>
    </xf>
    <xf numFmtId="0" fontId="0" fillId="18" borderId="0" xfId="0" applyFill="1"/>
    <xf numFmtId="0" fontId="0" fillId="18" borderId="0" xfId="0" applyFont="1" applyFill="1"/>
    <xf numFmtId="164" fontId="0" fillId="0" borderId="4" xfId="0" applyNumberFormat="1" applyBorder="1" applyAlignment="1" applyProtection="1">
      <alignment horizontal="center" vertical="center"/>
    </xf>
    <xf numFmtId="164" fontId="0" fillId="6" borderId="4" xfId="0" applyNumberFormat="1" applyFill="1" applyBorder="1" applyAlignment="1" applyProtection="1">
      <alignment horizontal="center" vertical="center"/>
    </xf>
    <xf numFmtId="164" fontId="0" fillId="8" borderId="4" xfId="0" applyNumberFormat="1" applyFill="1" applyBorder="1" applyAlignment="1" applyProtection="1">
      <alignment horizontal="center" vertical="center"/>
    </xf>
    <xf numFmtId="165" fontId="0" fillId="11" borderId="5" xfId="0" applyNumberFormat="1" applyFill="1" applyBorder="1" applyAlignment="1" applyProtection="1">
      <alignment horizontal="right" vertical="center"/>
      <protection hidden="1"/>
    </xf>
    <xf numFmtId="165" fontId="0" fillId="11" borderId="4" xfId="0" applyNumberFormat="1" applyFill="1" applyBorder="1" applyAlignment="1" applyProtection="1">
      <alignment horizontal="right"/>
    </xf>
    <xf numFmtId="165" fontId="1" fillId="5" borderId="4" xfId="0" applyNumberFormat="1" applyFont="1" applyFill="1" applyBorder="1" applyProtection="1">
      <protection hidden="1"/>
    </xf>
    <xf numFmtId="2" fontId="0" fillId="5" borderId="4" xfId="2" applyNumberFormat="1" applyFont="1" applyFill="1" applyBorder="1" applyProtection="1">
      <protection hidden="1"/>
    </xf>
    <xf numFmtId="2" fontId="0" fillId="11" borderId="20" xfId="2" applyNumberFormat="1" applyFont="1" applyFill="1" applyBorder="1" applyProtection="1">
      <protection locked="0"/>
    </xf>
    <xf numFmtId="0" fontId="0" fillId="14" borderId="4" xfId="0" applyFill="1" applyBorder="1" applyAlignment="1" applyProtection="1">
      <alignment horizontal="left"/>
    </xf>
    <xf numFmtId="0" fontId="26" fillId="0" borderId="0" xfId="0" applyFont="1" applyAlignment="1">
      <alignment horizontal="right"/>
    </xf>
    <xf numFmtId="0" fontId="26" fillId="0" borderId="0" xfId="0" applyFont="1"/>
    <xf numFmtId="165" fontId="0" fillId="9" borderId="20" xfId="2" applyNumberFormat="1" applyFont="1" applyFill="1" applyBorder="1" applyAlignment="1" applyProtection="1">
      <alignment horizontal="right"/>
      <protection hidden="1"/>
    </xf>
    <xf numFmtId="43" fontId="0" fillId="9" borderId="20" xfId="2" applyFont="1" applyFill="1" applyBorder="1" applyAlignment="1" applyProtection="1">
      <alignment horizontal="right"/>
      <protection hidden="1"/>
    </xf>
    <xf numFmtId="164" fontId="1" fillId="9" borderId="4" xfId="0" applyNumberFormat="1" applyFont="1" applyFill="1" applyBorder="1" applyProtection="1">
      <protection hidden="1"/>
    </xf>
    <xf numFmtId="49" fontId="0" fillId="8" borderId="15" xfId="0" applyNumberFormat="1" applyFill="1" applyBorder="1" applyAlignment="1" applyProtection="1">
      <alignment horizontal="center" vertical="center"/>
      <protection locked="0"/>
    </xf>
    <xf numFmtId="164" fontId="0" fillId="8" borderId="5" xfId="0" applyNumberFormat="1" applyFill="1" applyBorder="1" applyAlignment="1" applyProtection="1">
      <alignment horizontal="right"/>
      <protection locked="0"/>
    </xf>
    <xf numFmtId="2" fontId="0" fillId="8" borderId="20" xfId="0" applyNumberFormat="1" applyFill="1" applyBorder="1" applyAlignment="1" applyProtection="1">
      <alignment horizontal="right"/>
      <protection locked="0"/>
    </xf>
    <xf numFmtId="1" fontId="0" fillId="8" borderId="20" xfId="0" applyNumberFormat="1" applyFill="1" applyBorder="1" applyAlignment="1" applyProtection="1">
      <alignment horizontal="right"/>
      <protection locked="0"/>
    </xf>
    <xf numFmtId="0" fontId="0" fillId="8" borderId="16" xfId="0" applyFill="1" applyBorder="1" applyAlignment="1" applyProtection="1">
      <alignment horizontal="center" vertical="center"/>
      <protection hidden="1"/>
    </xf>
    <xf numFmtId="0" fontId="27" fillId="0" borderId="11" xfId="0" applyFont="1" applyBorder="1" applyAlignment="1"/>
    <xf numFmtId="0" fontId="27" fillId="0" borderId="12" xfId="0" applyFont="1" applyBorder="1" applyAlignment="1"/>
    <xf numFmtId="0" fontId="27" fillId="0" borderId="13" xfId="0" applyFont="1" applyBorder="1" applyAlignment="1"/>
    <xf numFmtId="0" fontId="27" fillId="0" borderId="0" xfId="0" applyFont="1"/>
    <xf numFmtId="0" fontId="28" fillId="7" borderId="12" xfId="0" applyFont="1" applyFill="1" applyBorder="1" applyAlignment="1">
      <alignment vertical="center" wrapText="1"/>
    </xf>
    <xf numFmtId="0" fontId="28" fillId="7" borderId="13" xfId="0" applyFont="1" applyFill="1" applyBorder="1" applyAlignment="1">
      <alignment vertical="center" wrapText="1"/>
    </xf>
    <xf numFmtId="0" fontId="0" fillId="8" borderId="16" xfId="0" applyFill="1" applyBorder="1" applyAlignment="1" applyProtection="1">
      <alignment horizontal="center" vertical="center"/>
      <protection locked="0"/>
    </xf>
    <xf numFmtId="0" fontId="0" fillId="0" borderId="4" xfId="0" applyFont="1" applyBorder="1" applyProtection="1">
      <protection locked="0"/>
    </xf>
    <xf numFmtId="0" fontId="0" fillId="0" borderId="4" xfId="0" applyFont="1" applyBorder="1" applyAlignment="1" applyProtection="1">
      <alignment horizontal="right"/>
      <protection locked="0"/>
    </xf>
    <xf numFmtId="164" fontId="0" fillId="0" borderId="4" xfId="0" applyNumberFormat="1" applyFont="1" applyBorder="1" applyAlignment="1" applyProtection="1">
      <alignment horizontal="right"/>
      <protection locked="0"/>
    </xf>
    <xf numFmtId="164" fontId="0" fillId="8" borderId="4" xfId="0" applyNumberFormat="1" applyFont="1" applyFill="1" applyBorder="1" applyAlignment="1" applyProtection="1">
      <alignment horizontal="right"/>
      <protection locked="0"/>
    </xf>
    <xf numFmtId="0" fontId="0" fillId="0" borderId="0" xfId="0" applyFont="1" applyAlignment="1">
      <alignment horizontal="right"/>
    </xf>
    <xf numFmtId="0" fontId="0" fillId="0" borderId="4" xfId="0" applyFont="1" applyBorder="1" applyAlignment="1" applyProtection="1">
      <alignment horizontal="center"/>
    </xf>
    <xf numFmtId="164" fontId="0" fillId="9" borderId="4" xfId="0" applyNumberFormat="1" applyFont="1" applyFill="1" applyBorder="1" applyAlignment="1" applyProtection="1">
      <alignment horizontal="right"/>
    </xf>
    <xf numFmtId="165" fontId="0" fillId="5" borderId="4" xfId="0" applyNumberFormat="1" applyFont="1" applyFill="1" applyBorder="1" applyAlignment="1" applyProtection="1">
      <alignment horizontal="right"/>
    </xf>
    <xf numFmtId="165" fontId="0" fillId="6" borderId="4" xfId="0" applyNumberFormat="1" applyFont="1" applyFill="1" applyBorder="1" applyAlignment="1" applyProtection="1">
      <alignment horizontal="right"/>
      <protection locked="0"/>
    </xf>
    <xf numFmtId="165" fontId="0" fillId="8" borderId="4" xfId="0" applyNumberFormat="1" applyFont="1" applyFill="1" applyBorder="1" applyAlignment="1" applyProtection="1">
      <alignment horizontal="right"/>
      <protection locked="0"/>
    </xf>
    <xf numFmtId="165" fontId="0" fillId="9" borderId="4" xfId="0" applyNumberFormat="1" applyFont="1" applyFill="1" applyBorder="1" applyAlignment="1" applyProtection="1">
      <alignment horizontal="right"/>
    </xf>
    <xf numFmtId="164" fontId="0" fillId="5" borderId="4" xfId="0" applyNumberFormat="1" applyFont="1" applyFill="1" applyBorder="1" applyAlignment="1" applyProtection="1">
      <alignment horizontal="right"/>
    </xf>
    <xf numFmtId="164" fontId="0" fillId="0" borderId="4" xfId="0" applyNumberFormat="1" applyFont="1" applyBorder="1" applyAlignment="1" applyProtection="1">
      <alignment horizontal="center" vertical="center"/>
    </xf>
    <xf numFmtId="43" fontId="0" fillId="12" borderId="1" xfId="2" applyFont="1" applyFill="1" applyBorder="1" applyAlignment="1" applyProtection="1">
      <alignment horizontal="right"/>
      <protection hidden="1"/>
    </xf>
    <xf numFmtId="43" fontId="0" fillId="12" borderId="8" xfId="2" applyFont="1" applyFill="1" applyBorder="1" applyAlignment="1" applyProtection="1">
      <alignment horizontal="right"/>
      <protection hidden="1"/>
    </xf>
    <xf numFmtId="43" fontId="0" fillId="12" borderId="2" xfId="2" applyFont="1" applyFill="1" applyBorder="1" applyAlignment="1" applyProtection="1">
      <alignment horizontal="right"/>
      <protection hidden="1"/>
    </xf>
    <xf numFmtId="43" fontId="0" fillId="12" borderId="3" xfId="2" applyFont="1" applyFill="1" applyBorder="1" applyAlignment="1" applyProtection="1">
      <alignment horizontal="right"/>
      <protection hidden="1"/>
    </xf>
    <xf numFmtId="43" fontId="0" fillId="12" borderId="6" xfId="2" applyFont="1" applyFill="1" applyBorder="1" applyAlignment="1" applyProtection="1">
      <alignment horizontal="right"/>
      <protection hidden="1"/>
    </xf>
    <xf numFmtId="43" fontId="0" fillId="12" borderId="7" xfId="2" applyFont="1" applyFill="1" applyBorder="1" applyAlignment="1" applyProtection="1">
      <alignment horizontal="right"/>
      <protection hidden="1"/>
    </xf>
    <xf numFmtId="43" fontId="0" fillId="12" borderId="9" xfId="2" applyFont="1" applyFill="1" applyBorder="1" applyAlignment="1" applyProtection="1">
      <alignment horizontal="right"/>
      <protection hidden="1"/>
    </xf>
    <xf numFmtId="43" fontId="0" fillId="12" borderId="10" xfId="2" applyFont="1" applyFill="1" applyBorder="1" applyAlignment="1" applyProtection="1">
      <alignment horizontal="right"/>
      <protection hidden="1"/>
    </xf>
    <xf numFmtId="164" fontId="0" fillId="8" borderId="20" xfId="0" applyNumberFormat="1" applyFill="1" applyBorder="1" applyAlignment="1" applyProtection="1">
      <alignment horizontal="right"/>
      <protection locked="0" hidden="1"/>
    </xf>
    <xf numFmtId="0" fontId="3" fillId="7" borderId="23" xfId="0" applyFont="1" applyFill="1" applyBorder="1" applyAlignment="1">
      <alignment vertical="center" wrapText="1"/>
    </xf>
    <xf numFmtId="0" fontId="3" fillId="7" borderId="24" xfId="0" applyFont="1" applyFill="1" applyBorder="1" applyAlignment="1">
      <alignment vertical="center" wrapText="1"/>
    </xf>
    <xf numFmtId="0" fontId="29" fillId="7" borderId="24" xfId="0" applyFont="1" applyFill="1" applyBorder="1" applyAlignment="1">
      <alignment vertical="center"/>
    </xf>
    <xf numFmtId="49" fontId="3" fillId="7" borderId="25" xfId="0" applyNumberFormat="1" applyFont="1" applyFill="1" applyBorder="1" applyAlignment="1">
      <alignment horizontal="center" vertical="center"/>
    </xf>
    <xf numFmtId="0" fontId="1" fillId="8" borderId="15" xfId="0" applyFont="1" applyFill="1" applyBorder="1" applyAlignment="1" applyProtection="1">
      <alignment horizontal="center" vertical="center"/>
      <protection locked="0"/>
    </xf>
    <xf numFmtId="49" fontId="0" fillId="14" borderId="15" xfId="0" applyNumberFormat="1" applyFill="1" applyBorder="1" applyAlignment="1" applyProtection="1">
      <alignment horizontal="center" vertical="center"/>
    </xf>
    <xf numFmtId="0" fontId="0" fillId="8" borderId="4" xfId="0" applyFill="1" applyBorder="1" applyAlignment="1" applyProtection="1">
      <alignment wrapText="1"/>
      <protection locked="0"/>
    </xf>
    <xf numFmtId="0" fontId="0" fillId="8" borderId="4" xfId="0" applyFill="1" applyBorder="1" applyAlignment="1" applyProtection="1">
      <alignment horizontal="right"/>
      <protection locked="0"/>
    </xf>
    <xf numFmtId="0" fontId="0" fillId="8" borderId="4" xfId="0" applyFill="1" applyBorder="1" applyProtection="1">
      <protection locked="0"/>
    </xf>
    <xf numFmtId="164" fontId="0" fillId="11" borderId="4" xfId="0" applyNumberFormat="1" applyFill="1" applyBorder="1" applyAlignment="1" applyProtection="1">
      <alignment horizontal="right"/>
    </xf>
    <xf numFmtId="0" fontId="0" fillId="8" borderId="4" xfId="0" applyFill="1" applyBorder="1" applyAlignment="1" applyProtection="1">
      <alignment horizontal="left"/>
      <protection locked="0"/>
    </xf>
    <xf numFmtId="164" fontId="0" fillId="14" borderId="4" xfId="0" applyNumberFormat="1" applyFill="1" applyBorder="1" applyAlignment="1" applyProtection="1">
      <alignment horizontal="right"/>
    </xf>
    <xf numFmtId="164" fontId="0" fillId="11" borderId="4" xfId="0" applyNumberFormat="1" applyFill="1" applyBorder="1" applyAlignment="1" applyProtection="1">
      <alignment horizontal="right"/>
      <protection hidden="1"/>
    </xf>
    <xf numFmtId="0" fontId="0" fillId="14" borderId="4" xfId="0" applyFill="1" applyBorder="1" applyAlignment="1" applyProtection="1">
      <alignment horizontal="right"/>
    </xf>
    <xf numFmtId="0" fontId="0" fillId="8" borderId="4" xfId="0" applyFill="1" applyBorder="1" applyAlignment="1" applyProtection="1">
      <alignment horizontal="center" vertical="center"/>
      <protection locked="0"/>
    </xf>
    <xf numFmtId="164" fontId="0" fillId="8" borderId="4" xfId="0" applyNumberFormat="1" applyFill="1" applyBorder="1" applyAlignment="1" applyProtection="1">
      <alignment horizontal="right"/>
      <protection locked="0" hidden="1"/>
    </xf>
    <xf numFmtId="0" fontId="21" fillId="17" borderId="4" xfId="5" applyNumberFormat="1" applyFont="1" applyFill="1" applyBorder="1" applyAlignment="1">
      <alignment horizontal="justify" vertical="center"/>
    </xf>
    <xf numFmtId="0" fontId="21" fillId="16" borderId="4" xfId="5" applyFont="1" applyFill="1" applyBorder="1" applyAlignment="1">
      <alignment horizontal="justify" vertical="center"/>
    </xf>
    <xf numFmtId="0" fontId="21" fillId="16" borderId="4" xfId="5" applyFont="1" applyFill="1" applyBorder="1" applyAlignment="1">
      <alignment horizontal="justify" vertical="center" wrapText="1"/>
    </xf>
    <xf numFmtId="0" fontId="21" fillId="17" borderId="4" xfId="5" applyNumberFormat="1" applyFont="1" applyFill="1" applyBorder="1" applyAlignment="1">
      <alignment horizontal="justify" vertical="center" wrapText="1"/>
    </xf>
    <xf numFmtId="0" fontId="24" fillId="15" borderId="11" xfId="5" applyFont="1" applyFill="1" applyBorder="1" applyAlignment="1">
      <alignment horizontal="center" vertical="center" wrapText="1"/>
    </xf>
    <xf numFmtId="0" fontId="24" fillId="15" borderId="12" xfId="5" applyFont="1" applyFill="1" applyBorder="1" applyAlignment="1">
      <alignment horizontal="center" vertical="center" wrapText="1"/>
    </xf>
    <xf numFmtId="0" fontId="24" fillId="15" borderId="13" xfId="5" applyFont="1" applyFill="1" applyBorder="1" applyAlignment="1">
      <alignment horizontal="center" vertical="center" wrapText="1"/>
    </xf>
    <xf numFmtId="0" fontId="25" fillId="16" borderId="2" xfId="5" applyFont="1" applyFill="1" applyBorder="1" applyAlignment="1">
      <alignment horizontal="justify" vertical="top" wrapText="1"/>
    </xf>
    <xf numFmtId="0" fontId="25" fillId="16" borderId="33" xfId="5" applyFont="1" applyFill="1" applyBorder="1" applyAlignment="1">
      <alignment horizontal="justify" vertical="top" wrapText="1"/>
    </xf>
    <xf numFmtId="0" fontId="25" fillId="16" borderId="3" xfId="5" applyFont="1" applyFill="1" applyBorder="1" applyAlignment="1">
      <alignment horizontal="justify" vertical="top" wrapText="1"/>
    </xf>
    <xf numFmtId="0" fontId="25" fillId="16" borderId="2" xfId="5" applyFont="1" applyFill="1" applyBorder="1" applyAlignment="1">
      <alignment horizontal="justify" vertical="center" wrapText="1"/>
    </xf>
    <xf numFmtId="0" fontId="25" fillId="16" borderId="33" xfId="5" applyFont="1" applyFill="1" applyBorder="1" applyAlignment="1">
      <alignment horizontal="justify" vertical="center" wrapText="1"/>
    </xf>
    <xf numFmtId="0" fontId="25" fillId="16" borderId="3" xfId="5" applyFont="1" applyFill="1" applyBorder="1" applyAlignment="1">
      <alignment horizontal="justify" vertical="center" wrapText="1"/>
    </xf>
    <xf numFmtId="0" fontId="21" fillId="16" borderId="6" xfId="5" applyFont="1" applyFill="1" applyBorder="1" applyAlignment="1">
      <alignment horizontal="justify" vertical="center" wrapText="1"/>
    </xf>
    <xf numFmtId="0" fontId="21" fillId="16" borderId="0" xfId="5" applyFont="1" applyFill="1" applyBorder="1" applyAlignment="1">
      <alignment horizontal="justify" vertical="center" wrapText="1"/>
    </xf>
    <xf numFmtId="0" fontId="21" fillId="16" borderId="7" xfId="5" applyFont="1" applyFill="1" applyBorder="1" applyAlignment="1">
      <alignment horizontal="justify" vertical="center" wrapText="1"/>
    </xf>
    <xf numFmtId="0" fontId="21" fillId="16" borderId="2" xfId="5" applyFont="1" applyFill="1" applyBorder="1" applyAlignment="1">
      <alignment horizontal="justify" vertical="center" wrapText="1"/>
    </xf>
    <xf numFmtId="0" fontId="21" fillId="16" borderId="33" xfId="5" applyFont="1" applyFill="1" applyBorder="1" applyAlignment="1">
      <alignment horizontal="justify" vertical="center" wrapText="1"/>
    </xf>
    <xf numFmtId="0" fontId="21" fillId="16" borderId="3" xfId="5" applyFont="1" applyFill="1" applyBorder="1" applyAlignment="1">
      <alignment horizontal="justify" vertical="center" wrapText="1"/>
    </xf>
    <xf numFmtId="0" fontId="21" fillId="16" borderId="11" xfId="5" applyFont="1" applyFill="1" applyBorder="1" applyAlignment="1">
      <alignment horizontal="justify" vertical="center" wrapText="1"/>
    </xf>
    <xf numFmtId="0" fontId="21" fillId="16" borderId="12" xfId="5" applyFont="1" applyFill="1" applyBorder="1" applyAlignment="1">
      <alignment horizontal="justify" vertical="center" wrapText="1"/>
    </xf>
    <xf numFmtId="0" fontId="21" fillId="16" borderId="13" xfId="5" applyFont="1" applyFill="1" applyBorder="1" applyAlignment="1">
      <alignment horizontal="justify" vertical="center" wrapText="1"/>
    </xf>
    <xf numFmtId="0" fontId="24" fillId="15" borderId="11" xfId="5" applyFont="1" applyFill="1" applyBorder="1" applyAlignment="1">
      <alignment horizontal="center" vertical="center"/>
    </xf>
    <xf numFmtId="0" fontId="24" fillId="15" borderId="12" xfId="5" applyFont="1" applyFill="1" applyBorder="1" applyAlignment="1">
      <alignment horizontal="center" vertical="center"/>
    </xf>
    <xf numFmtId="0" fontId="24" fillId="15" borderId="13" xfId="5" applyFont="1" applyFill="1" applyBorder="1" applyAlignment="1">
      <alignment horizontal="center" vertical="center"/>
    </xf>
    <xf numFmtId="0" fontId="21" fillId="17" borderId="11" xfId="5" applyFont="1" applyFill="1" applyBorder="1" applyAlignment="1">
      <alignment horizontal="left" vertical="center"/>
    </xf>
    <xf numFmtId="0" fontId="21" fillId="17" borderId="12" xfId="5" applyFont="1" applyFill="1" applyBorder="1" applyAlignment="1">
      <alignment horizontal="left" vertical="center"/>
    </xf>
    <xf numFmtId="0" fontId="21" fillId="17" borderId="6" xfId="5" applyNumberFormat="1" applyFont="1" applyFill="1" applyBorder="1" applyAlignment="1">
      <alignment horizontal="justify" vertical="center"/>
    </xf>
    <xf numFmtId="0" fontId="21" fillId="17" borderId="0" xfId="5" applyNumberFormat="1" applyFont="1" applyFill="1" applyBorder="1" applyAlignment="1">
      <alignment horizontal="justify" vertical="center"/>
    </xf>
    <xf numFmtId="0" fontId="21" fillId="17" borderId="7" xfId="5" applyNumberFormat="1" applyFont="1" applyFill="1" applyBorder="1" applyAlignment="1">
      <alignment horizontal="justify" vertical="center"/>
    </xf>
    <xf numFmtId="0" fontId="21" fillId="17" borderId="9" xfId="5" applyFont="1" applyFill="1" applyBorder="1" applyAlignment="1">
      <alignment horizontal="justify" vertical="center" wrapText="1"/>
    </xf>
    <xf numFmtId="0" fontId="21" fillId="17" borderId="17" xfId="5" applyFont="1" applyFill="1" applyBorder="1" applyAlignment="1">
      <alignment horizontal="justify" vertical="center" wrapText="1"/>
    </xf>
    <xf numFmtId="0" fontId="21" fillId="17" borderId="10" xfId="5" applyFont="1" applyFill="1" applyBorder="1" applyAlignment="1">
      <alignment horizontal="justify" vertical="center" wrapText="1"/>
    </xf>
    <xf numFmtId="0" fontId="17" fillId="15" borderId="11" xfId="4" applyFont="1" applyFill="1" applyBorder="1" applyAlignment="1">
      <alignment vertical="center" wrapText="1"/>
    </xf>
    <xf numFmtId="0" fontId="17" fillId="15" borderId="12" xfId="4" applyFont="1" applyFill="1" applyBorder="1" applyAlignment="1">
      <alignment vertical="center" wrapText="1"/>
    </xf>
    <xf numFmtId="0" fontId="17" fillId="15" borderId="13" xfId="4" applyFont="1" applyFill="1" applyBorder="1" applyAlignment="1">
      <alignment vertical="center" wrapText="1"/>
    </xf>
    <xf numFmtId="0" fontId="2" fillId="0" borderId="11" xfId="1" applyBorder="1" applyAlignment="1" applyProtection="1">
      <alignment vertical="center"/>
    </xf>
    <xf numFmtId="0" fontId="2" fillId="0" borderId="12" xfId="1" applyBorder="1" applyAlignment="1" applyProtection="1"/>
    <xf numFmtId="0" fontId="2" fillId="0" borderId="13" xfId="1" applyBorder="1" applyAlignment="1" applyProtection="1"/>
    <xf numFmtId="0" fontId="2" fillId="0" borderId="12" xfId="1" applyBorder="1" applyAlignment="1" applyProtection="1">
      <alignment vertical="center"/>
    </xf>
    <xf numFmtId="0" fontId="2" fillId="0" borderId="13" xfId="1" applyBorder="1" applyAlignment="1" applyProtection="1">
      <alignment vertical="center"/>
    </xf>
    <xf numFmtId="0" fontId="19" fillId="15" borderId="11" xfId="4" applyFont="1" applyFill="1" applyBorder="1" applyAlignment="1">
      <alignment horizontal="center" vertical="center" wrapText="1"/>
    </xf>
    <xf numFmtId="0" fontId="20" fillId="15" borderId="12" xfId="4" applyFont="1" applyFill="1" applyBorder="1" applyAlignment="1">
      <alignment horizontal="center" vertical="center" wrapText="1"/>
    </xf>
    <xf numFmtId="0" fontId="20" fillId="15" borderId="13" xfId="4" applyFont="1" applyFill="1" applyBorder="1" applyAlignment="1">
      <alignment horizontal="center" vertical="center" wrapText="1"/>
    </xf>
    <xf numFmtId="0" fontId="21" fillId="17" borderId="1" xfId="4" applyNumberFormat="1" applyFont="1" applyFill="1" applyBorder="1" applyAlignment="1">
      <alignment horizontal="justify" vertical="center" wrapText="1"/>
    </xf>
    <xf numFmtId="0" fontId="21" fillId="17" borderId="8" xfId="4" applyNumberFormat="1" applyFont="1" applyFill="1" applyBorder="1" applyAlignment="1">
      <alignment horizontal="justify" vertical="center" wrapText="1"/>
    </xf>
    <xf numFmtId="0" fontId="21" fillId="16" borderId="0" xfId="5" applyFont="1" applyFill="1" applyBorder="1" applyAlignment="1">
      <alignment horizontal="justify" vertical="center"/>
    </xf>
    <xf numFmtId="0" fontId="21" fillId="16" borderId="7" xfId="5" applyFont="1" applyFill="1" applyBorder="1" applyAlignment="1">
      <alignment horizontal="justify" vertical="center"/>
    </xf>
    <xf numFmtId="0" fontId="21" fillId="16" borderId="6" xfId="5" applyFont="1" applyFill="1" applyBorder="1" applyAlignment="1">
      <alignment horizontal="left" vertical="center" wrapText="1"/>
    </xf>
    <xf numFmtId="0" fontId="21" fillId="16" borderId="0" xfId="5" applyFont="1" applyFill="1" applyBorder="1" applyAlignment="1">
      <alignment horizontal="left" vertical="center" wrapText="1"/>
    </xf>
    <xf numFmtId="0" fontId="21" fillId="16" borderId="7" xfId="5" applyFont="1" applyFill="1" applyBorder="1" applyAlignment="1">
      <alignment horizontal="left" vertical="center" wrapText="1"/>
    </xf>
    <xf numFmtId="0" fontId="5" fillId="7" borderId="11" xfId="0" applyFont="1" applyFill="1" applyBorder="1" applyAlignment="1" applyProtection="1">
      <alignment horizontal="center" vertical="center"/>
    </xf>
    <xf numFmtId="0" fontId="5" fillId="7" borderId="13" xfId="0" applyFont="1" applyFill="1" applyBorder="1" applyAlignment="1" applyProtection="1">
      <alignment horizontal="center" vertical="center"/>
    </xf>
    <xf numFmtId="0" fontId="6" fillId="6" borderId="0" xfId="0" applyFont="1" applyFill="1" applyBorder="1" applyAlignment="1" applyProtection="1">
      <alignment horizontal="center"/>
    </xf>
    <xf numFmtId="0" fontId="3" fillId="7" borderId="11" xfId="0" applyFont="1" applyFill="1" applyBorder="1" applyAlignment="1">
      <alignment horizontal="left" vertical="center" wrapText="1"/>
    </xf>
    <xf numFmtId="0" fontId="3" fillId="7" borderId="12" xfId="0" applyFont="1" applyFill="1" applyBorder="1" applyAlignment="1">
      <alignment horizontal="left" vertical="center" wrapText="1"/>
    </xf>
    <xf numFmtId="0" fontId="3" fillId="7" borderId="13" xfId="0" applyFont="1" applyFill="1" applyBorder="1" applyAlignment="1">
      <alignment horizontal="left" vertical="center" wrapText="1"/>
    </xf>
    <xf numFmtId="0" fontId="0" fillId="4" borderId="11" xfId="0" applyFill="1" applyBorder="1" applyAlignment="1">
      <alignment horizontal="center" vertical="center"/>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0" fillId="4" borderId="4" xfId="0" applyFill="1" applyBorder="1" applyAlignment="1">
      <alignment horizontal="center" vertical="center" wrapText="1"/>
    </xf>
    <xf numFmtId="0" fontId="0" fillId="4" borderId="1" xfId="0" applyFill="1" applyBorder="1" applyAlignment="1">
      <alignment horizontal="center" vertical="center" wrapText="1"/>
    </xf>
    <xf numFmtId="0" fontId="0" fillId="4" borderId="5" xfId="0" applyFill="1" applyBorder="1" applyAlignment="1">
      <alignment horizontal="center" vertical="center" wrapText="1"/>
    </xf>
    <xf numFmtId="0" fontId="0" fillId="4" borderId="8" xfId="0" applyFill="1" applyBorder="1" applyAlignment="1">
      <alignment horizontal="center" vertical="center" wrapText="1"/>
    </xf>
    <xf numFmtId="0" fontId="3" fillId="5" borderId="11"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13" xfId="0" applyFont="1" applyFill="1" applyBorder="1" applyAlignment="1">
      <alignment horizontal="left" vertical="center" wrapText="1"/>
    </xf>
    <xf numFmtId="0" fontId="0" fillId="4" borderId="11" xfId="0" applyFill="1" applyBorder="1" applyAlignment="1">
      <alignment horizontal="center" vertical="center" wrapText="1"/>
    </xf>
    <xf numFmtId="0" fontId="0" fillId="4" borderId="13" xfId="0" applyFill="1" applyBorder="1" applyAlignment="1">
      <alignment horizontal="center" vertical="center" wrapText="1"/>
    </xf>
    <xf numFmtId="0" fontId="0" fillId="4" borderId="4" xfId="0" applyFont="1" applyFill="1" applyBorder="1" applyAlignment="1">
      <alignment horizontal="center" vertical="center" wrapText="1"/>
    </xf>
    <xf numFmtId="0" fontId="3" fillId="7" borderId="1" xfId="0" applyFont="1" applyFill="1" applyBorder="1" applyAlignment="1">
      <alignment horizontal="left" vertical="center" wrapText="1" indent="2"/>
    </xf>
    <xf numFmtId="0" fontId="1" fillId="4" borderId="4" xfId="0" applyFont="1" applyFill="1" applyBorder="1" applyAlignment="1">
      <alignment horizontal="right"/>
    </xf>
    <xf numFmtId="0" fontId="1" fillId="4" borderId="4" xfId="0" applyFont="1" applyFill="1" applyBorder="1" applyAlignment="1">
      <alignment horizontal="right" wrapText="1"/>
    </xf>
    <xf numFmtId="2" fontId="0" fillId="4" borderId="4" xfId="2" applyNumberFormat="1" applyFont="1" applyFill="1" applyBorder="1" applyAlignment="1">
      <alignment horizontal="center" vertical="center" wrapText="1"/>
    </xf>
    <xf numFmtId="0" fontId="0" fillId="4" borderId="11" xfId="0" applyFont="1" applyFill="1" applyBorder="1" applyAlignment="1">
      <alignment horizontal="center" vertical="center"/>
    </xf>
    <xf numFmtId="0" fontId="0" fillId="4" borderId="12"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 xfId="0" applyFont="1" applyFill="1" applyBorder="1" applyAlignment="1">
      <alignment horizontal="center" vertical="center"/>
    </xf>
    <xf numFmtId="0" fontId="0" fillId="4" borderId="5" xfId="0" applyFont="1" applyFill="1" applyBorder="1" applyAlignment="1">
      <alignment horizontal="center" vertical="center"/>
    </xf>
    <xf numFmtId="0" fontId="0" fillId="4" borderId="8" xfId="0" applyFont="1" applyFill="1" applyBorder="1" applyAlignment="1">
      <alignment horizontal="center" vertical="center"/>
    </xf>
    <xf numFmtId="0" fontId="0" fillId="4" borderId="1" xfId="0" applyFont="1" applyFill="1" applyBorder="1" applyAlignment="1">
      <alignment horizontal="center" vertical="center" wrapText="1"/>
    </xf>
    <xf numFmtId="0" fontId="0" fillId="4" borderId="5" xfId="0" applyFont="1" applyFill="1" applyBorder="1" applyAlignment="1">
      <alignment horizontal="center" vertical="center" wrapText="1"/>
    </xf>
    <xf numFmtId="0" fontId="0" fillId="4" borderId="8" xfId="0" applyFont="1" applyFill="1" applyBorder="1" applyAlignment="1">
      <alignment horizontal="center" vertical="center" wrapText="1"/>
    </xf>
    <xf numFmtId="0" fontId="1" fillId="3" borderId="21" xfId="0" applyFont="1" applyFill="1" applyBorder="1" applyAlignment="1">
      <alignment horizontal="left" vertical="center"/>
    </xf>
    <xf numFmtId="0" fontId="0" fillId="0" borderId="20" xfId="0" applyBorder="1" applyAlignment="1">
      <alignment horizontal="left"/>
    </xf>
    <xf numFmtId="0" fontId="0" fillId="12" borderId="28" xfId="0" applyFill="1" applyBorder="1" applyAlignment="1" applyProtection="1">
      <alignment horizontal="right"/>
      <protection hidden="1"/>
    </xf>
    <xf numFmtId="0" fontId="0" fillId="12" borderId="29" xfId="0" applyFill="1" applyBorder="1" applyAlignment="1" applyProtection="1">
      <alignment horizontal="right"/>
      <protection hidden="1"/>
    </xf>
    <xf numFmtId="0" fontId="0" fillId="12" borderId="6" xfId="0" applyFill="1" applyBorder="1" applyAlignment="1" applyProtection="1">
      <alignment horizontal="right"/>
      <protection hidden="1"/>
    </xf>
    <xf numFmtId="0" fontId="0" fillId="12" borderId="7" xfId="0" applyFill="1" applyBorder="1" applyAlignment="1" applyProtection="1">
      <alignment horizontal="right"/>
      <protection hidden="1"/>
    </xf>
    <xf numFmtId="0" fontId="0" fillId="12" borderId="30" xfId="0" applyFill="1" applyBorder="1" applyAlignment="1" applyProtection="1">
      <alignment horizontal="right"/>
      <protection hidden="1"/>
    </xf>
    <xf numFmtId="0" fontId="0" fillId="12" borderId="31" xfId="0" applyFill="1" applyBorder="1" applyAlignment="1" applyProtection="1">
      <alignment horizontal="right"/>
      <protection hidden="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4" borderId="6" xfId="0" applyFont="1" applyFill="1" applyBorder="1" applyAlignment="1">
      <alignment horizontal="center" vertical="center" wrapText="1"/>
    </xf>
    <xf numFmtId="0" fontId="0" fillId="4" borderId="7" xfId="0" applyFont="1" applyFill="1" applyBorder="1" applyAlignment="1">
      <alignment horizontal="center" vertical="center" wrapText="1"/>
    </xf>
    <xf numFmtId="0" fontId="0" fillId="4" borderId="9" xfId="0" applyFont="1" applyFill="1" applyBorder="1" applyAlignment="1">
      <alignment horizontal="center" vertical="center" wrapText="1"/>
    </xf>
    <xf numFmtId="0" fontId="0" fillId="4" borderId="10" xfId="0" applyFont="1" applyFill="1" applyBorder="1" applyAlignment="1">
      <alignment horizontal="center" vertical="center" wrapText="1"/>
    </xf>
    <xf numFmtId="2" fontId="0" fillId="4" borderId="4" xfId="0" applyNumberFormat="1" applyFont="1" applyFill="1" applyBorder="1" applyAlignment="1">
      <alignment horizontal="center" vertical="center" wrapText="1"/>
    </xf>
    <xf numFmtId="0" fontId="1" fillId="4" borderId="20" xfId="0" applyFont="1" applyFill="1" applyBorder="1" applyAlignment="1">
      <alignment horizontal="right"/>
    </xf>
    <xf numFmtId="0" fontId="3" fillId="7" borderId="23" xfId="0" applyFont="1" applyFill="1" applyBorder="1" applyAlignment="1">
      <alignment horizontal="left" vertical="center" wrapText="1"/>
    </xf>
    <xf numFmtId="0" fontId="3" fillId="7" borderId="24" xfId="0" applyFont="1" applyFill="1" applyBorder="1" applyAlignment="1">
      <alignment horizontal="left" vertical="center" wrapText="1"/>
    </xf>
    <xf numFmtId="0" fontId="3" fillId="7" borderId="25" xfId="0" applyFont="1" applyFill="1" applyBorder="1" applyAlignment="1">
      <alignment horizontal="left" vertical="center" wrapText="1"/>
    </xf>
    <xf numFmtId="4" fontId="0" fillId="4" borderId="35" xfId="0" applyNumberFormat="1" applyFill="1" applyBorder="1" applyAlignment="1" applyProtection="1">
      <alignment horizontal="center" vertical="center"/>
    </xf>
    <xf numFmtId="4" fontId="0" fillId="4" borderId="36" xfId="0" applyNumberFormat="1" applyFill="1" applyBorder="1" applyAlignment="1" applyProtection="1">
      <alignment horizontal="center" vertical="center"/>
    </xf>
    <xf numFmtId="0" fontId="1" fillId="4" borderId="20" xfId="0" applyFont="1" applyFill="1" applyBorder="1" applyAlignment="1">
      <alignment horizontal="right" wrapText="1"/>
    </xf>
    <xf numFmtId="1" fontId="0" fillId="12" borderId="28" xfId="0" applyNumberFormat="1" applyFill="1" applyBorder="1" applyAlignment="1" applyProtection="1">
      <alignment horizontal="center" vertical="center"/>
      <protection hidden="1"/>
    </xf>
    <xf numFmtId="1" fontId="0" fillId="12" borderId="29" xfId="0" applyNumberFormat="1" applyFill="1" applyBorder="1" applyAlignment="1" applyProtection="1">
      <alignment horizontal="center" vertical="center"/>
      <protection hidden="1"/>
    </xf>
    <xf numFmtId="1" fontId="0" fillId="12" borderId="6" xfId="0" applyNumberFormat="1" applyFill="1" applyBorder="1" applyAlignment="1" applyProtection="1">
      <alignment horizontal="center" vertical="center"/>
      <protection hidden="1"/>
    </xf>
    <xf numFmtId="1" fontId="0" fillId="12" borderId="7" xfId="0" applyNumberFormat="1" applyFill="1" applyBorder="1" applyAlignment="1" applyProtection="1">
      <alignment horizontal="center" vertical="center"/>
      <protection hidden="1"/>
    </xf>
    <xf numFmtId="1" fontId="0" fillId="12" borderId="30" xfId="0" applyNumberFormat="1" applyFill="1" applyBorder="1" applyAlignment="1" applyProtection="1">
      <alignment horizontal="center" vertical="center"/>
      <protection hidden="1"/>
    </xf>
    <xf numFmtId="1" fontId="0" fillId="12" borderId="31" xfId="0" applyNumberFormat="1" applyFill="1" applyBorder="1" applyAlignment="1" applyProtection="1">
      <alignment horizontal="center" vertical="center"/>
      <protection hidden="1"/>
    </xf>
    <xf numFmtId="0" fontId="1" fillId="6" borderId="34" xfId="0" applyFont="1" applyFill="1" applyBorder="1" applyAlignment="1">
      <alignment horizontal="center" vertical="center"/>
    </xf>
    <xf numFmtId="0" fontId="1" fillId="6" borderId="36" xfId="0" applyFont="1" applyFill="1" applyBorder="1" applyAlignment="1">
      <alignment horizontal="center" vertical="center"/>
    </xf>
    <xf numFmtId="0" fontId="1" fillId="4" borderId="34" xfId="0" applyFont="1" applyFill="1" applyBorder="1" applyAlignment="1">
      <alignment horizontal="right" vertical="center"/>
    </xf>
    <xf numFmtId="0" fontId="1" fillId="4" borderId="35" xfId="0" applyFont="1" applyFill="1" applyBorder="1" applyAlignment="1">
      <alignment horizontal="right" vertical="center"/>
    </xf>
    <xf numFmtId="0" fontId="1" fillId="4" borderId="36" xfId="0" applyFont="1" applyFill="1" applyBorder="1" applyAlignment="1">
      <alignment horizontal="right" vertical="center"/>
    </xf>
    <xf numFmtId="0" fontId="0" fillId="4" borderId="11" xfId="0" applyFont="1" applyFill="1" applyBorder="1" applyAlignment="1">
      <alignment horizontal="center" vertical="center" wrapText="1"/>
    </xf>
    <xf numFmtId="0" fontId="0" fillId="4" borderId="12" xfId="0" applyFont="1" applyFill="1" applyBorder="1" applyAlignment="1">
      <alignment horizontal="center" vertical="center" wrapText="1"/>
    </xf>
    <xf numFmtId="0" fontId="0" fillId="4" borderId="13" xfId="0" applyFont="1" applyFill="1" applyBorder="1" applyAlignment="1">
      <alignment horizontal="center" vertical="center" wrapText="1"/>
    </xf>
    <xf numFmtId="0" fontId="3" fillId="7" borderId="11" xfId="0" applyFont="1" applyFill="1" applyBorder="1" applyAlignment="1">
      <alignment horizontal="left" vertical="center" wrapText="1" indent="1"/>
    </xf>
    <xf numFmtId="0" fontId="3" fillId="7" borderId="12" xfId="0" applyFont="1" applyFill="1" applyBorder="1" applyAlignment="1">
      <alignment horizontal="left" vertical="center" wrapText="1" indent="1"/>
    </xf>
    <xf numFmtId="0" fontId="0" fillId="10" borderId="1" xfId="0" applyFont="1" applyFill="1" applyBorder="1" applyAlignment="1">
      <alignment horizontal="center" vertical="center" wrapText="1"/>
    </xf>
    <xf numFmtId="0" fontId="0" fillId="10" borderId="5" xfId="0" applyFont="1" applyFill="1" applyBorder="1" applyAlignment="1">
      <alignment horizontal="center" vertical="center" wrapText="1"/>
    </xf>
    <xf numFmtId="0" fontId="0" fillId="10" borderId="8" xfId="0" applyFont="1" applyFill="1" applyBorder="1" applyAlignment="1">
      <alignment horizontal="center" vertical="center" wrapText="1"/>
    </xf>
    <xf numFmtId="0" fontId="0" fillId="0" borderId="5" xfId="0" applyBorder="1"/>
    <xf numFmtId="0" fontId="0" fillId="0" borderId="8" xfId="0" applyBorder="1"/>
    <xf numFmtId="0" fontId="0" fillId="0" borderId="5" xfId="0" applyBorder="1" applyAlignment="1">
      <alignment horizontal="center"/>
    </xf>
    <xf numFmtId="0" fontId="0" fillId="0" borderId="8" xfId="0" applyBorder="1" applyAlignment="1">
      <alignment horizontal="center"/>
    </xf>
    <xf numFmtId="0" fontId="0" fillId="10" borderId="1" xfId="0" applyFill="1" applyBorder="1" applyAlignment="1" applyProtection="1">
      <alignment horizontal="center" vertical="center" wrapText="1"/>
      <protection locked="0"/>
    </xf>
    <xf numFmtId="0" fontId="0" fillId="10" borderId="5" xfId="0" applyFill="1" applyBorder="1" applyAlignment="1" applyProtection="1">
      <alignment horizontal="center" vertical="center" wrapText="1"/>
      <protection locked="0"/>
    </xf>
    <xf numFmtId="0" fontId="0" fillId="10" borderId="8" xfId="0" applyFill="1" applyBorder="1" applyAlignment="1" applyProtection="1">
      <alignment horizontal="center" vertical="center" wrapText="1"/>
      <protection locked="0"/>
    </xf>
  </cellXfs>
  <cellStyles count="6">
    <cellStyle name="Comma" xfId="2" builtinId="3"/>
    <cellStyle name="Hyperlink" xfId="1" builtinId="8"/>
    <cellStyle name="Hyperlink 2" xfId="3" xr:uid="{00000000-0005-0000-0000-000002000000}"/>
    <cellStyle name="Normal" xfId="0" builtinId="0"/>
    <cellStyle name="Normal 2" xfId="5" xr:uid="{00000000-0005-0000-0000-000004000000}"/>
    <cellStyle name="Normal 2 4" xfId="4" xr:uid="{00000000-0005-0000-0000-000005000000}"/>
  </cellStyles>
  <dxfs count="0"/>
  <tableStyles count="0" defaultTableStyle="TableStyleMedium2" defaultPivotStyle="PivotStyleLight16"/>
  <colors>
    <mruColors>
      <color rgb="FFDDEBF7"/>
      <color rgb="FF5B9BD5"/>
      <color rgb="FFD8D8D8"/>
      <color rgb="FFF2F2F2"/>
      <color rgb="FF92CDDC"/>
      <color rgb="FFB685DB"/>
      <color rgb="FFD8BEEC"/>
      <color rgb="FF92CDE1"/>
      <color rgb="FFF3F3F3"/>
      <color rgb="FFDE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381000</xdr:colOff>
      <xdr:row>0</xdr:row>
      <xdr:rowOff>0</xdr:rowOff>
    </xdr:from>
    <xdr:to>
      <xdr:col>12</xdr:col>
      <xdr:colOff>337185</xdr:colOff>
      <xdr:row>5</xdr:row>
      <xdr:rowOff>60960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400800" y="0"/>
          <a:ext cx="1851660" cy="101346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38099</xdr:colOff>
      <xdr:row>13</xdr:row>
      <xdr:rowOff>57150</xdr:rowOff>
    </xdr:from>
    <xdr:to>
      <xdr:col>5</xdr:col>
      <xdr:colOff>650099</xdr:colOff>
      <xdr:row>13</xdr:row>
      <xdr:rowOff>265950</xdr:rowOff>
    </xdr:to>
    <xdr:sp macro="[0]!Add_Rows" textlink="">
      <xdr:nvSpPr>
        <xdr:cNvPr id="2" name="Rounded Rectangle 1">
          <a:extLst>
            <a:ext uri="{FF2B5EF4-FFF2-40B4-BE49-F238E27FC236}">
              <a16:creationId xmlns:a16="http://schemas.microsoft.com/office/drawing/2014/main" id="{00000000-0008-0000-0A00-000002000000}"/>
            </a:ext>
          </a:extLst>
        </xdr:cNvPr>
        <xdr:cNvSpPr/>
      </xdr:nvSpPr>
      <xdr:spPr>
        <a:xfrm>
          <a:off x="1019174"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725968</xdr:colOff>
      <xdr:row>13</xdr:row>
      <xdr:rowOff>57150</xdr:rowOff>
    </xdr:from>
    <xdr:to>
      <xdr:col>5</xdr:col>
      <xdr:colOff>1337968</xdr:colOff>
      <xdr:row>13</xdr:row>
      <xdr:rowOff>265950</xdr:rowOff>
    </xdr:to>
    <xdr:sp macro="[0]!'Del_Form 1'" textlink="">
      <xdr:nvSpPr>
        <xdr:cNvPr id="3" name="Rounded Rectangle 2">
          <a:extLst>
            <a:ext uri="{FF2B5EF4-FFF2-40B4-BE49-F238E27FC236}">
              <a16:creationId xmlns:a16="http://schemas.microsoft.com/office/drawing/2014/main" id="{00000000-0008-0000-0A00-000003000000}"/>
            </a:ext>
          </a:extLst>
        </xdr:cNvPr>
        <xdr:cNvSpPr/>
      </xdr:nvSpPr>
      <xdr:spPr>
        <a:xfrm>
          <a:off x="1707043"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28574</xdr:colOff>
      <xdr:row>6</xdr:row>
      <xdr:rowOff>84040</xdr:rowOff>
    </xdr:from>
    <xdr:to>
      <xdr:col>5</xdr:col>
      <xdr:colOff>784574</xdr:colOff>
      <xdr:row>7</xdr:row>
      <xdr:rowOff>122140</xdr:rowOff>
    </xdr:to>
    <xdr:sp macro="[0]!home" textlink="">
      <xdr:nvSpPr>
        <xdr:cNvPr id="4" name="Rounded Rectangle 3">
          <a:extLst>
            <a:ext uri="{FF2B5EF4-FFF2-40B4-BE49-F238E27FC236}">
              <a16:creationId xmlns:a16="http://schemas.microsoft.com/office/drawing/2014/main" id="{00000000-0008-0000-0A00-000004000000}"/>
            </a:ext>
          </a:extLst>
        </xdr:cNvPr>
        <xdr:cNvSpPr/>
      </xdr:nvSpPr>
      <xdr:spPr>
        <a:xfrm>
          <a:off x="1009649" y="274540"/>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866774</xdr:colOff>
      <xdr:row>6</xdr:row>
      <xdr:rowOff>85725</xdr:rowOff>
    </xdr:from>
    <xdr:to>
      <xdr:col>5</xdr:col>
      <xdr:colOff>1622774</xdr:colOff>
      <xdr:row>7</xdr:row>
      <xdr:rowOff>123825</xdr:rowOff>
    </xdr:to>
    <xdr:sp macro="[0]!'ValidatePPG 1'" textlink="">
      <xdr:nvSpPr>
        <xdr:cNvPr id="5" name="Rounded Rectangle 4">
          <a:extLst>
            <a:ext uri="{FF2B5EF4-FFF2-40B4-BE49-F238E27FC236}">
              <a16:creationId xmlns:a16="http://schemas.microsoft.com/office/drawing/2014/main" id="{00000000-0008-0000-0A00-000005000000}"/>
            </a:ext>
          </a:extLst>
        </xdr:cNvPr>
        <xdr:cNvSpPr/>
      </xdr:nvSpPr>
      <xdr:spPr>
        <a:xfrm>
          <a:off x="1847849" y="27622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47624</xdr:colOff>
      <xdr:row>13</xdr:row>
      <xdr:rowOff>57150</xdr:rowOff>
    </xdr:from>
    <xdr:to>
      <xdr:col>5</xdr:col>
      <xdr:colOff>659624</xdr:colOff>
      <xdr:row>13</xdr:row>
      <xdr:rowOff>265950</xdr:rowOff>
    </xdr:to>
    <xdr:sp macro="[0]!Add_Rows" textlink="">
      <xdr:nvSpPr>
        <xdr:cNvPr id="2" name="Rounded Rectangle 1">
          <a:extLst>
            <a:ext uri="{FF2B5EF4-FFF2-40B4-BE49-F238E27FC236}">
              <a16:creationId xmlns:a16="http://schemas.microsoft.com/office/drawing/2014/main" id="{00000000-0008-0000-0B00-000002000000}"/>
            </a:ext>
          </a:extLst>
        </xdr:cNvPr>
        <xdr:cNvSpPr/>
      </xdr:nvSpPr>
      <xdr:spPr>
        <a:xfrm>
          <a:off x="1028699" y="30289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735493</xdr:colOff>
      <xdr:row>13</xdr:row>
      <xdr:rowOff>57150</xdr:rowOff>
    </xdr:from>
    <xdr:to>
      <xdr:col>5</xdr:col>
      <xdr:colOff>1347493</xdr:colOff>
      <xdr:row>13</xdr:row>
      <xdr:rowOff>265950</xdr:rowOff>
    </xdr:to>
    <xdr:sp macro="[0]!'Del_Form 1'" textlink="">
      <xdr:nvSpPr>
        <xdr:cNvPr id="3" name="Rounded Rectangle 2">
          <a:extLst>
            <a:ext uri="{FF2B5EF4-FFF2-40B4-BE49-F238E27FC236}">
              <a16:creationId xmlns:a16="http://schemas.microsoft.com/office/drawing/2014/main" id="{00000000-0008-0000-0B00-000003000000}"/>
            </a:ext>
          </a:extLst>
        </xdr:cNvPr>
        <xdr:cNvSpPr/>
      </xdr:nvSpPr>
      <xdr:spPr>
        <a:xfrm>
          <a:off x="1716568" y="30289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28574</xdr:colOff>
      <xdr:row>6</xdr:row>
      <xdr:rowOff>84040</xdr:rowOff>
    </xdr:from>
    <xdr:to>
      <xdr:col>5</xdr:col>
      <xdr:colOff>784574</xdr:colOff>
      <xdr:row>7</xdr:row>
      <xdr:rowOff>122140</xdr:rowOff>
    </xdr:to>
    <xdr:sp macro="[0]!home" textlink="">
      <xdr:nvSpPr>
        <xdr:cNvPr id="4" name="Rounded Rectangle 3">
          <a:extLst>
            <a:ext uri="{FF2B5EF4-FFF2-40B4-BE49-F238E27FC236}">
              <a16:creationId xmlns:a16="http://schemas.microsoft.com/office/drawing/2014/main" id="{00000000-0008-0000-0B00-000004000000}"/>
            </a:ext>
          </a:extLst>
        </xdr:cNvPr>
        <xdr:cNvSpPr/>
      </xdr:nvSpPr>
      <xdr:spPr>
        <a:xfrm>
          <a:off x="1009649" y="465040"/>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885824</xdr:colOff>
      <xdr:row>6</xdr:row>
      <xdr:rowOff>85725</xdr:rowOff>
    </xdr:from>
    <xdr:to>
      <xdr:col>5</xdr:col>
      <xdr:colOff>1641824</xdr:colOff>
      <xdr:row>7</xdr:row>
      <xdr:rowOff>123825</xdr:rowOff>
    </xdr:to>
    <xdr:sp macro="[0]!'ValidatePPG 1'" textlink="">
      <xdr:nvSpPr>
        <xdr:cNvPr id="5" name="Rounded Rectangle 4">
          <a:extLst>
            <a:ext uri="{FF2B5EF4-FFF2-40B4-BE49-F238E27FC236}">
              <a16:creationId xmlns:a16="http://schemas.microsoft.com/office/drawing/2014/main" id="{00000000-0008-0000-0B00-000005000000}"/>
            </a:ext>
          </a:extLst>
        </xdr:cNvPr>
        <xdr:cNvSpPr/>
      </xdr:nvSpPr>
      <xdr:spPr>
        <a:xfrm>
          <a:off x="1866899" y="46672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28574</xdr:colOff>
      <xdr:row>13</xdr:row>
      <xdr:rowOff>57150</xdr:rowOff>
    </xdr:from>
    <xdr:to>
      <xdr:col>5</xdr:col>
      <xdr:colOff>640574</xdr:colOff>
      <xdr:row>13</xdr:row>
      <xdr:rowOff>265950</xdr:rowOff>
    </xdr:to>
    <xdr:sp macro="[0]!Add_Rows" textlink="">
      <xdr:nvSpPr>
        <xdr:cNvPr id="2" name="Rounded Rectangle 1">
          <a:extLst>
            <a:ext uri="{FF2B5EF4-FFF2-40B4-BE49-F238E27FC236}">
              <a16:creationId xmlns:a16="http://schemas.microsoft.com/office/drawing/2014/main" id="{00000000-0008-0000-0C00-000002000000}"/>
            </a:ext>
          </a:extLst>
        </xdr:cNvPr>
        <xdr:cNvSpPr/>
      </xdr:nvSpPr>
      <xdr:spPr>
        <a:xfrm>
          <a:off x="1009649"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745018</xdr:colOff>
      <xdr:row>13</xdr:row>
      <xdr:rowOff>57150</xdr:rowOff>
    </xdr:from>
    <xdr:to>
      <xdr:col>5</xdr:col>
      <xdr:colOff>1357018</xdr:colOff>
      <xdr:row>13</xdr:row>
      <xdr:rowOff>265950</xdr:rowOff>
    </xdr:to>
    <xdr:sp macro="[0]!'Del_Form 1'" textlink="">
      <xdr:nvSpPr>
        <xdr:cNvPr id="3" name="Rounded Rectangle 2">
          <a:extLst>
            <a:ext uri="{FF2B5EF4-FFF2-40B4-BE49-F238E27FC236}">
              <a16:creationId xmlns:a16="http://schemas.microsoft.com/office/drawing/2014/main" id="{00000000-0008-0000-0C00-000003000000}"/>
            </a:ext>
          </a:extLst>
        </xdr:cNvPr>
        <xdr:cNvSpPr/>
      </xdr:nvSpPr>
      <xdr:spPr>
        <a:xfrm>
          <a:off x="1726093"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28574</xdr:colOff>
      <xdr:row>6</xdr:row>
      <xdr:rowOff>93565</xdr:rowOff>
    </xdr:from>
    <xdr:to>
      <xdr:col>5</xdr:col>
      <xdr:colOff>784574</xdr:colOff>
      <xdr:row>7</xdr:row>
      <xdr:rowOff>131665</xdr:rowOff>
    </xdr:to>
    <xdr:sp macro="[0]!home" textlink="">
      <xdr:nvSpPr>
        <xdr:cNvPr id="4" name="Rounded Rectangle 3">
          <a:extLst>
            <a:ext uri="{FF2B5EF4-FFF2-40B4-BE49-F238E27FC236}">
              <a16:creationId xmlns:a16="http://schemas.microsoft.com/office/drawing/2014/main" id="{00000000-0008-0000-0C00-000004000000}"/>
            </a:ext>
          </a:extLst>
        </xdr:cNvPr>
        <xdr:cNvSpPr/>
      </xdr:nvSpPr>
      <xdr:spPr>
        <a:xfrm>
          <a:off x="1009649" y="28406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885824</xdr:colOff>
      <xdr:row>6</xdr:row>
      <xdr:rowOff>85725</xdr:rowOff>
    </xdr:from>
    <xdr:to>
      <xdr:col>5</xdr:col>
      <xdr:colOff>1641824</xdr:colOff>
      <xdr:row>7</xdr:row>
      <xdr:rowOff>123825</xdr:rowOff>
    </xdr:to>
    <xdr:sp macro="[0]!'ValidatePPG 1'" textlink="">
      <xdr:nvSpPr>
        <xdr:cNvPr id="5" name="Rounded Rectangle 4">
          <a:extLst>
            <a:ext uri="{FF2B5EF4-FFF2-40B4-BE49-F238E27FC236}">
              <a16:creationId xmlns:a16="http://schemas.microsoft.com/office/drawing/2014/main" id="{00000000-0008-0000-0C00-000005000000}"/>
            </a:ext>
          </a:extLst>
        </xdr:cNvPr>
        <xdr:cNvSpPr/>
      </xdr:nvSpPr>
      <xdr:spPr>
        <a:xfrm>
          <a:off x="1866899" y="27622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19049</xdr:colOff>
      <xdr:row>13</xdr:row>
      <xdr:rowOff>57150</xdr:rowOff>
    </xdr:from>
    <xdr:to>
      <xdr:col>5</xdr:col>
      <xdr:colOff>631049</xdr:colOff>
      <xdr:row>13</xdr:row>
      <xdr:rowOff>265950</xdr:rowOff>
    </xdr:to>
    <xdr:sp macro="[0]!Add_Rows" textlink="">
      <xdr:nvSpPr>
        <xdr:cNvPr id="2" name="Rounded Rectangle 1">
          <a:extLst>
            <a:ext uri="{FF2B5EF4-FFF2-40B4-BE49-F238E27FC236}">
              <a16:creationId xmlns:a16="http://schemas.microsoft.com/office/drawing/2014/main" id="{00000000-0008-0000-0D00-000002000000}"/>
            </a:ext>
          </a:extLst>
        </xdr:cNvPr>
        <xdr:cNvSpPr/>
      </xdr:nvSpPr>
      <xdr:spPr>
        <a:xfrm>
          <a:off x="1000124"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716443</xdr:colOff>
      <xdr:row>13</xdr:row>
      <xdr:rowOff>57150</xdr:rowOff>
    </xdr:from>
    <xdr:to>
      <xdr:col>5</xdr:col>
      <xdr:colOff>1328443</xdr:colOff>
      <xdr:row>13</xdr:row>
      <xdr:rowOff>265950</xdr:rowOff>
    </xdr:to>
    <xdr:sp macro="[0]!'Del_Form 1'" textlink="">
      <xdr:nvSpPr>
        <xdr:cNvPr id="3" name="Rounded Rectangle 2">
          <a:extLst>
            <a:ext uri="{FF2B5EF4-FFF2-40B4-BE49-F238E27FC236}">
              <a16:creationId xmlns:a16="http://schemas.microsoft.com/office/drawing/2014/main" id="{00000000-0008-0000-0D00-000003000000}"/>
            </a:ext>
          </a:extLst>
        </xdr:cNvPr>
        <xdr:cNvSpPr/>
      </xdr:nvSpPr>
      <xdr:spPr>
        <a:xfrm>
          <a:off x="1697518"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28574</xdr:colOff>
      <xdr:row>6</xdr:row>
      <xdr:rowOff>93565</xdr:rowOff>
    </xdr:from>
    <xdr:to>
      <xdr:col>5</xdr:col>
      <xdr:colOff>784574</xdr:colOff>
      <xdr:row>7</xdr:row>
      <xdr:rowOff>131665</xdr:rowOff>
    </xdr:to>
    <xdr:sp macro="[0]!home" textlink="">
      <xdr:nvSpPr>
        <xdr:cNvPr id="4" name="Rounded Rectangle 3">
          <a:extLst>
            <a:ext uri="{FF2B5EF4-FFF2-40B4-BE49-F238E27FC236}">
              <a16:creationId xmlns:a16="http://schemas.microsoft.com/office/drawing/2014/main" id="{00000000-0008-0000-0D00-000004000000}"/>
            </a:ext>
          </a:extLst>
        </xdr:cNvPr>
        <xdr:cNvSpPr/>
      </xdr:nvSpPr>
      <xdr:spPr>
        <a:xfrm>
          <a:off x="1009649" y="28406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876299</xdr:colOff>
      <xdr:row>6</xdr:row>
      <xdr:rowOff>85725</xdr:rowOff>
    </xdr:from>
    <xdr:to>
      <xdr:col>5</xdr:col>
      <xdr:colOff>1632299</xdr:colOff>
      <xdr:row>7</xdr:row>
      <xdr:rowOff>123825</xdr:rowOff>
    </xdr:to>
    <xdr:sp macro="[0]!'ValidatePPG 1'" textlink="">
      <xdr:nvSpPr>
        <xdr:cNvPr id="5" name="Rounded Rectangle 4">
          <a:extLst>
            <a:ext uri="{FF2B5EF4-FFF2-40B4-BE49-F238E27FC236}">
              <a16:creationId xmlns:a16="http://schemas.microsoft.com/office/drawing/2014/main" id="{00000000-0008-0000-0D00-000005000000}"/>
            </a:ext>
          </a:extLst>
        </xdr:cNvPr>
        <xdr:cNvSpPr/>
      </xdr:nvSpPr>
      <xdr:spPr>
        <a:xfrm>
          <a:off x="1857374" y="27622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282579</xdr:colOff>
      <xdr:row>13</xdr:row>
      <xdr:rowOff>57150</xdr:rowOff>
    </xdr:from>
    <xdr:to>
      <xdr:col>4</xdr:col>
      <xdr:colOff>894579</xdr:colOff>
      <xdr:row>13</xdr:row>
      <xdr:rowOff>264214</xdr:rowOff>
    </xdr:to>
    <xdr:sp macro="[0]!Add_Rows" textlink="">
      <xdr:nvSpPr>
        <xdr:cNvPr id="2" name="Rounded Rectangle 1">
          <a:extLst>
            <a:ext uri="{FF2B5EF4-FFF2-40B4-BE49-F238E27FC236}">
              <a16:creationId xmlns:a16="http://schemas.microsoft.com/office/drawing/2014/main" id="{00000000-0008-0000-0E00-000002000000}"/>
            </a:ext>
          </a:extLst>
        </xdr:cNvPr>
        <xdr:cNvSpPr/>
      </xdr:nvSpPr>
      <xdr:spPr>
        <a:xfrm>
          <a:off x="1362079" y="2650067"/>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4</xdr:col>
      <xdr:colOff>999023</xdr:colOff>
      <xdr:row>13</xdr:row>
      <xdr:rowOff>60463</xdr:rowOff>
    </xdr:from>
    <xdr:to>
      <xdr:col>4</xdr:col>
      <xdr:colOff>1611023</xdr:colOff>
      <xdr:row>13</xdr:row>
      <xdr:rowOff>267527</xdr:rowOff>
    </xdr:to>
    <xdr:sp macro="[0]!'Del_Form 1'" textlink="">
      <xdr:nvSpPr>
        <xdr:cNvPr id="3" name="Rounded Rectangle 2">
          <a:extLst>
            <a:ext uri="{FF2B5EF4-FFF2-40B4-BE49-F238E27FC236}">
              <a16:creationId xmlns:a16="http://schemas.microsoft.com/office/drawing/2014/main" id="{00000000-0008-0000-0E00-000003000000}"/>
            </a:ext>
          </a:extLst>
        </xdr:cNvPr>
        <xdr:cNvSpPr/>
      </xdr:nvSpPr>
      <xdr:spPr>
        <a:xfrm>
          <a:off x="2078523" y="2653380"/>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4</xdr:col>
      <xdr:colOff>187326</xdr:colOff>
      <xdr:row>6</xdr:row>
      <xdr:rowOff>76200</xdr:rowOff>
    </xdr:from>
    <xdr:to>
      <xdr:col>4</xdr:col>
      <xdr:colOff>943326</xdr:colOff>
      <xdr:row>7</xdr:row>
      <xdr:rowOff>116100</xdr:rowOff>
    </xdr:to>
    <xdr:sp macro="[0]!home" textlink="">
      <xdr:nvSpPr>
        <xdr:cNvPr id="4" name="Rounded Rectangle 3">
          <a:extLst>
            <a:ext uri="{FF2B5EF4-FFF2-40B4-BE49-F238E27FC236}">
              <a16:creationId xmlns:a16="http://schemas.microsoft.com/office/drawing/2014/main" id="{00000000-0008-0000-0E00-000004000000}"/>
            </a:ext>
          </a:extLst>
        </xdr:cNvPr>
        <xdr:cNvSpPr/>
      </xdr:nvSpPr>
      <xdr:spPr>
        <a:xfrm>
          <a:off x="1266826" y="762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4</xdr:col>
      <xdr:colOff>1035051</xdr:colOff>
      <xdr:row>6</xdr:row>
      <xdr:rowOff>76200</xdr:rowOff>
    </xdr:from>
    <xdr:to>
      <xdr:col>4</xdr:col>
      <xdr:colOff>1791051</xdr:colOff>
      <xdr:row>7</xdr:row>
      <xdr:rowOff>116100</xdr:rowOff>
    </xdr:to>
    <xdr:sp macro="[0]!'OtherIndFrn 1'" textlink="">
      <xdr:nvSpPr>
        <xdr:cNvPr id="5" name="Rounded Rectangle 4">
          <a:extLst>
            <a:ext uri="{FF2B5EF4-FFF2-40B4-BE49-F238E27FC236}">
              <a16:creationId xmlns:a16="http://schemas.microsoft.com/office/drawing/2014/main" id="{00000000-0008-0000-0E00-000005000000}"/>
            </a:ext>
          </a:extLst>
        </xdr:cNvPr>
        <xdr:cNvSpPr/>
      </xdr:nvSpPr>
      <xdr:spPr>
        <a:xfrm>
          <a:off x="2114551" y="762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47624</xdr:colOff>
      <xdr:row>13</xdr:row>
      <xdr:rowOff>57150</xdr:rowOff>
    </xdr:from>
    <xdr:to>
      <xdr:col>5</xdr:col>
      <xdr:colOff>659624</xdr:colOff>
      <xdr:row>13</xdr:row>
      <xdr:rowOff>264214</xdr:rowOff>
    </xdr:to>
    <xdr:sp macro="[0]!Add_Rows" textlink="">
      <xdr:nvSpPr>
        <xdr:cNvPr id="2" name="Rounded Rectangle 1">
          <a:extLst>
            <a:ext uri="{FF2B5EF4-FFF2-40B4-BE49-F238E27FC236}">
              <a16:creationId xmlns:a16="http://schemas.microsoft.com/office/drawing/2014/main" id="{00000000-0008-0000-0F00-000002000000}"/>
            </a:ext>
          </a:extLst>
        </xdr:cNvPr>
        <xdr:cNvSpPr/>
      </xdr:nvSpPr>
      <xdr:spPr>
        <a:xfrm>
          <a:off x="1028699" y="2838450"/>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754544</xdr:colOff>
      <xdr:row>13</xdr:row>
      <xdr:rowOff>57150</xdr:rowOff>
    </xdr:from>
    <xdr:to>
      <xdr:col>5</xdr:col>
      <xdr:colOff>1364145</xdr:colOff>
      <xdr:row>13</xdr:row>
      <xdr:rowOff>267527</xdr:rowOff>
    </xdr:to>
    <xdr:sp macro="[0]!'Del_Form 1'" textlink="">
      <xdr:nvSpPr>
        <xdr:cNvPr id="3" name="Rounded Rectangle 2">
          <a:extLst>
            <a:ext uri="{FF2B5EF4-FFF2-40B4-BE49-F238E27FC236}">
              <a16:creationId xmlns:a16="http://schemas.microsoft.com/office/drawing/2014/main" id="{00000000-0008-0000-0F00-000003000000}"/>
            </a:ext>
          </a:extLst>
        </xdr:cNvPr>
        <xdr:cNvSpPr/>
      </xdr:nvSpPr>
      <xdr:spPr>
        <a:xfrm>
          <a:off x="1735619" y="2838450"/>
          <a:ext cx="609601" cy="210377"/>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28574</xdr:colOff>
      <xdr:row>6</xdr:row>
      <xdr:rowOff>85725</xdr:rowOff>
    </xdr:from>
    <xdr:to>
      <xdr:col>5</xdr:col>
      <xdr:colOff>784574</xdr:colOff>
      <xdr:row>7</xdr:row>
      <xdr:rowOff>125625</xdr:rowOff>
    </xdr:to>
    <xdr:sp macro="[0]!home" textlink="">
      <xdr:nvSpPr>
        <xdr:cNvPr id="4" name="Rounded Rectangle 3">
          <a:extLst>
            <a:ext uri="{FF2B5EF4-FFF2-40B4-BE49-F238E27FC236}">
              <a16:creationId xmlns:a16="http://schemas.microsoft.com/office/drawing/2014/main" id="{00000000-0008-0000-0F00-000004000000}"/>
            </a:ext>
          </a:extLst>
        </xdr:cNvPr>
        <xdr:cNvSpPr/>
      </xdr:nvSpPr>
      <xdr:spPr>
        <a:xfrm>
          <a:off x="1009649" y="2762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885824</xdr:colOff>
      <xdr:row>6</xdr:row>
      <xdr:rowOff>85725</xdr:rowOff>
    </xdr:from>
    <xdr:to>
      <xdr:col>5</xdr:col>
      <xdr:colOff>1641824</xdr:colOff>
      <xdr:row>7</xdr:row>
      <xdr:rowOff>125625</xdr:rowOff>
    </xdr:to>
    <xdr:sp macro="[0]!'ValidateRestSheet 1'" textlink="">
      <xdr:nvSpPr>
        <xdr:cNvPr id="5" name="Rounded Rectangle 4">
          <a:extLst>
            <a:ext uri="{FF2B5EF4-FFF2-40B4-BE49-F238E27FC236}">
              <a16:creationId xmlns:a16="http://schemas.microsoft.com/office/drawing/2014/main" id="{00000000-0008-0000-0F00-000005000000}"/>
            </a:ext>
          </a:extLst>
        </xdr:cNvPr>
        <xdr:cNvSpPr/>
      </xdr:nvSpPr>
      <xdr:spPr>
        <a:xfrm>
          <a:off x="1866899" y="2762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38099</xdr:colOff>
      <xdr:row>13</xdr:row>
      <xdr:rowOff>57150</xdr:rowOff>
    </xdr:from>
    <xdr:to>
      <xdr:col>5</xdr:col>
      <xdr:colOff>650099</xdr:colOff>
      <xdr:row>13</xdr:row>
      <xdr:rowOff>265950</xdr:rowOff>
    </xdr:to>
    <xdr:sp macro="[0]!Add_Rows" textlink="">
      <xdr:nvSpPr>
        <xdr:cNvPr id="2" name="Rounded Rectangle 1">
          <a:extLst>
            <a:ext uri="{FF2B5EF4-FFF2-40B4-BE49-F238E27FC236}">
              <a16:creationId xmlns:a16="http://schemas.microsoft.com/office/drawing/2014/main" id="{00000000-0008-0000-1000-000002000000}"/>
            </a:ext>
          </a:extLst>
        </xdr:cNvPr>
        <xdr:cNvSpPr/>
      </xdr:nvSpPr>
      <xdr:spPr>
        <a:xfrm>
          <a:off x="1019174"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706918</xdr:colOff>
      <xdr:row>13</xdr:row>
      <xdr:rowOff>57150</xdr:rowOff>
    </xdr:from>
    <xdr:to>
      <xdr:col>5</xdr:col>
      <xdr:colOff>1318918</xdr:colOff>
      <xdr:row>13</xdr:row>
      <xdr:rowOff>265950</xdr:rowOff>
    </xdr:to>
    <xdr:sp macro="[0]!'Del_Form 1'" textlink="">
      <xdr:nvSpPr>
        <xdr:cNvPr id="3" name="Rounded Rectangle 2">
          <a:extLst>
            <a:ext uri="{FF2B5EF4-FFF2-40B4-BE49-F238E27FC236}">
              <a16:creationId xmlns:a16="http://schemas.microsoft.com/office/drawing/2014/main" id="{00000000-0008-0000-1000-000003000000}"/>
            </a:ext>
          </a:extLst>
        </xdr:cNvPr>
        <xdr:cNvSpPr/>
      </xdr:nvSpPr>
      <xdr:spPr>
        <a:xfrm>
          <a:off x="1687993"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9524</xdr:colOff>
      <xdr:row>6</xdr:row>
      <xdr:rowOff>95250</xdr:rowOff>
    </xdr:from>
    <xdr:to>
      <xdr:col>5</xdr:col>
      <xdr:colOff>765524</xdr:colOff>
      <xdr:row>7</xdr:row>
      <xdr:rowOff>141190</xdr:rowOff>
    </xdr:to>
    <xdr:sp macro="[0]!home" textlink="">
      <xdr:nvSpPr>
        <xdr:cNvPr id="4" name="Rounded Rectangle 3">
          <a:extLst>
            <a:ext uri="{FF2B5EF4-FFF2-40B4-BE49-F238E27FC236}">
              <a16:creationId xmlns:a16="http://schemas.microsoft.com/office/drawing/2014/main" id="{00000000-0008-0000-1000-000004000000}"/>
            </a:ext>
          </a:extLst>
        </xdr:cNvPr>
        <xdr:cNvSpPr/>
      </xdr:nvSpPr>
      <xdr:spPr>
        <a:xfrm>
          <a:off x="990599" y="285750"/>
          <a:ext cx="756000" cy="23644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857250</xdr:colOff>
      <xdr:row>6</xdr:row>
      <xdr:rowOff>95250</xdr:rowOff>
    </xdr:from>
    <xdr:to>
      <xdr:col>5</xdr:col>
      <xdr:colOff>1609725</xdr:colOff>
      <xdr:row>7</xdr:row>
      <xdr:rowOff>133350</xdr:rowOff>
    </xdr:to>
    <xdr:sp macro="[0]!'ValidateRestSheet 1'" textlink="">
      <xdr:nvSpPr>
        <xdr:cNvPr id="5" name="Rounded Rectangle 4">
          <a:extLst>
            <a:ext uri="{FF2B5EF4-FFF2-40B4-BE49-F238E27FC236}">
              <a16:creationId xmlns:a16="http://schemas.microsoft.com/office/drawing/2014/main" id="{00000000-0008-0000-1000-000005000000}"/>
            </a:ext>
          </a:extLst>
        </xdr:cNvPr>
        <xdr:cNvSpPr/>
      </xdr:nvSpPr>
      <xdr:spPr>
        <a:xfrm>
          <a:off x="1838325" y="285750"/>
          <a:ext cx="752475"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28574</xdr:colOff>
      <xdr:row>13</xdr:row>
      <xdr:rowOff>57150</xdr:rowOff>
    </xdr:from>
    <xdr:to>
      <xdr:col>5</xdr:col>
      <xdr:colOff>640574</xdr:colOff>
      <xdr:row>13</xdr:row>
      <xdr:rowOff>265950</xdr:rowOff>
    </xdr:to>
    <xdr:sp macro="[0]!Add_Rows" textlink="">
      <xdr:nvSpPr>
        <xdr:cNvPr id="2" name="Rounded Rectangle 1">
          <a:extLst>
            <a:ext uri="{FF2B5EF4-FFF2-40B4-BE49-F238E27FC236}">
              <a16:creationId xmlns:a16="http://schemas.microsoft.com/office/drawing/2014/main" id="{00000000-0008-0000-1100-000002000000}"/>
            </a:ext>
          </a:extLst>
        </xdr:cNvPr>
        <xdr:cNvSpPr/>
      </xdr:nvSpPr>
      <xdr:spPr>
        <a:xfrm>
          <a:off x="1009649" y="2828925"/>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725968</xdr:colOff>
      <xdr:row>13</xdr:row>
      <xdr:rowOff>57150</xdr:rowOff>
    </xdr:from>
    <xdr:to>
      <xdr:col>5</xdr:col>
      <xdr:colOff>1337968</xdr:colOff>
      <xdr:row>13</xdr:row>
      <xdr:rowOff>265950</xdr:rowOff>
    </xdr:to>
    <xdr:sp macro="[0]!'Del_Form 1'" textlink="">
      <xdr:nvSpPr>
        <xdr:cNvPr id="3" name="Rounded Rectangle 2">
          <a:extLst>
            <a:ext uri="{FF2B5EF4-FFF2-40B4-BE49-F238E27FC236}">
              <a16:creationId xmlns:a16="http://schemas.microsoft.com/office/drawing/2014/main" id="{00000000-0008-0000-1100-000003000000}"/>
            </a:ext>
          </a:extLst>
        </xdr:cNvPr>
        <xdr:cNvSpPr/>
      </xdr:nvSpPr>
      <xdr:spPr>
        <a:xfrm>
          <a:off x="1707043" y="2828925"/>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19049</xdr:colOff>
      <xdr:row>6</xdr:row>
      <xdr:rowOff>85725</xdr:rowOff>
    </xdr:from>
    <xdr:to>
      <xdr:col>5</xdr:col>
      <xdr:colOff>775049</xdr:colOff>
      <xdr:row>7</xdr:row>
      <xdr:rowOff>125625</xdr:rowOff>
    </xdr:to>
    <xdr:sp macro="[0]!home" textlink="">
      <xdr:nvSpPr>
        <xdr:cNvPr id="4" name="Rounded Rectangle 3">
          <a:extLst>
            <a:ext uri="{FF2B5EF4-FFF2-40B4-BE49-F238E27FC236}">
              <a16:creationId xmlns:a16="http://schemas.microsoft.com/office/drawing/2014/main" id="{00000000-0008-0000-1100-000004000000}"/>
            </a:ext>
          </a:extLst>
        </xdr:cNvPr>
        <xdr:cNvSpPr/>
      </xdr:nvSpPr>
      <xdr:spPr>
        <a:xfrm>
          <a:off x="1000124" y="2762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876299</xdr:colOff>
      <xdr:row>6</xdr:row>
      <xdr:rowOff>85725</xdr:rowOff>
    </xdr:from>
    <xdr:to>
      <xdr:col>5</xdr:col>
      <xdr:colOff>1632299</xdr:colOff>
      <xdr:row>7</xdr:row>
      <xdr:rowOff>125625</xdr:rowOff>
    </xdr:to>
    <xdr:sp macro="[0]!'ValidateRestSheet 1'" textlink="">
      <xdr:nvSpPr>
        <xdr:cNvPr id="5" name="Rounded Rectangle 4">
          <a:extLst>
            <a:ext uri="{FF2B5EF4-FFF2-40B4-BE49-F238E27FC236}">
              <a16:creationId xmlns:a16="http://schemas.microsoft.com/office/drawing/2014/main" id="{00000000-0008-0000-1100-000005000000}"/>
            </a:ext>
          </a:extLst>
        </xdr:cNvPr>
        <xdr:cNvSpPr/>
      </xdr:nvSpPr>
      <xdr:spPr>
        <a:xfrm>
          <a:off x="1857374" y="2762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xdr:col>
      <xdr:colOff>38099</xdr:colOff>
      <xdr:row>13</xdr:row>
      <xdr:rowOff>57150</xdr:rowOff>
    </xdr:from>
    <xdr:to>
      <xdr:col>5</xdr:col>
      <xdr:colOff>650099</xdr:colOff>
      <xdr:row>13</xdr:row>
      <xdr:rowOff>265950</xdr:rowOff>
    </xdr:to>
    <xdr:sp macro="[0]!Add_Rows" textlink="">
      <xdr:nvSpPr>
        <xdr:cNvPr id="4" name="Rounded Rectangle 3">
          <a:extLst>
            <a:ext uri="{FF2B5EF4-FFF2-40B4-BE49-F238E27FC236}">
              <a16:creationId xmlns:a16="http://schemas.microsoft.com/office/drawing/2014/main" id="{00000000-0008-0000-1200-000004000000}"/>
            </a:ext>
          </a:extLst>
        </xdr:cNvPr>
        <xdr:cNvSpPr/>
      </xdr:nvSpPr>
      <xdr:spPr>
        <a:xfrm>
          <a:off x="1019174"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735493</xdr:colOff>
      <xdr:row>13</xdr:row>
      <xdr:rowOff>57150</xdr:rowOff>
    </xdr:from>
    <xdr:to>
      <xdr:col>5</xdr:col>
      <xdr:colOff>1347493</xdr:colOff>
      <xdr:row>13</xdr:row>
      <xdr:rowOff>265950</xdr:rowOff>
    </xdr:to>
    <xdr:sp macro="[0]!'Del_Form 1'" textlink="">
      <xdr:nvSpPr>
        <xdr:cNvPr id="5" name="Rounded Rectangle 4">
          <a:extLst>
            <a:ext uri="{FF2B5EF4-FFF2-40B4-BE49-F238E27FC236}">
              <a16:creationId xmlns:a16="http://schemas.microsoft.com/office/drawing/2014/main" id="{00000000-0008-0000-1200-000005000000}"/>
            </a:ext>
          </a:extLst>
        </xdr:cNvPr>
        <xdr:cNvSpPr/>
      </xdr:nvSpPr>
      <xdr:spPr>
        <a:xfrm>
          <a:off x="1716568"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28574</xdr:colOff>
      <xdr:row>6</xdr:row>
      <xdr:rowOff>76200</xdr:rowOff>
    </xdr:from>
    <xdr:to>
      <xdr:col>5</xdr:col>
      <xdr:colOff>784574</xdr:colOff>
      <xdr:row>7</xdr:row>
      <xdr:rowOff>116100</xdr:rowOff>
    </xdr:to>
    <xdr:sp macro="[0]!home" textlink="">
      <xdr:nvSpPr>
        <xdr:cNvPr id="6" name="Rounded Rectangle 5">
          <a:extLst>
            <a:ext uri="{FF2B5EF4-FFF2-40B4-BE49-F238E27FC236}">
              <a16:creationId xmlns:a16="http://schemas.microsoft.com/office/drawing/2014/main" id="{00000000-0008-0000-1200-000006000000}"/>
            </a:ext>
          </a:extLst>
        </xdr:cNvPr>
        <xdr:cNvSpPr/>
      </xdr:nvSpPr>
      <xdr:spPr>
        <a:xfrm>
          <a:off x="1009649" y="2667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885824</xdr:colOff>
      <xdr:row>6</xdr:row>
      <xdr:rowOff>76200</xdr:rowOff>
    </xdr:from>
    <xdr:to>
      <xdr:col>5</xdr:col>
      <xdr:colOff>1641824</xdr:colOff>
      <xdr:row>7</xdr:row>
      <xdr:rowOff>116100</xdr:rowOff>
    </xdr:to>
    <xdr:sp macro="[0]!'ValidateRestSheet 1'" textlink="">
      <xdr:nvSpPr>
        <xdr:cNvPr id="7" name="Rounded Rectangle 6">
          <a:extLst>
            <a:ext uri="{FF2B5EF4-FFF2-40B4-BE49-F238E27FC236}">
              <a16:creationId xmlns:a16="http://schemas.microsoft.com/office/drawing/2014/main" id="{00000000-0008-0000-1200-000007000000}"/>
            </a:ext>
          </a:extLst>
        </xdr:cNvPr>
        <xdr:cNvSpPr/>
      </xdr:nvSpPr>
      <xdr:spPr>
        <a:xfrm>
          <a:off x="1866899" y="2667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xdr:col>
      <xdr:colOff>19049</xdr:colOff>
      <xdr:row>13</xdr:row>
      <xdr:rowOff>57150</xdr:rowOff>
    </xdr:from>
    <xdr:to>
      <xdr:col>5</xdr:col>
      <xdr:colOff>631049</xdr:colOff>
      <xdr:row>13</xdr:row>
      <xdr:rowOff>265950</xdr:rowOff>
    </xdr:to>
    <xdr:sp macro="[0]!Add_Rows" textlink="">
      <xdr:nvSpPr>
        <xdr:cNvPr id="2" name="Rounded Rectangle 1">
          <a:extLst>
            <a:ext uri="{FF2B5EF4-FFF2-40B4-BE49-F238E27FC236}">
              <a16:creationId xmlns:a16="http://schemas.microsoft.com/office/drawing/2014/main" id="{00000000-0008-0000-1300-000002000000}"/>
            </a:ext>
          </a:extLst>
        </xdr:cNvPr>
        <xdr:cNvSpPr/>
      </xdr:nvSpPr>
      <xdr:spPr>
        <a:xfrm>
          <a:off x="1000124"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706918</xdr:colOff>
      <xdr:row>13</xdr:row>
      <xdr:rowOff>57150</xdr:rowOff>
    </xdr:from>
    <xdr:to>
      <xdr:col>5</xdr:col>
      <xdr:colOff>1318918</xdr:colOff>
      <xdr:row>13</xdr:row>
      <xdr:rowOff>265950</xdr:rowOff>
    </xdr:to>
    <xdr:sp macro="[0]!'Del_Form 1'" textlink="">
      <xdr:nvSpPr>
        <xdr:cNvPr id="3" name="Rounded Rectangle 2">
          <a:extLst>
            <a:ext uri="{FF2B5EF4-FFF2-40B4-BE49-F238E27FC236}">
              <a16:creationId xmlns:a16="http://schemas.microsoft.com/office/drawing/2014/main" id="{00000000-0008-0000-1300-000003000000}"/>
            </a:ext>
          </a:extLst>
        </xdr:cNvPr>
        <xdr:cNvSpPr/>
      </xdr:nvSpPr>
      <xdr:spPr>
        <a:xfrm>
          <a:off x="1687993"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9524</xdr:colOff>
      <xdr:row>6</xdr:row>
      <xdr:rowOff>93565</xdr:rowOff>
    </xdr:from>
    <xdr:to>
      <xdr:col>5</xdr:col>
      <xdr:colOff>765524</xdr:colOff>
      <xdr:row>7</xdr:row>
      <xdr:rowOff>131665</xdr:rowOff>
    </xdr:to>
    <xdr:sp macro="[0]!home" textlink="">
      <xdr:nvSpPr>
        <xdr:cNvPr id="4" name="Rounded Rectangle 3">
          <a:extLst>
            <a:ext uri="{FF2B5EF4-FFF2-40B4-BE49-F238E27FC236}">
              <a16:creationId xmlns:a16="http://schemas.microsoft.com/office/drawing/2014/main" id="{00000000-0008-0000-1300-000004000000}"/>
            </a:ext>
          </a:extLst>
        </xdr:cNvPr>
        <xdr:cNvSpPr/>
      </xdr:nvSpPr>
      <xdr:spPr>
        <a:xfrm>
          <a:off x="990599" y="28406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847725</xdr:colOff>
      <xdr:row>6</xdr:row>
      <xdr:rowOff>95250</xdr:rowOff>
    </xdr:from>
    <xdr:to>
      <xdr:col>5</xdr:col>
      <xdr:colOff>1600200</xdr:colOff>
      <xdr:row>7</xdr:row>
      <xdr:rowOff>133350</xdr:rowOff>
    </xdr:to>
    <xdr:sp macro="[0]!'ValidateRestSheet 1'" textlink="">
      <xdr:nvSpPr>
        <xdr:cNvPr id="5" name="Rounded Rectangle 4">
          <a:extLst>
            <a:ext uri="{FF2B5EF4-FFF2-40B4-BE49-F238E27FC236}">
              <a16:creationId xmlns:a16="http://schemas.microsoft.com/office/drawing/2014/main" id="{00000000-0008-0000-1300-000005000000}"/>
            </a:ext>
          </a:extLst>
        </xdr:cNvPr>
        <xdr:cNvSpPr/>
      </xdr:nvSpPr>
      <xdr:spPr>
        <a:xfrm>
          <a:off x="1828800" y="285750"/>
          <a:ext cx="752475"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132804</xdr:colOff>
      <xdr:row>6</xdr:row>
      <xdr:rowOff>110375</xdr:rowOff>
    </xdr:from>
    <xdr:to>
      <xdr:col>4</xdr:col>
      <xdr:colOff>888804</xdr:colOff>
      <xdr:row>6</xdr:row>
      <xdr:rowOff>338975</xdr:rowOff>
    </xdr:to>
    <xdr:sp macro="[0]!home" textlink="">
      <xdr:nvSpPr>
        <xdr:cNvPr id="2" name="Rounded Rectangle 1">
          <a:extLst>
            <a:ext uri="{FF2B5EF4-FFF2-40B4-BE49-F238E27FC236}">
              <a16:creationId xmlns:a16="http://schemas.microsoft.com/office/drawing/2014/main" id="{00000000-0008-0000-0100-000002000000}"/>
            </a:ext>
          </a:extLst>
        </xdr:cNvPr>
        <xdr:cNvSpPr/>
      </xdr:nvSpPr>
      <xdr:spPr>
        <a:xfrm>
          <a:off x="323304" y="11037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4</xdr:col>
      <xdr:colOff>971004</xdr:colOff>
      <xdr:row>6</xdr:row>
      <xdr:rowOff>102535</xdr:rowOff>
    </xdr:from>
    <xdr:to>
      <xdr:col>4</xdr:col>
      <xdr:colOff>1727004</xdr:colOff>
      <xdr:row>6</xdr:row>
      <xdr:rowOff>331135</xdr:rowOff>
    </xdr:to>
    <xdr:sp macro="[0]!'ValidateGeneralInfo 1'" textlink="">
      <xdr:nvSpPr>
        <xdr:cNvPr id="3" name="Rounded Rectangle 2">
          <a:extLst>
            <a:ext uri="{FF2B5EF4-FFF2-40B4-BE49-F238E27FC236}">
              <a16:creationId xmlns:a16="http://schemas.microsoft.com/office/drawing/2014/main" id="{00000000-0008-0000-0100-000003000000}"/>
            </a:ext>
          </a:extLst>
        </xdr:cNvPr>
        <xdr:cNvSpPr/>
      </xdr:nvSpPr>
      <xdr:spPr>
        <a:xfrm>
          <a:off x="1161504" y="10253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xdr:col>
      <xdr:colOff>28574</xdr:colOff>
      <xdr:row>13</xdr:row>
      <xdr:rowOff>57150</xdr:rowOff>
    </xdr:from>
    <xdr:to>
      <xdr:col>5</xdr:col>
      <xdr:colOff>640574</xdr:colOff>
      <xdr:row>13</xdr:row>
      <xdr:rowOff>265950</xdr:rowOff>
    </xdr:to>
    <xdr:sp macro="[0]!Add_Rows" textlink="">
      <xdr:nvSpPr>
        <xdr:cNvPr id="2" name="Rounded Rectangle 1">
          <a:extLst>
            <a:ext uri="{FF2B5EF4-FFF2-40B4-BE49-F238E27FC236}">
              <a16:creationId xmlns:a16="http://schemas.microsoft.com/office/drawing/2014/main" id="{00000000-0008-0000-1400-000002000000}"/>
            </a:ext>
          </a:extLst>
        </xdr:cNvPr>
        <xdr:cNvSpPr/>
      </xdr:nvSpPr>
      <xdr:spPr>
        <a:xfrm>
          <a:off x="1009649" y="2828925"/>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706918</xdr:colOff>
      <xdr:row>13</xdr:row>
      <xdr:rowOff>57150</xdr:rowOff>
    </xdr:from>
    <xdr:to>
      <xdr:col>5</xdr:col>
      <xdr:colOff>1318918</xdr:colOff>
      <xdr:row>13</xdr:row>
      <xdr:rowOff>265950</xdr:rowOff>
    </xdr:to>
    <xdr:sp macro="[0]!'Del_Form 1'" textlink="">
      <xdr:nvSpPr>
        <xdr:cNvPr id="3" name="Rounded Rectangle 2">
          <a:extLst>
            <a:ext uri="{FF2B5EF4-FFF2-40B4-BE49-F238E27FC236}">
              <a16:creationId xmlns:a16="http://schemas.microsoft.com/office/drawing/2014/main" id="{00000000-0008-0000-1400-000003000000}"/>
            </a:ext>
          </a:extLst>
        </xdr:cNvPr>
        <xdr:cNvSpPr/>
      </xdr:nvSpPr>
      <xdr:spPr>
        <a:xfrm>
          <a:off x="1687993" y="2828925"/>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19049</xdr:colOff>
      <xdr:row>6</xdr:row>
      <xdr:rowOff>76200</xdr:rowOff>
    </xdr:from>
    <xdr:to>
      <xdr:col>5</xdr:col>
      <xdr:colOff>775049</xdr:colOff>
      <xdr:row>7</xdr:row>
      <xdr:rowOff>116100</xdr:rowOff>
    </xdr:to>
    <xdr:sp macro="[0]!home" textlink="">
      <xdr:nvSpPr>
        <xdr:cNvPr id="4" name="Rounded Rectangle 3">
          <a:extLst>
            <a:ext uri="{FF2B5EF4-FFF2-40B4-BE49-F238E27FC236}">
              <a16:creationId xmlns:a16="http://schemas.microsoft.com/office/drawing/2014/main" id="{00000000-0008-0000-1400-000004000000}"/>
            </a:ext>
          </a:extLst>
        </xdr:cNvPr>
        <xdr:cNvSpPr/>
      </xdr:nvSpPr>
      <xdr:spPr>
        <a:xfrm>
          <a:off x="1000124" y="2667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866774</xdr:colOff>
      <xdr:row>6</xdr:row>
      <xdr:rowOff>76200</xdr:rowOff>
    </xdr:from>
    <xdr:to>
      <xdr:col>5</xdr:col>
      <xdr:colOff>1622774</xdr:colOff>
      <xdr:row>7</xdr:row>
      <xdr:rowOff>116100</xdr:rowOff>
    </xdr:to>
    <xdr:sp macro="[0]!'ValidateRestSheet 1'" textlink="">
      <xdr:nvSpPr>
        <xdr:cNvPr id="5" name="Rounded Rectangle 4">
          <a:extLst>
            <a:ext uri="{FF2B5EF4-FFF2-40B4-BE49-F238E27FC236}">
              <a16:creationId xmlns:a16="http://schemas.microsoft.com/office/drawing/2014/main" id="{00000000-0008-0000-1400-000005000000}"/>
            </a:ext>
          </a:extLst>
        </xdr:cNvPr>
        <xdr:cNvSpPr/>
      </xdr:nvSpPr>
      <xdr:spPr>
        <a:xfrm>
          <a:off x="1847849" y="2667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xdr:col>
      <xdr:colOff>19049</xdr:colOff>
      <xdr:row>13</xdr:row>
      <xdr:rowOff>57150</xdr:rowOff>
    </xdr:from>
    <xdr:to>
      <xdr:col>5</xdr:col>
      <xdr:colOff>631049</xdr:colOff>
      <xdr:row>13</xdr:row>
      <xdr:rowOff>264214</xdr:rowOff>
    </xdr:to>
    <xdr:sp macro="[0]!Add_Rows" textlink="">
      <xdr:nvSpPr>
        <xdr:cNvPr id="2" name="Rounded Rectangle 1">
          <a:extLst>
            <a:ext uri="{FF2B5EF4-FFF2-40B4-BE49-F238E27FC236}">
              <a16:creationId xmlns:a16="http://schemas.microsoft.com/office/drawing/2014/main" id="{00000000-0008-0000-1500-000002000000}"/>
            </a:ext>
          </a:extLst>
        </xdr:cNvPr>
        <xdr:cNvSpPr/>
      </xdr:nvSpPr>
      <xdr:spPr>
        <a:xfrm>
          <a:off x="1000124" y="2828925"/>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697394</xdr:colOff>
      <xdr:row>13</xdr:row>
      <xdr:rowOff>57150</xdr:rowOff>
    </xdr:from>
    <xdr:to>
      <xdr:col>5</xdr:col>
      <xdr:colOff>1306995</xdr:colOff>
      <xdr:row>13</xdr:row>
      <xdr:rowOff>267527</xdr:rowOff>
    </xdr:to>
    <xdr:sp macro="[0]!'Del_Form 1'" textlink="">
      <xdr:nvSpPr>
        <xdr:cNvPr id="3" name="Rounded Rectangle 2">
          <a:extLst>
            <a:ext uri="{FF2B5EF4-FFF2-40B4-BE49-F238E27FC236}">
              <a16:creationId xmlns:a16="http://schemas.microsoft.com/office/drawing/2014/main" id="{00000000-0008-0000-1500-000003000000}"/>
            </a:ext>
          </a:extLst>
        </xdr:cNvPr>
        <xdr:cNvSpPr/>
      </xdr:nvSpPr>
      <xdr:spPr>
        <a:xfrm>
          <a:off x="1678469" y="2828925"/>
          <a:ext cx="609601" cy="210377"/>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19049</xdr:colOff>
      <xdr:row>6</xdr:row>
      <xdr:rowOff>85725</xdr:rowOff>
    </xdr:from>
    <xdr:to>
      <xdr:col>5</xdr:col>
      <xdr:colOff>775049</xdr:colOff>
      <xdr:row>7</xdr:row>
      <xdr:rowOff>131665</xdr:rowOff>
    </xdr:to>
    <xdr:sp macro="[0]!home" textlink="">
      <xdr:nvSpPr>
        <xdr:cNvPr id="4" name="Rounded Rectangle 3">
          <a:extLst>
            <a:ext uri="{FF2B5EF4-FFF2-40B4-BE49-F238E27FC236}">
              <a16:creationId xmlns:a16="http://schemas.microsoft.com/office/drawing/2014/main" id="{00000000-0008-0000-1500-000004000000}"/>
            </a:ext>
          </a:extLst>
        </xdr:cNvPr>
        <xdr:cNvSpPr/>
      </xdr:nvSpPr>
      <xdr:spPr>
        <a:xfrm>
          <a:off x="1000124" y="276225"/>
          <a:ext cx="756000" cy="23644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866775</xdr:colOff>
      <xdr:row>6</xdr:row>
      <xdr:rowOff>95250</xdr:rowOff>
    </xdr:from>
    <xdr:to>
      <xdr:col>5</xdr:col>
      <xdr:colOff>1619250</xdr:colOff>
      <xdr:row>7</xdr:row>
      <xdr:rowOff>133350</xdr:rowOff>
    </xdr:to>
    <xdr:sp macro="[0]!'ValidateRestSheet 1'" textlink="">
      <xdr:nvSpPr>
        <xdr:cNvPr id="5" name="Rounded Rectangle 4">
          <a:extLst>
            <a:ext uri="{FF2B5EF4-FFF2-40B4-BE49-F238E27FC236}">
              <a16:creationId xmlns:a16="http://schemas.microsoft.com/office/drawing/2014/main" id="{00000000-0008-0000-1500-000005000000}"/>
            </a:ext>
          </a:extLst>
        </xdr:cNvPr>
        <xdr:cNvSpPr/>
      </xdr:nvSpPr>
      <xdr:spPr>
        <a:xfrm>
          <a:off x="1847850" y="285750"/>
          <a:ext cx="752475"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mc:AlternateContent xmlns:mc="http://schemas.openxmlformats.org/markup-compatibility/2006">
    <mc:Choice xmlns:a14="http://schemas.microsoft.com/office/drawing/2010/main" Requires="a14">
      <xdr:twoCellAnchor>
        <xdr:from>
          <xdr:col>23</xdr:col>
          <xdr:colOff>125730</xdr:colOff>
          <xdr:row>14</xdr:row>
          <xdr:rowOff>57150</xdr:rowOff>
        </xdr:from>
        <xdr:to>
          <xdr:col>23</xdr:col>
          <xdr:colOff>1162050</xdr:colOff>
          <xdr:row>14</xdr:row>
          <xdr:rowOff>247650</xdr:rowOff>
        </xdr:to>
        <xdr:sp macro="" textlink="">
          <xdr:nvSpPr>
            <xdr:cNvPr id="21505" name="Button 1" hidden="1">
              <a:extLst>
                <a:ext uri="{63B3BB69-23CF-44E3-9099-C40C66FF867C}">
                  <a14:compatExt spid="_x0000_s21505"/>
                </a:ext>
                <a:ext uri="{FF2B5EF4-FFF2-40B4-BE49-F238E27FC236}">
                  <a16:creationId xmlns:a16="http://schemas.microsoft.com/office/drawing/2014/main" id="{00000000-0008-0000-1500-00000154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xdr:wsDr>
</file>

<file path=xl/drawings/drawing22.xml><?xml version="1.0" encoding="utf-8"?>
<xdr:wsDr xmlns:xdr="http://schemas.openxmlformats.org/drawingml/2006/spreadsheetDrawing" xmlns:a="http://schemas.openxmlformats.org/drawingml/2006/main">
  <xdr:twoCellAnchor>
    <xdr:from>
      <xdr:col>5</xdr:col>
      <xdr:colOff>38099</xdr:colOff>
      <xdr:row>13</xdr:row>
      <xdr:rowOff>57150</xdr:rowOff>
    </xdr:from>
    <xdr:to>
      <xdr:col>5</xdr:col>
      <xdr:colOff>650099</xdr:colOff>
      <xdr:row>13</xdr:row>
      <xdr:rowOff>265950</xdr:rowOff>
    </xdr:to>
    <xdr:sp macro="[0]!Add_Rows" textlink="">
      <xdr:nvSpPr>
        <xdr:cNvPr id="2" name="Rounded Rectangle 1">
          <a:extLst>
            <a:ext uri="{FF2B5EF4-FFF2-40B4-BE49-F238E27FC236}">
              <a16:creationId xmlns:a16="http://schemas.microsoft.com/office/drawing/2014/main" id="{00000000-0008-0000-1600-000002000000}"/>
            </a:ext>
          </a:extLst>
        </xdr:cNvPr>
        <xdr:cNvSpPr/>
      </xdr:nvSpPr>
      <xdr:spPr>
        <a:xfrm>
          <a:off x="1019174"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716443</xdr:colOff>
      <xdr:row>13</xdr:row>
      <xdr:rowOff>57150</xdr:rowOff>
    </xdr:from>
    <xdr:to>
      <xdr:col>5</xdr:col>
      <xdr:colOff>1328443</xdr:colOff>
      <xdr:row>13</xdr:row>
      <xdr:rowOff>265950</xdr:rowOff>
    </xdr:to>
    <xdr:sp macro="[0]!'Del_Form 1'" textlink="">
      <xdr:nvSpPr>
        <xdr:cNvPr id="3" name="Rounded Rectangle 2">
          <a:extLst>
            <a:ext uri="{FF2B5EF4-FFF2-40B4-BE49-F238E27FC236}">
              <a16:creationId xmlns:a16="http://schemas.microsoft.com/office/drawing/2014/main" id="{00000000-0008-0000-1600-000003000000}"/>
            </a:ext>
          </a:extLst>
        </xdr:cNvPr>
        <xdr:cNvSpPr/>
      </xdr:nvSpPr>
      <xdr:spPr>
        <a:xfrm>
          <a:off x="1697518"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38099</xdr:colOff>
      <xdr:row>6</xdr:row>
      <xdr:rowOff>85725</xdr:rowOff>
    </xdr:from>
    <xdr:to>
      <xdr:col>5</xdr:col>
      <xdr:colOff>794099</xdr:colOff>
      <xdr:row>7</xdr:row>
      <xdr:rowOff>125625</xdr:rowOff>
    </xdr:to>
    <xdr:sp macro="[0]!home" textlink="">
      <xdr:nvSpPr>
        <xdr:cNvPr id="4" name="Rounded Rectangle 3">
          <a:extLst>
            <a:ext uri="{FF2B5EF4-FFF2-40B4-BE49-F238E27FC236}">
              <a16:creationId xmlns:a16="http://schemas.microsoft.com/office/drawing/2014/main" id="{00000000-0008-0000-1600-000004000000}"/>
            </a:ext>
          </a:extLst>
        </xdr:cNvPr>
        <xdr:cNvSpPr/>
      </xdr:nvSpPr>
      <xdr:spPr>
        <a:xfrm>
          <a:off x="1019174" y="2762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885824</xdr:colOff>
      <xdr:row>6</xdr:row>
      <xdr:rowOff>85725</xdr:rowOff>
    </xdr:from>
    <xdr:to>
      <xdr:col>5</xdr:col>
      <xdr:colOff>1641824</xdr:colOff>
      <xdr:row>7</xdr:row>
      <xdr:rowOff>125625</xdr:rowOff>
    </xdr:to>
    <xdr:sp macro="[0]!'ValidateRestSheet 1'" textlink="">
      <xdr:nvSpPr>
        <xdr:cNvPr id="5" name="Rounded Rectangle 4">
          <a:extLst>
            <a:ext uri="{FF2B5EF4-FFF2-40B4-BE49-F238E27FC236}">
              <a16:creationId xmlns:a16="http://schemas.microsoft.com/office/drawing/2014/main" id="{00000000-0008-0000-1600-000005000000}"/>
            </a:ext>
          </a:extLst>
        </xdr:cNvPr>
        <xdr:cNvSpPr/>
      </xdr:nvSpPr>
      <xdr:spPr>
        <a:xfrm>
          <a:off x="1866899" y="2762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xdr:col>
      <xdr:colOff>72039</xdr:colOff>
      <xdr:row>13</xdr:row>
      <xdr:rowOff>57150</xdr:rowOff>
    </xdr:from>
    <xdr:to>
      <xdr:col>4</xdr:col>
      <xdr:colOff>684039</xdr:colOff>
      <xdr:row>13</xdr:row>
      <xdr:rowOff>264214</xdr:rowOff>
    </xdr:to>
    <xdr:sp macro="[0]!Add_Rows" textlink="">
      <xdr:nvSpPr>
        <xdr:cNvPr id="2" name="Rounded Rectangle 1">
          <a:extLst>
            <a:ext uri="{FF2B5EF4-FFF2-40B4-BE49-F238E27FC236}">
              <a16:creationId xmlns:a16="http://schemas.microsoft.com/office/drawing/2014/main" id="{00000000-0008-0000-1700-000002000000}"/>
            </a:ext>
          </a:extLst>
        </xdr:cNvPr>
        <xdr:cNvSpPr/>
      </xdr:nvSpPr>
      <xdr:spPr>
        <a:xfrm>
          <a:off x="982206" y="3115733"/>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4</xdr:col>
      <xdr:colOff>759908</xdr:colOff>
      <xdr:row>13</xdr:row>
      <xdr:rowOff>60463</xdr:rowOff>
    </xdr:from>
    <xdr:to>
      <xdr:col>4</xdr:col>
      <xdr:colOff>1371908</xdr:colOff>
      <xdr:row>13</xdr:row>
      <xdr:rowOff>267527</xdr:rowOff>
    </xdr:to>
    <xdr:sp macro="[0]!'Del_Form 1'" textlink="">
      <xdr:nvSpPr>
        <xdr:cNvPr id="3" name="Rounded Rectangle 2">
          <a:extLst>
            <a:ext uri="{FF2B5EF4-FFF2-40B4-BE49-F238E27FC236}">
              <a16:creationId xmlns:a16="http://schemas.microsoft.com/office/drawing/2014/main" id="{00000000-0008-0000-1700-000003000000}"/>
            </a:ext>
          </a:extLst>
        </xdr:cNvPr>
        <xdr:cNvSpPr/>
      </xdr:nvSpPr>
      <xdr:spPr>
        <a:xfrm>
          <a:off x="1670075" y="3119046"/>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4</xdr:col>
      <xdr:colOff>123827</xdr:colOff>
      <xdr:row>6</xdr:row>
      <xdr:rowOff>85725</xdr:rowOff>
    </xdr:from>
    <xdr:to>
      <xdr:col>4</xdr:col>
      <xdr:colOff>879827</xdr:colOff>
      <xdr:row>7</xdr:row>
      <xdr:rowOff>125625</xdr:rowOff>
    </xdr:to>
    <xdr:sp macro="[0]!home" textlink="">
      <xdr:nvSpPr>
        <xdr:cNvPr id="6" name="Rounded Rectangle 5">
          <a:extLst>
            <a:ext uri="{FF2B5EF4-FFF2-40B4-BE49-F238E27FC236}">
              <a16:creationId xmlns:a16="http://schemas.microsoft.com/office/drawing/2014/main" id="{00000000-0008-0000-1700-000006000000}"/>
            </a:ext>
          </a:extLst>
        </xdr:cNvPr>
        <xdr:cNvSpPr/>
      </xdr:nvSpPr>
      <xdr:spPr>
        <a:xfrm>
          <a:off x="1033994" y="857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4</xdr:col>
      <xdr:colOff>952503</xdr:colOff>
      <xdr:row>6</xdr:row>
      <xdr:rowOff>85725</xdr:rowOff>
    </xdr:from>
    <xdr:to>
      <xdr:col>4</xdr:col>
      <xdr:colOff>1704978</xdr:colOff>
      <xdr:row>7</xdr:row>
      <xdr:rowOff>123825</xdr:rowOff>
    </xdr:to>
    <xdr:sp macro="[0]!'OtherIntNonInt 1'" textlink="">
      <xdr:nvSpPr>
        <xdr:cNvPr id="7" name="Rounded Rectangle 6">
          <a:extLst>
            <a:ext uri="{FF2B5EF4-FFF2-40B4-BE49-F238E27FC236}">
              <a16:creationId xmlns:a16="http://schemas.microsoft.com/office/drawing/2014/main" id="{00000000-0008-0000-1700-000007000000}"/>
            </a:ext>
          </a:extLst>
        </xdr:cNvPr>
        <xdr:cNvSpPr/>
      </xdr:nvSpPr>
      <xdr:spPr>
        <a:xfrm>
          <a:off x="1862670" y="85725"/>
          <a:ext cx="752475"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mc:AlternateContent xmlns:mc="http://schemas.openxmlformats.org/markup-compatibility/2006">
    <mc:Choice xmlns:a14="http://schemas.microsoft.com/office/drawing/2010/main" Requires="a14">
      <xdr:twoCellAnchor>
        <xdr:from>
          <xdr:col>25</xdr:col>
          <xdr:colOff>125730</xdr:colOff>
          <xdr:row>14</xdr:row>
          <xdr:rowOff>57150</xdr:rowOff>
        </xdr:from>
        <xdr:to>
          <xdr:col>25</xdr:col>
          <xdr:colOff>990600</xdr:colOff>
          <xdr:row>14</xdr:row>
          <xdr:rowOff>247650</xdr:rowOff>
        </xdr:to>
        <xdr:sp macro="" textlink="">
          <xdr:nvSpPr>
            <xdr:cNvPr id="23553" name="Button 1" hidden="1">
              <a:extLst>
                <a:ext uri="{63B3BB69-23CF-44E3-9099-C40C66FF867C}">
                  <a14:compatExt spid="_x0000_s23553"/>
                </a:ext>
                <a:ext uri="{FF2B5EF4-FFF2-40B4-BE49-F238E27FC236}">
                  <a16:creationId xmlns:a16="http://schemas.microsoft.com/office/drawing/2014/main" id="{00000000-0008-0000-1700-0000015C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15</xdr:row>
          <xdr:rowOff>57150</xdr:rowOff>
        </xdr:from>
        <xdr:to>
          <xdr:col>25</xdr:col>
          <xdr:colOff>990600</xdr:colOff>
          <xdr:row>15</xdr:row>
          <xdr:rowOff>247650</xdr:rowOff>
        </xdr:to>
        <xdr:sp macro="" textlink="">
          <xdr:nvSpPr>
            <xdr:cNvPr id="23554" name="Button 2" hidden="1">
              <a:extLst>
                <a:ext uri="{63B3BB69-23CF-44E3-9099-C40C66FF867C}">
                  <a14:compatExt spid="_x0000_s23554"/>
                </a:ext>
                <a:ext uri="{FF2B5EF4-FFF2-40B4-BE49-F238E27FC236}">
                  <a16:creationId xmlns:a16="http://schemas.microsoft.com/office/drawing/2014/main" id="{00000000-0008-0000-1700-0000025C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xdr:wsDr>
</file>

<file path=xl/drawings/drawing24.xml><?xml version="1.0" encoding="utf-8"?>
<xdr:wsDr xmlns:xdr="http://schemas.openxmlformats.org/drawingml/2006/spreadsheetDrawing" xmlns:a="http://schemas.openxmlformats.org/drawingml/2006/main">
  <xdr:twoCellAnchor>
    <xdr:from>
      <xdr:col>5</xdr:col>
      <xdr:colOff>9524</xdr:colOff>
      <xdr:row>13</xdr:row>
      <xdr:rowOff>57150</xdr:rowOff>
    </xdr:from>
    <xdr:to>
      <xdr:col>5</xdr:col>
      <xdr:colOff>621524</xdr:colOff>
      <xdr:row>13</xdr:row>
      <xdr:rowOff>264214</xdr:rowOff>
    </xdr:to>
    <xdr:sp macro="[0]!Add_Rows" textlink="">
      <xdr:nvSpPr>
        <xdr:cNvPr id="2" name="Rounded Rectangle 1">
          <a:extLst>
            <a:ext uri="{FF2B5EF4-FFF2-40B4-BE49-F238E27FC236}">
              <a16:creationId xmlns:a16="http://schemas.microsoft.com/office/drawing/2014/main" id="{00000000-0008-0000-1800-000002000000}"/>
            </a:ext>
          </a:extLst>
        </xdr:cNvPr>
        <xdr:cNvSpPr/>
      </xdr:nvSpPr>
      <xdr:spPr>
        <a:xfrm>
          <a:off x="1047749" y="2838450"/>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706919</xdr:colOff>
      <xdr:row>13</xdr:row>
      <xdr:rowOff>60463</xdr:rowOff>
    </xdr:from>
    <xdr:to>
      <xdr:col>5</xdr:col>
      <xdr:colOff>1318919</xdr:colOff>
      <xdr:row>13</xdr:row>
      <xdr:rowOff>267527</xdr:rowOff>
    </xdr:to>
    <xdr:sp macro="[0]!'Del_Form 1'" textlink="">
      <xdr:nvSpPr>
        <xdr:cNvPr id="3" name="Rounded Rectangle 2">
          <a:extLst>
            <a:ext uri="{FF2B5EF4-FFF2-40B4-BE49-F238E27FC236}">
              <a16:creationId xmlns:a16="http://schemas.microsoft.com/office/drawing/2014/main" id="{00000000-0008-0000-1800-000003000000}"/>
            </a:ext>
          </a:extLst>
        </xdr:cNvPr>
        <xdr:cNvSpPr/>
      </xdr:nvSpPr>
      <xdr:spPr>
        <a:xfrm>
          <a:off x="1745144" y="2841763"/>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28575</xdr:colOff>
      <xdr:row>6</xdr:row>
      <xdr:rowOff>85725</xdr:rowOff>
    </xdr:from>
    <xdr:to>
      <xdr:col>5</xdr:col>
      <xdr:colOff>784575</xdr:colOff>
      <xdr:row>7</xdr:row>
      <xdr:rowOff>125625</xdr:rowOff>
    </xdr:to>
    <xdr:sp macro="[0]!home" textlink="">
      <xdr:nvSpPr>
        <xdr:cNvPr id="4" name="Rounded Rectangle 3">
          <a:extLst>
            <a:ext uri="{FF2B5EF4-FFF2-40B4-BE49-F238E27FC236}">
              <a16:creationId xmlns:a16="http://schemas.microsoft.com/office/drawing/2014/main" id="{00000000-0008-0000-1800-000004000000}"/>
            </a:ext>
          </a:extLst>
        </xdr:cNvPr>
        <xdr:cNvSpPr/>
      </xdr:nvSpPr>
      <xdr:spPr>
        <a:xfrm>
          <a:off x="1066800" y="2762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847725</xdr:colOff>
      <xdr:row>6</xdr:row>
      <xdr:rowOff>85725</xdr:rowOff>
    </xdr:from>
    <xdr:to>
      <xdr:col>5</xdr:col>
      <xdr:colOff>1603725</xdr:colOff>
      <xdr:row>7</xdr:row>
      <xdr:rowOff>125625</xdr:rowOff>
    </xdr:to>
    <xdr:sp macro="[0]!'ValidateRestSheet 1'" textlink="">
      <xdr:nvSpPr>
        <xdr:cNvPr id="5" name="Rounded Rectangle 4">
          <a:extLst>
            <a:ext uri="{FF2B5EF4-FFF2-40B4-BE49-F238E27FC236}">
              <a16:creationId xmlns:a16="http://schemas.microsoft.com/office/drawing/2014/main" id="{00000000-0008-0000-1800-000005000000}"/>
            </a:ext>
          </a:extLst>
        </xdr:cNvPr>
        <xdr:cNvSpPr/>
      </xdr:nvSpPr>
      <xdr:spPr>
        <a:xfrm>
          <a:off x="1885950" y="2762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xdr:col>
      <xdr:colOff>28574</xdr:colOff>
      <xdr:row>13</xdr:row>
      <xdr:rowOff>57150</xdr:rowOff>
    </xdr:from>
    <xdr:to>
      <xdr:col>5</xdr:col>
      <xdr:colOff>640574</xdr:colOff>
      <xdr:row>13</xdr:row>
      <xdr:rowOff>265950</xdr:rowOff>
    </xdr:to>
    <xdr:sp macro="[0]!Add_Rows" textlink="">
      <xdr:nvSpPr>
        <xdr:cNvPr id="2" name="Rounded Rectangle 1">
          <a:extLst>
            <a:ext uri="{FF2B5EF4-FFF2-40B4-BE49-F238E27FC236}">
              <a16:creationId xmlns:a16="http://schemas.microsoft.com/office/drawing/2014/main" id="{00000000-0008-0000-1900-000002000000}"/>
            </a:ext>
          </a:extLst>
        </xdr:cNvPr>
        <xdr:cNvSpPr/>
      </xdr:nvSpPr>
      <xdr:spPr>
        <a:xfrm>
          <a:off x="1009649"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706918</xdr:colOff>
      <xdr:row>13</xdr:row>
      <xdr:rowOff>57150</xdr:rowOff>
    </xdr:from>
    <xdr:to>
      <xdr:col>5</xdr:col>
      <xdr:colOff>1318918</xdr:colOff>
      <xdr:row>13</xdr:row>
      <xdr:rowOff>265950</xdr:rowOff>
    </xdr:to>
    <xdr:sp macro="[0]!'Del_Form 1'" textlink="">
      <xdr:nvSpPr>
        <xdr:cNvPr id="3" name="Rounded Rectangle 2">
          <a:extLst>
            <a:ext uri="{FF2B5EF4-FFF2-40B4-BE49-F238E27FC236}">
              <a16:creationId xmlns:a16="http://schemas.microsoft.com/office/drawing/2014/main" id="{00000000-0008-0000-1900-000003000000}"/>
            </a:ext>
          </a:extLst>
        </xdr:cNvPr>
        <xdr:cNvSpPr/>
      </xdr:nvSpPr>
      <xdr:spPr>
        <a:xfrm>
          <a:off x="1687993"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19049</xdr:colOff>
      <xdr:row>6</xdr:row>
      <xdr:rowOff>76200</xdr:rowOff>
    </xdr:from>
    <xdr:to>
      <xdr:col>5</xdr:col>
      <xdr:colOff>775049</xdr:colOff>
      <xdr:row>7</xdr:row>
      <xdr:rowOff>116100</xdr:rowOff>
    </xdr:to>
    <xdr:sp macro="[0]!home" textlink="">
      <xdr:nvSpPr>
        <xdr:cNvPr id="4" name="Rounded Rectangle 3">
          <a:extLst>
            <a:ext uri="{FF2B5EF4-FFF2-40B4-BE49-F238E27FC236}">
              <a16:creationId xmlns:a16="http://schemas.microsoft.com/office/drawing/2014/main" id="{00000000-0008-0000-1900-000004000000}"/>
            </a:ext>
          </a:extLst>
        </xdr:cNvPr>
        <xdr:cNvSpPr/>
      </xdr:nvSpPr>
      <xdr:spPr>
        <a:xfrm>
          <a:off x="1000124" y="2667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847724</xdr:colOff>
      <xdr:row>6</xdr:row>
      <xdr:rowOff>76200</xdr:rowOff>
    </xdr:from>
    <xdr:to>
      <xdr:col>5</xdr:col>
      <xdr:colOff>1603724</xdr:colOff>
      <xdr:row>7</xdr:row>
      <xdr:rowOff>116100</xdr:rowOff>
    </xdr:to>
    <xdr:sp macro="[0]!'ValidateRestSheet 1'" textlink="">
      <xdr:nvSpPr>
        <xdr:cNvPr id="5" name="Rounded Rectangle 4">
          <a:extLst>
            <a:ext uri="{FF2B5EF4-FFF2-40B4-BE49-F238E27FC236}">
              <a16:creationId xmlns:a16="http://schemas.microsoft.com/office/drawing/2014/main" id="{00000000-0008-0000-1900-000005000000}"/>
            </a:ext>
          </a:extLst>
        </xdr:cNvPr>
        <xdr:cNvSpPr/>
      </xdr:nvSpPr>
      <xdr:spPr>
        <a:xfrm>
          <a:off x="1828799" y="2667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5</xdr:col>
      <xdr:colOff>28574</xdr:colOff>
      <xdr:row>13</xdr:row>
      <xdr:rowOff>47625</xdr:rowOff>
    </xdr:from>
    <xdr:to>
      <xdr:col>5</xdr:col>
      <xdr:colOff>640574</xdr:colOff>
      <xdr:row>13</xdr:row>
      <xdr:rowOff>254689</xdr:rowOff>
    </xdr:to>
    <xdr:sp macro="[0]!Add_Rows" textlink="">
      <xdr:nvSpPr>
        <xdr:cNvPr id="4" name="Rounded Rectangle 3">
          <a:extLst>
            <a:ext uri="{FF2B5EF4-FFF2-40B4-BE49-F238E27FC236}">
              <a16:creationId xmlns:a16="http://schemas.microsoft.com/office/drawing/2014/main" id="{00000000-0008-0000-1A00-000004000000}"/>
            </a:ext>
          </a:extLst>
        </xdr:cNvPr>
        <xdr:cNvSpPr/>
      </xdr:nvSpPr>
      <xdr:spPr>
        <a:xfrm>
          <a:off x="1009649" y="2828925"/>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716444</xdr:colOff>
      <xdr:row>13</xdr:row>
      <xdr:rowOff>47625</xdr:rowOff>
    </xdr:from>
    <xdr:to>
      <xdr:col>5</xdr:col>
      <xdr:colOff>1326045</xdr:colOff>
      <xdr:row>13</xdr:row>
      <xdr:rowOff>258002</xdr:rowOff>
    </xdr:to>
    <xdr:sp macro="[0]!'Del_Form 1'" textlink="">
      <xdr:nvSpPr>
        <xdr:cNvPr id="5" name="Rounded Rectangle 4">
          <a:extLst>
            <a:ext uri="{FF2B5EF4-FFF2-40B4-BE49-F238E27FC236}">
              <a16:creationId xmlns:a16="http://schemas.microsoft.com/office/drawing/2014/main" id="{00000000-0008-0000-1A00-000005000000}"/>
            </a:ext>
          </a:extLst>
        </xdr:cNvPr>
        <xdr:cNvSpPr/>
      </xdr:nvSpPr>
      <xdr:spPr>
        <a:xfrm>
          <a:off x="1697519" y="2828925"/>
          <a:ext cx="609601" cy="210377"/>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19049</xdr:colOff>
      <xdr:row>6</xdr:row>
      <xdr:rowOff>93565</xdr:rowOff>
    </xdr:from>
    <xdr:to>
      <xdr:col>5</xdr:col>
      <xdr:colOff>775049</xdr:colOff>
      <xdr:row>7</xdr:row>
      <xdr:rowOff>131665</xdr:rowOff>
    </xdr:to>
    <xdr:sp macro="[0]!home" textlink="">
      <xdr:nvSpPr>
        <xdr:cNvPr id="6" name="Rounded Rectangle 5">
          <a:extLst>
            <a:ext uri="{FF2B5EF4-FFF2-40B4-BE49-F238E27FC236}">
              <a16:creationId xmlns:a16="http://schemas.microsoft.com/office/drawing/2014/main" id="{00000000-0008-0000-1A00-000006000000}"/>
            </a:ext>
          </a:extLst>
        </xdr:cNvPr>
        <xdr:cNvSpPr/>
      </xdr:nvSpPr>
      <xdr:spPr>
        <a:xfrm>
          <a:off x="1000124" y="28406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857249</xdr:colOff>
      <xdr:row>6</xdr:row>
      <xdr:rowOff>95250</xdr:rowOff>
    </xdr:from>
    <xdr:to>
      <xdr:col>5</xdr:col>
      <xdr:colOff>1613249</xdr:colOff>
      <xdr:row>7</xdr:row>
      <xdr:rowOff>133350</xdr:rowOff>
    </xdr:to>
    <xdr:sp macro="[0]!'ValidateRestSheet 1'" textlink="">
      <xdr:nvSpPr>
        <xdr:cNvPr id="7" name="Rounded Rectangle 6">
          <a:extLst>
            <a:ext uri="{FF2B5EF4-FFF2-40B4-BE49-F238E27FC236}">
              <a16:creationId xmlns:a16="http://schemas.microsoft.com/office/drawing/2014/main" id="{00000000-0008-0000-1A00-000007000000}"/>
            </a:ext>
          </a:extLst>
        </xdr:cNvPr>
        <xdr:cNvSpPr/>
      </xdr:nvSpPr>
      <xdr:spPr>
        <a:xfrm>
          <a:off x="1838324" y="285750"/>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mc:AlternateContent xmlns:mc="http://schemas.openxmlformats.org/markup-compatibility/2006">
    <mc:Choice xmlns:a14="http://schemas.microsoft.com/office/drawing/2010/main" Requires="a14">
      <xdr:twoCellAnchor>
        <xdr:from>
          <xdr:col>23</xdr:col>
          <xdr:colOff>125730</xdr:colOff>
          <xdr:row>14</xdr:row>
          <xdr:rowOff>57150</xdr:rowOff>
        </xdr:from>
        <xdr:to>
          <xdr:col>23</xdr:col>
          <xdr:colOff>1192530</xdr:colOff>
          <xdr:row>14</xdr:row>
          <xdr:rowOff>247650</xdr:rowOff>
        </xdr:to>
        <xdr:sp macro="" textlink="">
          <xdr:nvSpPr>
            <xdr:cNvPr id="26625" name="Button 1" hidden="1">
              <a:extLst>
                <a:ext uri="{63B3BB69-23CF-44E3-9099-C40C66FF867C}">
                  <a14:compatExt spid="_x0000_s26625"/>
                </a:ext>
                <a:ext uri="{FF2B5EF4-FFF2-40B4-BE49-F238E27FC236}">
                  <a16:creationId xmlns:a16="http://schemas.microsoft.com/office/drawing/2014/main" id="{00000000-0008-0000-1A00-0000016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xdr:wsDr>
</file>

<file path=xl/drawings/drawing27.xml><?xml version="1.0" encoding="utf-8"?>
<xdr:wsDr xmlns:xdr="http://schemas.openxmlformats.org/drawingml/2006/spreadsheetDrawing" xmlns:a="http://schemas.openxmlformats.org/drawingml/2006/main">
  <xdr:twoCellAnchor>
    <xdr:from>
      <xdr:col>5</xdr:col>
      <xdr:colOff>38099</xdr:colOff>
      <xdr:row>13</xdr:row>
      <xdr:rowOff>57150</xdr:rowOff>
    </xdr:from>
    <xdr:to>
      <xdr:col>5</xdr:col>
      <xdr:colOff>650099</xdr:colOff>
      <xdr:row>13</xdr:row>
      <xdr:rowOff>265950</xdr:rowOff>
    </xdr:to>
    <xdr:sp macro="[0]!Add_Rows" textlink="">
      <xdr:nvSpPr>
        <xdr:cNvPr id="2" name="Rounded Rectangle 1">
          <a:extLst>
            <a:ext uri="{FF2B5EF4-FFF2-40B4-BE49-F238E27FC236}">
              <a16:creationId xmlns:a16="http://schemas.microsoft.com/office/drawing/2014/main" id="{00000000-0008-0000-1B00-000002000000}"/>
            </a:ext>
          </a:extLst>
        </xdr:cNvPr>
        <xdr:cNvSpPr/>
      </xdr:nvSpPr>
      <xdr:spPr>
        <a:xfrm>
          <a:off x="1019174"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725968</xdr:colOff>
      <xdr:row>13</xdr:row>
      <xdr:rowOff>57150</xdr:rowOff>
    </xdr:from>
    <xdr:to>
      <xdr:col>5</xdr:col>
      <xdr:colOff>1337968</xdr:colOff>
      <xdr:row>13</xdr:row>
      <xdr:rowOff>265950</xdr:rowOff>
    </xdr:to>
    <xdr:sp macro="[0]!'Del_Form 1'" textlink="">
      <xdr:nvSpPr>
        <xdr:cNvPr id="3" name="Rounded Rectangle 2">
          <a:extLst>
            <a:ext uri="{FF2B5EF4-FFF2-40B4-BE49-F238E27FC236}">
              <a16:creationId xmlns:a16="http://schemas.microsoft.com/office/drawing/2014/main" id="{00000000-0008-0000-1B00-000003000000}"/>
            </a:ext>
          </a:extLst>
        </xdr:cNvPr>
        <xdr:cNvSpPr/>
      </xdr:nvSpPr>
      <xdr:spPr>
        <a:xfrm>
          <a:off x="1707043" y="28384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28574</xdr:colOff>
      <xdr:row>6</xdr:row>
      <xdr:rowOff>66675</xdr:rowOff>
    </xdr:from>
    <xdr:to>
      <xdr:col>5</xdr:col>
      <xdr:colOff>784574</xdr:colOff>
      <xdr:row>7</xdr:row>
      <xdr:rowOff>106575</xdr:rowOff>
    </xdr:to>
    <xdr:sp macro="[0]!home" textlink="">
      <xdr:nvSpPr>
        <xdr:cNvPr id="4" name="Rounded Rectangle 3">
          <a:extLst>
            <a:ext uri="{FF2B5EF4-FFF2-40B4-BE49-F238E27FC236}">
              <a16:creationId xmlns:a16="http://schemas.microsoft.com/office/drawing/2014/main" id="{00000000-0008-0000-1B00-000004000000}"/>
            </a:ext>
          </a:extLst>
        </xdr:cNvPr>
        <xdr:cNvSpPr/>
      </xdr:nvSpPr>
      <xdr:spPr>
        <a:xfrm>
          <a:off x="1009649" y="25717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866774</xdr:colOff>
      <xdr:row>6</xdr:row>
      <xdr:rowOff>66675</xdr:rowOff>
    </xdr:from>
    <xdr:to>
      <xdr:col>5</xdr:col>
      <xdr:colOff>1622774</xdr:colOff>
      <xdr:row>7</xdr:row>
      <xdr:rowOff>106575</xdr:rowOff>
    </xdr:to>
    <xdr:sp macro="[0]!'ValidateRestSheet 1'" textlink="">
      <xdr:nvSpPr>
        <xdr:cNvPr id="5" name="Rounded Rectangle 4">
          <a:extLst>
            <a:ext uri="{FF2B5EF4-FFF2-40B4-BE49-F238E27FC236}">
              <a16:creationId xmlns:a16="http://schemas.microsoft.com/office/drawing/2014/main" id="{00000000-0008-0000-1B00-000005000000}"/>
            </a:ext>
          </a:extLst>
        </xdr:cNvPr>
        <xdr:cNvSpPr/>
      </xdr:nvSpPr>
      <xdr:spPr>
        <a:xfrm>
          <a:off x="1847849" y="25717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5</xdr:col>
      <xdr:colOff>155572</xdr:colOff>
      <xdr:row>13</xdr:row>
      <xdr:rowOff>46568</xdr:rowOff>
    </xdr:from>
    <xdr:to>
      <xdr:col>5</xdr:col>
      <xdr:colOff>767572</xdr:colOff>
      <xdr:row>13</xdr:row>
      <xdr:rowOff>275165</xdr:rowOff>
    </xdr:to>
    <xdr:sp macro="[0]!Add_Rows" textlink="">
      <xdr:nvSpPr>
        <xdr:cNvPr id="2" name="Rounded Rectangle 1">
          <a:extLst>
            <a:ext uri="{FF2B5EF4-FFF2-40B4-BE49-F238E27FC236}">
              <a16:creationId xmlns:a16="http://schemas.microsoft.com/office/drawing/2014/main" id="{00000000-0008-0000-1C00-000002000000}"/>
            </a:ext>
          </a:extLst>
        </xdr:cNvPr>
        <xdr:cNvSpPr/>
      </xdr:nvSpPr>
      <xdr:spPr>
        <a:xfrm>
          <a:off x="769405" y="2639485"/>
          <a:ext cx="612000" cy="228597"/>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833916</xdr:colOff>
      <xdr:row>13</xdr:row>
      <xdr:rowOff>46568</xdr:rowOff>
    </xdr:from>
    <xdr:to>
      <xdr:col>5</xdr:col>
      <xdr:colOff>1445916</xdr:colOff>
      <xdr:row>13</xdr:row>
      <xdr:rowOff>275165</xdr:rowOff>
    </xdr:to>
    <xdr:sp macro="[0]!'Del_Form 1'" textlink="">
      <xdr:nvSpPr>
        <xdr:cNvPr id="3" name="Rounded Rectangle 2">
          <a:extLst>
            <a:ext uri="{FF2B5EF4-FFF2-40B4-BE49-F238E27FC236}">
              <a16:creationId xmlns:a16="http://schemas.microsoft.com/office/drawing/2014/main" id="{00000000-0008-0000-1C00-000003000000}"/>
            </a:ext>
          </a:extLst>
        </xdr:cNvPr>
        <xdr:cNvSpPr/>
      </xdr:nvSpPr>
      <xdr:spPr>
        <a:xfrm>
          <a:off x="1447749" y="2639485"/>
          <a:ext cx="612000" cy="228597"/>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28574</xdr:colOff>
      <xdr:row>6</xdr:row>
      <xdr:rowOff>76200</xdr:rowOff>
    </xdr:from>
    <xdr:to>
      <xdr:col>5</xdr:col>
      <xdr:colOff>784574</xdr:colOff>
      <xdr:row>7</xdr:row>
      <xdr:rowOff>116100</xdr:rowOff>
    </xdr:to>
    <xdr:sp macro="[0]!home" textlink="">
      <xdr:nvSpPr>
        <xdr:cNvPr id="4" name="Rounded Rectangle 3">
          <a:extLst>
            <a:ext uri="{FF2B5EF4-FFF2-40B4-BE49-F238E27FC236}">
              <a16:creationId xmlns:a16="http://schemas.microsoft.com/office/drawing/2014/main" id="{00000000-0008-0000-1C00-000004000000}"/>
            </a:ext>
          </a:extLst>
        </xdr:cNvPr>
        <xdr:cNvSpPr/>
      </xdr:nvSpPr>
      <xdr:spPr>
        <a:xfrm>
          <a:off x="1009649" y="2667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857250</xdr:colOff>
      <xdr:row>6</xdr:row>
      <xdr:rowOff>76200</xdr:rowOff>
    </xdr:from>
    <xdr:to>
      <xdr:col>5</xdr:col>
      <xdr:colOff>1609725</xdr:colOff>
      <xdr:row>7</xdr:row>
      <xdr:rowOff>114300</xdr:rowOff>
    </xdr:to>
    <xdr:sp macro="[0]!'ValidateRestSheet 1'" textlink="">
      <xdr:nvSpPr>
        <xdr:cNvPr id="5" name="Rounded Rectangle 4">
          <a:extLst>
            <a:ext uri="{FF2B5EF4-FFF2-40B4-BE49-F238E27FC236}">
              <a16:creationId xmlns:a16="http://schemas.microsoft.com/office/drawing/2014/main" id="{00000000-0008-0000-1C00-000005000000}"/>
            </a:ext>
          </a:extLst>
        </xdr:cNvPr>
        <xdr:cNvSpPr/>
      </xdr:nvSpPr>
      <xdr:spPr>
        <a:xfrm>
          <a:off x="1838325" y="266700"/>
          <a:ext cx="752475"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5</xdr:col>
      <xdr:colOff>19049</xdr:colOff>
      <xdr:row>13</xdr:row>
      <xdr:rowOff>57150</xdr:rowOff>
    </xdr:from>
    <xdr:to>
      <xdr:col>5</xdr:col>
      <xdr:colOff>631049</xdr:colOff>
      <xdr:row>13</xdr:row>
      <xdr:rowOff>264214</xdr:rowOff>
    </xdr:to>
    <xdr:sp macro="[0]!Add_Rows" textlink="">
      <xdr:nvSpPr>
        <xdr:cNvPr id="2" name="Rounded Rectangle 1">
          <a:extLst>
            <a:ext uri="{FF2B5EF4-FFF2-40B4-BE49-F238E27FC236}">
              <a16:creationId xmlns:a16="http://schemas.microsoft.com/office/drawing/2014/main" id="{00000000-0008-0000-1D00-000002000000}"/>
            </a:ext>
          </a:extLst>
        </xdr:cNvPr>
        <xdr:cNvSpPr/>
      </xdr:nvSpPr>
      <xdr:spPr>
        <a:xfrm>
          <a:off x="1000124" y="2838450"/>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697394</xdr:colOff>
      <xdr:row>13</xdr:row>
      <xdr:rowOff>57150</xdr:rowOff>
    </xdr:from>
    <xdr:to>
      <xdr:col>5</xdr:col>
      <xdr:colOff>1306995</xdr:colOff>
      <xdr:row>13</xdr:row>
      <xdr:rowOff>267527</xdr:rowOff>
    </xdr:to>
    <xdr:sp macro="[0]!'Del_Form 1'" textlink="">
      <xdr:nvSpPr>
        <xdr:cNvPr id="3" name="Rounded Rectangle 2">
          <a:extLst>
            <a:ext uri="{FF2B5EF4-FFF2-40B4-BE49-F238E27FC236}">
              <a16:creationId xmlns:a16="http://schemas.microsoft.com/office/drawing/2014/main" id="{00000000-0008-0000-1D00-000003000000}"/>
            </a:ext>
          </a:extLst>
        </xdr:cNvPr>
        <xdr:cNvSpPr/>
      </xdr:nvSpPr>
      <xdr:spPr>
        <a:xfrm>
          <a:off x="1678469" y="2838450"/>
          <a:ext cx="609601" cy="210377"/>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28574</xdr:colOff>
      <xdr:row>6</xdr:row>
      <xdr:rowOff>85725</xdr:rowOff>
    </xdr:from>
    <xdr:to>
      <xdr:col>5</xdr:col>
      <xdr:colOff>784574</xdr:colOff>
      <xdr:row>7</xdr:row>
      <xdr:rowOff>125625</xdr:rowOff>
    </xdr:to>
    <xdr:sp macro="[0]!home" textlink="">
      <xdr:nvSpPr>
        <xdr:cNvPr id="4" name="Rounded Rectangle 3">
          <a:extLst>
            <a:ext uri="{FF2B5EF4-FFF2-40B4-BE49-F238E27FC236}">
              <a16:creationId xmlns:a16="http://schemas.microsoft.com/office/drawing/2014/main" id="{00000000-0008-0000-1D00-000004000000}"/>
            </a:ext>
          </a:extLst>
        </xdr:cNvPr>
        <xdr:cNvSpPr/>
      </xdr:nvSpPr>
      <xdr:spPr>
        <a:xfrm>
          <a:off x="1009649" y="2762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866774</xdr:colOff>
      <xdr:row>6</xdr:row>
      <xdr:rowOff>85725</xdr:rowOff>
    </xdr:from>
    <xdr:to>
      <xdr:col>5</xdr:col>
      <xdr:colOff>1622774</xdr:colOff>
      <xdr:row>7</xdr:row>
      <xdr:rowOff>125625</xdr:rowOff>
    </xdr:to>
    <xdr:sp macro="[0]!'ValidateRestSheet 1'" textlink="">
      <xdr:nvSpPr>
        <xdr:cNvPr id="5" name="Rounded Rectangle 4">
          <a:extLst>
            <a:ext uri="{FF2B5EF4-FFF2-40B4-BE49-F238E27FC236}">
              <a16:creationId xmlns:a16="http://schemas.microsoft.com/office/drawing/2014/main" id="{00000000-0008-0000-1D00-000005000000}"/>
            </a:ext>
          </a:extLst>
        </xdr:cNvPr>
        <xdr:cNvSpPr/>
      </xdr:nvSpPr>
      <xdr:spPr>
        <a:xfrm>
          <a:off x="1847849" y="2762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66674</xdr:colOff>
      <xdr:row>6</xdr:row>
      <xdr:rowOff>84040</xdr:rowOff>
    </xdr:from>
    <xdr:to>
      <xdr:col>5</xdr:col>
      <xdr:colOff>451199</xdr:colOff>
      <xdr:row>6</xdr:row>
      <xdr:rowOff>312640</xdr:rowOff>
    </xdr:to>
    <xdr:sp macro="[0]!home" textlink="">
      <xdr:nvSpPr>
        <xdr:cNvPr id="2" name="Rounded Rectangle 1">
          <a:extLst>
            <a:ext uri="{FF2B5EF4-FFF2-40B4-BE49-F238E27FC236}">
              <a16:creationId xmlns:a16="http://schemas.microsoft.com/office/drawing/2014/main" id="{00000000-0008-0000-0200-000002000000}"/>
            </a:ext>
          </a:extLst>
        </xdr:cNvPr>
        <xdr:cNvSpPr/>
      </xdr:nvSpPr>
      <xdr:spPr>
        <a:xfrm>
          <a:off x="695324" y="84040"/>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533399</xdr:colOff>
      <xdr:row>6</xdr:row>
      <xdr:rowOff>76200</xdr:rowOff>
    </xdr:from>
    <xdr:to>
      <xdr:col>5</xdr:col>
      <xdr:colOff>1289399</xdr:colOff>
      <xdr:row>6</xdr:row>
      <xdr:rowOff>304800</xdr:rowOff>
    </xdr:to>
    <xdr:sp macro="[0]!'ValidateDeclaration 1'" textlink="">
      <xdr:nvSpPr>
        <xdr:cNvPr id="3" name="Rounded Rectangle 2">
          <a:extLst>
            <a:ext uri="{FF2B5EF4-FFF2-40B4-BE49-F238E27FC236}">
              <a16:creationId xmlns:a16="http://schemas.microsoft.com/office/drawing/2014/main" id="{00000000-0008-0000-0200-000003000000}"/>
            </a:ext>
          </a:extLst>
        </xdr:cNvPr>
        <xdr:cNvSpPr/>
      </xdr:nvSpPr>
      <xdr:spPr>
        <a:xfrm>
          <a:off x="1533524" y="76200"/>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4</xdr:col>
      <xdr:colOff>39232</xdr:colOff>
      <xdr:row>13</xdr:row>
      <xdr:rowOff>57150</xdr:rowOff>
    </xdr:from>
    <xdr:to>
      <xdr:col>4</xdr:col>
      <xdr:colOff>651232</xdr:colOff>
      <xdr:row>13</xdr:row>
      <xdr:rowOff>264214</xdr:rowOff>
    </xdr:to>
    <xdr:sp macro="[0]!Add_Rows" textlink="">
      <xdr:nvSpPr>
        <xdr:cNvPr id="2" name="Rounded Rectangle 1">
          <a:extLst>
            <a:ext uri="{FF2B5EF4-FFF2-40B4-BE49-F238E27FC236}">
              <a16:creationId xmlns:a16="http://schemas.microsoft.com/office/drawing/2014/main" id="{00000000-0008-0000-1E00-000002000000}"/>
            </a:ext>
          </a:extLst>
        </xdr:cNvPr>
        <xdr:cNvSpPr/>
      </xdr:nvSpPr>
      <xdr:spPr>
        <a:xfrm>
          <a:off x="949399" y="2650067"/>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4</xdr:col>
      <xdr:colOff>717576</xdr:colOff>
      <xdr:row>13</xdr:row>
      <xdr:rowOff>60463</xdr:rowOff>
    </xdr:from>
    <xdr:to>
      <xdr:col>4</xdr:col>
      <xdr:colOff>1329576</xdr:colOff>
      <xdr:row>13</xdr:row>
      <xdr:rowOff>267527</xdr:rowOff>
    </xdr:to>
    <xdr:sp macro="[0]!'Del_Form 1'" textlink="">
      <xdr:nvSpPr>
        <xdr:cNvPr id="3" name="Rounded Rectangle 2">
          <a:extLst>
            <a:ext uri="{FF2B5EF4-FFF2-40B4-BE49-F238E27FC236}">
              <a16:creationId xmlns:a16="http://schemas.microsoft.com/office/drawing/2014/main" id="{00000000-0008-0000-1E00-000003000000}"/>
            </a:ext>
          </a:extLst>
        </xdr:cNvPr>
        <xdr:cNvSpPr/>
      </xdr:nvSpPr>
      <xdr:spPr>
        <a:xfrm>
          <a:off x="1627743" y="2653380"/>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4</xdr:col>
      <xdr:colOff>17008</xdr:colOff>
      <xdr:row>6</xdr:row>
      <xdr:rowOff>76200</xdr:rowOff>
    </xdr:from>
    <xdr:to>
      <xdr:col>4</xdr:col>
      <xdr:colOff>773008</xdr:colOff>
      <xdr:row>7</xdr:row>
      <xdr:rowOff>116100</xdr:rowOff>
    </xdr:to>
    <xdr:sp macro="[0]!home" textlink="">
      <xdr:nvSpPr>
        <xdr:cNvPr id="4" name="Rounded Rectangle 3">
          <a:extLst>
            <a:ext uri="{FF2B5EF4-FFF2-40B4-BE49-F238E27FC236}">
              <a16:creationId xmlns:a16="http://schemas.microsoft.com/office/drawing/2014/main" id="{00000000-0008-0000-1E00-000004000000}"/>
            </a:ext>
          </a:extLst>
        </xdr:cNvPr>
        <xdr:cNvSpPr/>
      </xdr:nvSpPr>
      <xdr:spPr>
        <a:xfrm>
          <a:off x="927175" y="762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4</xdr:col>
      <xdr:colOff>883783</xdr:colOff>
      <xdr:row>6</xdr:row>
      <xdr:rowOff>76200</xdr:rowOff>
    </xdr:from>
    <xdr:to>
      <xdr:col>4</xdr:col>
      <xdr:colOff>1639783</xdr:colOff>
      <xdr:row>7</xdr:row>
      <xdr:rowOff>116100</xdr:rowOff>
    </xdr:to>
    <xdr:sp macro="[0]!'OtherIntNonInt 1'" textlink="">
      <xdr:nvSpPr>
        <xdr:cNvPr id="5" name="Rounded Rectangle 4">
          <a:extLst>
            <a:ext uri="{FF2B5EF4-FFF2-40B4-BE49-F238E27FC236}">
              <a16:creationId xmlns:a16="http://schemas.microsoft.com/office/drawing/2014/main" id="{00000000-0008-0000-1E00-000005000000}"/>
            </a:ext>
          </a:extLst>
        </xdr:cNvPr>
        <xdr:cNvSpPr/>
      </xdr:nvSpPr>
      <xdr:spPr>
        <a:xfrm>
          <a:off x="1793950" y="762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mc:AlternateContent xmlns:mc="http://schemas.openxmlformats.org/markup-compatibility/2006">
    <mc:Choice xmlns:a14="http://schemas.microsoft.com/office/drawing/2010/main" Requires="a14">
      <xdr:twoCellAnchor>
        <xdr:from>
          <xdr:col>25</xdr:col>
          <xdr:colOff>125730</xdr:colOff>
          <xdr:row>14</xdr:row>
          <xdr:rowOff>57150</xdr:rowOff>
        </xdr:from>
        <xdr:to>
          <xdr:col>25</xdr:col>
          <xdr:colOff>1257300</xdr:colOff>
          <xdr:row>14</xdr:row>
          <xdr:rowOff>220980</xdr:rowOff>
        </xdr:to>
        <xdr:sp macro="" textlink="">
          <xdr:nvSpPr>
            <xdr:cNvPr id="30721" name="Button 1" hidden="1">
              <a:extLst>
                <a:ext uri="{63B3BB69-23CF-44E3-9099-C40C66FF867C}">
                  <a14:compatExt spid="_x0000_s30721"/>
                </a:ext>
                <a:ext uri="{FF2B5EF4-FFF2-40B4-BE49-F238E27FC236}">
                  <a16:creationId xmlns:a16="http://schemas.microsoft.com/office/drawing/2014/main" id="{00000000-0008-0000-1E00-000001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15</xdr:row>
          <xdr:rowOff>57150</xdr:rowOff>
        </xdr:from>
        <xdr:to>
          <xdr:col>25</xdr:col>
          <xdr:colOff>1257300</xdr:colOff>
          <xdr:row>15</xdr:row>
          <xdr:rowOff>220980</xdr:rowOff>
        </xdr:to>
        <xdr:sp macro="" textlink="">
          <xdr:nvSpPr>
            <xdr:cNvPr id="30722" name="Button 2" hidden="1">
              <a:extLst>
                <a:ext uri="{63B3BB69-23CF-44E3-9099-C40C66FF867C}">
                  <a14:compatExt spid="_x0000_s30722"/>
                </a:ext>
                <a:ext uri="{FF2B5EF4-FFF2-40B4-BE49-F238E27FC236}">
                  <a16:creationId xmlns:a16="http://schemas.microsoft.com/office/drawing/2014/main" id="{00000000-0008-0000-1E00-000002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16</xdr:row>
          <xdr:rowOff>57150</xdr:rowOff>
        </xdr:from>
        <xdr:to>
          <xdr:col>25</xdr:col>
          <xdr:colOff>1257300</xdr:colOff>
          <xdr:row>16</xdr:row>
          <xdr:rowOff>220980</xdr:rowOff>
        </xdr:to>
        <xdr:sp macro="" textlink="">
          <xdr:nvSpPr>
            <xdr:cNvPr id="30723" name="Button 3" hidden="1">
              <a:extLst>
                <a:ext uri="{63B3BB69-23CF-44E3-9099-C40C66FF867C}">
                  <a14:compatExt spid="_x0000_s30723"/>
                </a:ext>
                <a:ext uri="{FF2B5EF4-FFF2-40B4-BE49-F238E27FC236}">
                  <a16:creationId xmlns:a16="http://schemas.microsoft.com/office/drawing/2014/main" id="{00000000-0008-0000-1E00-000003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17</xdr:row>
          <xdr:rowOff>57150</xdr:rowOff>
        </xdr:from>
        <xdr:to>
          <xdr:col>25</xdr:col>
          <xdr:colOff>1257300</xdr:colOff>
          <xdr:row>17</xdr:row>
          <xdr:rowOff>220980</xdr:rowOff>
        </xdr:to>
        <xdr:sp macro="" textlink="">
          <xdr:nvSpPr>
            <xdr:cNvPr id="30724" name="Button 4" hidden="1">
              <a:extLst>
                <a:ext uri="{63B3BB69-23CF-44E3-9099-C40C66FF867C}">
                  <a14:compatExt spid="_x0000_s30724"/>
                </a:ext>
                <a:ext uri="{FF2B5EF4-FFF2-40B4-BE49-F238E27FC236}">
                  <a16:creationId xmlns:a16="http://schemas.microsoft.com/office/drawing/2014/main" id="{00000000-0008-0000-1E00-000004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18</xdr:row>
          <xdr:rowOff>57150</xdr:rowOff>
        </xdr:from>
        <xdr:to>
          <xdr:col>25</xdr:col>
          <xdr:colOff>1257300</xdr:colOff>
          <xdr:row>18</xdr:row>
          <xdr:rowOff>220980</xdr:rowOff>
        </xdr:to>
        <xdr:sp macro="" textlink="">
          <xdr:nvSpPr>
            <xdr:cNvPr id="30725" name="Button 5" hidden="1">
              <a:extLst>
                <a:ext uri="{63B3BB69-23CF-44E3-9099-C40C66FF867C}">
                  <a14:compatExt spid="_x0000_s30725"/>
                </a:ext>
                <a:ext uri="{FF2B5EF4-FFF2-40B4-BE49-F238E27FC236}">
                  <a16:creationId xmlns:a16="http://schemas.microsoft.com/office/drawing/2014/main" id="{00000000-0008-0000-1E00-000005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19</xdr:row>
          <xdr:rowOff>57150</xdr:rowOff>
        </xdr:from>
        <xdr:to>
          <xdr:col>25</xdr:col>
          <xdr:colOff>1257300</xdr:colOff>
          <xdr:row>19</xdr:row>
          <xdr:rowOff>220980</xdr:rowOff>
        </xdr:to>
        <xdr:sp macro="" textlink="">
          <xdr:nvSpPr>
            <xdr:cNvPr id="30726" name="Button 6" hidden="1">
              <a:extLst>
                <a:ext uri="{63B3BB69-23CF-44E3-9099-C40C66FF867C}">
                  <a14:compatExt spid="_x0000_s30726"/>
                </a:ext>
                <a:ext uri="{FF2B5EF4-FFF2-40B4-BE49-F238E27FC236}">
                  <a16:creationId xmlns:a16="http://schemas.microsoft.com/office/drawing/2014/main" id="{00000000-0008-0000-1E00-000006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20</xdr:row>
          <xdr:rowOff>57150</xdr:rowOff>
        </xdr:from>
        <xdr:to>
          <xdr:col>25</xdr:col>
          <xdr:colOff>1257300</xdr:colOff>
          <xdr:row>20</xdr:row>
          <xdr:rowOff>220980</xdr:rowOff>
        </xdr:to>
        <xdr:sp macro="" textlink="">
          <xdr:nvSpPr>
            <xdr:cNvPr id="30727" name="Button 7" hidden="1">
              <a:extLst>
                <a:ext uri="{63B3BB69-23CF-44E3-9099-C40C66FF867C}">
                  <a14:compatExt spid="_x0000_s30727"/>
                </a:ext>
                <a:ext uri="{FF2B5EF4-FFF2-40B4-BE49-F238E27FC236}">
                  <a16:creationId xmlns:a16="http://schemas.microsoft.com/office/drawing/2014/main" id="{00000000-0008-0000-1E00-000007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21</xdr:row>
          <xdr:rowOff>57150</xdr:rowOff>
        </xdr:from>
        <xdr:to>
          <xdr:col>25</xdr:col>
          <xdr:colOff>1257300</xdr:colOff>
          <xdr:row>21</xdr:row>
          <xdr:rowOff>220980</xdr:rowOff>
        </xdr:to>
        <xdr:sp macro="" textlink="">
          <xdr:nvSpPr>
            <xdr:cNvPr id="30728" name="Button 8" hidden="1">
              <a:extLst>
                <a:ext uri="{63B3BB69-23CF-44E3-9099-C40C66FF867C}">
                  <a14:compatExt spid="_x0000_s30728"/>
                </a:ext>
                <a:ext uri="{FF2B5EF4-FFF2-40B4-BE49-F238E27FC236}">
                  <a16:creationId xmlns:a16="http://schemas.microsoft.com/office/drawing/2014/main" id="{00000000-0008-0000-1E00-000008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22</xdr:row>
          <xdr:rowOff>57150</xdr:rowOff>
        </xdr:from>
        <xdr:to>
          <xdr:col>25</xdr:col>
          <xdr:colOff>1257300</xdr:colOff>
          <xdr:row>22</xdr:row>
          <xdr:rowOff>220980</xdr:rowOff>
        </xdr:to>
        <xdr:sp macro="" textlink="">
          <xdr:nvSpPr>
            <xdr:cNvPr id="30729" name="Button 9" hidden="1">
              <a:extLst>
                <a:ext uri="{63B3BB69-23CF-44E3-9099-C40C66FF867C}">
                  <a14:compatExt spid="_x0000_s30729"/>
                </a:ext>
                <a:ext uri="{FF2B5EF4-FFF2-40B4-BE49-F238E27FC236}">
                  <a16:creationId xmlns:a16="http://schemas.microsoft.com/office/drawing/2014/main" id="{00000000-0008-0000-1E00-000009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23</xdr:row>
          <xdr:rowOff>57150</xdr:rowOff>
        </xdr:from>
        <xdr:to>
          <xdr:col>25</xdr:col>
          <xdr:colOff>1257300</xdr:colOff>
          <xdr:row>23</xdr:row>
          <xdr:rowOff>220980</xdr:rowOff>
        </xdr:to>
        <xdr:sp macro="" textlink="">
          <xdr:nvSpPr>
            <xdr:cNvPr id="30730" name="Button 10" hidden="1">
              <a:extLst>
                <a:ext uri="{63B3BB69-23CF-44E3-9099-C40C66FF867C}">
                  <a14:compatExt spid="_x0000_s30730"/>
                </a:ext>
                <a:ext uri="{FF2B5EF4-FFF2-40B4-BE49-F238E27FC236}">
                  <a16:creationId xmlns:a16="http://schemas.microsoft.com/office/drawing/2014/main" id="{00000000-0008-0000-1E00-00000A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24</xdr:row>
          <xdr:rowOff>57150</xdr:rowOff>
        </xdr:from>
        <xdr:to>
          <xdr:col>25</xdr:col>
          <xdr:colOff>1257300</xdr:colOff>
          <xdr:row>24</xdr:row>
          <xdr:rowOff>220980</xdr:rowOff>
        </xdr:to>
        <xdr:sp macro="" textlink="">
          <xdr:nvSpPr>
            <xdr:cNvPr id="30731" name="Button 11" hidden="1">
              <a:extLst>
                <a:ext uri="{63B3BB69-23CF-44E3-9099-C40C66FF867C}">
                  <a14:compatExt spid="_x0000_s30731"/>
                </a:ext>
                <a:ext uri="{FF2B5EF4-FFF2-40B4-BE49-F238E27FC236}">
                  <a16:creationId xmlns:a16="http://schemas.microsoft.com/office/drawing/2014/main" id="{00000000-0008-0000-1E00-00000B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25</xdr:row>
          <xdr:rowOff>57150</xdr:rowOff>
        </xdr:from>
        <xdr:to>
          <xdr:col>25</xdr:col>
          <xdr:colOff>1257300</xdr:colOff>
          <xdr:row>25</xdr:row>
          <xdr:rowOff>220980</xdr:rowOff>
        </xdr:to>
        <xdr:sp macro="" textlink="">
          <xdr:nvSpPr>
            <xdr:cNvPr id="30732" name="Button 12" hidden="1">
              <a:extLst>
                <a:ext uri="{63B3BB69-23CF-44E3-9099-C40C66FF867C}">
                  <a14:compatExt spid="_x0000_s30732"/>
                </a:ext>
                <a:ext uri="{FF2B5EF4-FFF2-40B4-BE49-F238E27FC236}">
                  <a16:creationId xmlns:a16="http://schemas.microsoft.com/office/drawing/2014/main" id="{00000000-0008-0000-1E00-00000C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26</xdr:row>
          <xdr:rowOff>57150</xdr:rowOff>
        </xdr:from>
        <xdr:to>
          <xdr:col>25</xdr:col>
          <xdr:colOff>1257300</xdr:colOff>
          <xdr:row>26</xdr:row>
          <xdr:rowOff>220980</xdr:rowOff>
        </xdr:to>
        <xdr:sp macro="" textlink="">
          <xdr:nvSpPr>
            <xdr:cNvPr id="30734" name="Button 14" hidden="1">
              <a:extLst>
                <a:ext uri="{63B3BB69-23CF-44E3-9099-C40C66FF867C}">
                  <a14:compatExt spid="_x0000_s30734"/>
                </a:ext>
                <a:ext uri="{FF2B5EF4-FFF2-40B4-BE49-F238E27FC236}">
                  <a16:creationId xmlns:a16="http://schemas.microsoft.com/office/drawing/2014/main" id="{00000000-0008-0000-1E00-00000E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27</xdr:row>
          <xdr:rowOff>57150</xdr:rowOff>
        </xdr:from>
        <xdr:to>
          <xdr:col>25</xdr:col>
          <xdr:colOff>1257300</xdr:colOff>
          <xdr:row>27</xdr:row>
          <xdr:rowOff>220980</xdr:rowOff>
        </xdr:to>
        <xdr:sp macro="" textlink="">
          <xdr:nvSpPr>
            <xdr:cNvPr id="30735" name="Button 15" hidden="1">
              <a:extLst>
                <a:ext uri="{63B3BB69-23CF-44E3-9099-C40C66FF867C}">
                  <a14:compatExt spid="_x0000_s30735"/>
                </a:ext>
                <a:ext uri="{FF2B5EF4-FFF2-40B4-BE49-F238E27FC236}">
                  <a16:creationId xmlns:a16="http://schemas.microsoft.com/office/drawing/2014/main" id="{00000000-0008-0000-1E00-00000F7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xdr:wsDr>
</file>

<file path=xl/drawings/drawing31.xml><?xml version="1.0" encoding="utf-8"?>
<xdr:wsDr xmlns:xdr="http://schemas.openxmlformats.org/drawingml/2006/spreadsheetDrawing" xmlns:a="http://schemas.openxmlformats.org/drawingml/2006/main">
  <xdr:twoCellAnchor>
    <xdr:from>
      <xdr:col>3</xdr:col>
      <xdr:colOff>49816</xdr:colOff>
      <xdr:row>13</xdr:row>
      <xdr:rowOff>57150</xdr:rowOff>
    </xdr:from>
    <xdr:to>
      <xdr:col>3</xdr:col>
      <xdr:colOff>661816</xdr:colOff>
      <xdr:row>13</xdr:row>
      <xdr:rowOff>265950</xdr:rowOff>
    </xdr:to>
    <xdr:sp macro="[0]!Add_Rows" textlink="">
      <xdr:nvSpPr>
        <xdr:cNvPr id="2" name="Rounded Rectangle 1">
          <a:extLst>
            <a:ext uri="{FF2B5EF4-FFF2-40B4-BE49-F238E27FC236}">
              <a16:creationId xmlns:a16="http://schemas.microsoft.com/office/drawing/2014/main" id="{00000000-0008-0000-1F00-000002000000}"/>
            </a:ext>
          </a:extLst>
        </xdr:cNvPr>
        <xdr:cNvSpPr/>
      </xdr:nvSpPr>
      <xdr:spPr>
        <a:xfrm>
          <a:off x="663649" y="2650067"/>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3</xdr:col>
      <xdr:colOff>748267</xdr:colOff>
      <xdr:row>13</xdr:row>
      <xdr:rowOff>57150</xdr:rowOff>
    </xdr:from>
    <xdr:to>
      <xdr:col>3</xdr:col>
      <xdr:colOff>1360267</xdr:colOff>
      <xdr:row>13</xdr:row>
      <xdr:rowOff>265950</xdr:rowOff>
    </xdr:to>
    <xdr:sp macro="[0]!'Del_Form 1'" textlink="">
      <xdr:nvSpPr>
        <xdr:cNvPr id="3" name="Rounded Rectangle 2">
          <a:extLst>
            <a:ext uri="{FF2B5EF4-FFF2-40B4-BE49-F238E27FC236}">
              <a16:creationId xmlns:a16="http://schemas.microsoft.com/office/drawing/2014/main" id="{00000000-0008-0000-1F00-000003000000}"/>
            </a:ext>
          </a:extLst>
        </xdr:cNvPr>
        <xdr:cNvSpPr/>
      </xdr:nvSpPr>
      <xdr:spPr>
        <a:xfrm>
          <a:off x="1362100" y="2650067"/>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3</xdr:col>
      <xdr:colOff>49816</xdr:colOff>
      <xdr:row>6</xdr:row>
      <xdr:rowOff>85725</xdr:rowOff>
    </xdr:from>
    <xdr:to>
      <xdr:col>3</xdr:col>
      <xdr:colOff>805816</xdr:colOff>
      <xdr:row>7</xdr:row>
      <xdr:rowOff>125625</xdr:rowOff>
    </xdr:to>
    <xdr:sp macro="[0]!home" textlink="">
      <xdr:nvSpPr>
        <xdr:cNvPr id="4" name="Rounded Rectangle 3">
          <a:extLst>
            <a:ext uri="{FF2B5EF4-FFF2-40B4-BE49-F238E27FC236}">
              <a16:creationId xmlns:a16="http://schemas.microsoft.com/office/drawing/2014/main" id="{00000000-0008-0000-1F00-000004000000}"/>
            </a:ext>
          </a:extLst>
        </xdr:cNvPr>
        <xdr:cNvSpPr/>
      </xdr:nvSpPr>
      <xdr:spPr>
        <a:xfrm>
          <a:off x="663649" y="857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3</xdr:col>
      <xdr:colOff>888015</xdr:colOff>
      <xdr:row>6</xdr:row>
      <xdr:rowOff>85725</xdr:rowOff>
    </xdr:from>
    <xdr:to>
      <xdr:col>3</xdr:col>
      <xdr:colOff>1644015</xdr:colOff>
      <xdr:row>7</xdr:row>
      <xdr:rowOff>125625</xdr:rowOff>
    </xdr:to>
    <xdr:sp macro="[0]!'ValidateDRHolder 1'" textlink="">
      <xdr:nvSpPr>
        <xdr:cNvPr id="5" name="Rounded Rectangle 4">
          <a:extLst>
            <a:ext uri="{FF2B5EF4-FFF2-40B4-BE49-F238E27FC236}">
              <a16:creationId xmlns:a16="http://schemas.microsoft.com/office/drawing/2014/main" id="{00000000-0008-0000-1F00-000005000000}"/>
            </a:ext>
          </a:extLst>
        </xdr:cNvPr>
        <xdr:cNvSpPr/>
      </xdr:nvSpPr>
      <xdr:spPr>
        <a:xfrm>
          <a:off x="1501848" y="8572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4</xdr:col>
      <xdr:colOff>51876</xdr:colOff>
      <xdr:row>13</xdr:row>
      <xdr:rowOff>57150</xdr:rowOff>
    </xdr:from>
    <xdr:to>
      <xdr:col>4</xdr:col>
      <xdr:colOff>663876</xdr:colOff>
      <xdr:row>13</xdr:row>
      <xdr:rowOff>265950</xdr:rowOff>
    </xdr:to>
    <xdr:sp macro="[0]!Add_Rows" textlink="">
      <xdr:nvSpPr>
        <xdr:cNvPr id="2" name="Rounded Rectangle 1">
          <a:extLst>
            <a:ext uri="{FF2B5EF4-FFF2-40B4-BE49-F238E27FC236}">
              <a16:creationId xmlns:a16="http://schemas.microsoft.com/office/drawing/2014/main" id="{00000000-0008-0000-2000-000002000000}"/>
            </a:ext>
          </a:extLst>
        </xdr:cNvPr>
        <xdr:cNvSpPr/>
      </xdr:nvSpPr>
      <xdr:spPr>
        <a:xfrm>
          <a:off x="1036126" y="2650067"/>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4</xdr:col>
      <xdr:colOff>739744</xdr:colOff>
      <xdr:row>13</xdr:row>
      <xdr:rowOff>57150</xdr:rowOff>
    </xdr:from>
    <xdr:to>
      <xdr:col>4</xdr:col>
      <xdr:colOff>1351744</xdr:colOff>
      <xdr:row>13</xdr:row>
      <xdr:rowOff>265950</xdr:rowOff>
    </xdr:to>
    <xdr:sp macro="[0]!'Del_Form 1'" textlink="">
      <xdr:nvSpPr>
        <xdr:cNvPr id="3" name="Rounded Rectangle 2">
          <a:extLst>
            <a:ext uri="{FF2B5EF4-FFF2-40B4-BE49-F238E27FC236}">
              <a16:creationId xmlns:a16="http://schemas.microsoft.com/office/drawing/2014/main" id="{00000000-0008-0000-2000-000003000000}"/>
            </a:ext>
          </a:extLst>
        </xdr:cNvPr>
        <xdr:cNvSpPr/>
      </xdr:nvSpPr>
      <xdr:spPr>
        <a:xfrm>
          <a:off x="1723994" y="2650067"/>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4</xdr:col>
      <xdr:colOff>73042</xdr:colOff>
      <xdr:row>6</xdr:row>
      <xdr:rowOff>66675</xdr:rowOff>
    </xdr:from>
    <xdr:to>
      <xdr:col>4</xdr:col>
      <xdr:colOff>829042</xdr:colOff>
      <xdr:row>7</xdr:row>
      <xdr:rowOff>106575</xdr:rowOff>
    </xdr:to>
    <xdr:sp macro="[0]!home" textlink="">
      <xdr:nvSpPr>
        <xdr:cNvPr id="4" name="Rounded Rectangle 3">
          <a:extLst>
            <a:ext uri="{FF2B5EF4-FFF2-40B4-BE49-F238E27FC236}">
              <a16:creationId xmlns:a16="http://schemas.microsoft.com/office/drawing/2014/main" id="{00000000-0008-0000-2000-000004000000}"/>
            </a:ext>
          </a:extLst>
        </xdr:cNvPr>
        <xdr:cNvSpPr/>
      </xdr:nvSpPr>
      <xdr:spPr>
        <a:xfrm>
          <a:off x="1057292" y="6667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4</xdr:col>
      <xdr:colOff>920766</xdr:colOff>
      <xdr:row>6</xdr:row>
      <xdr:rowOff>66675</xdr:rowOff>
    </xdr:from>
    <xdr:to>
      <xdr:col>4</xdr:col>
      <xdr:colOff>1676766</xdr:colOff>
      <xdr:row>7</xdr:row>
      <xdr:rowOff>106575</xdr:rowOff>
    </xdr:to>
    <xdr:sp macro="[0]!'ValidateEBT 1'" textlink="">
      <xdr:nvSpPr>
        <xdr:cNvPr id="5" name="Rounded Rectangle 4">
          <a:extLst>
            <a:ext uri="{FF2B5EF4-FFF2-40B4-BE49-F238E27FC236}">
              <a16:creationId xmlns:a16="http://schemas.microsoft.com/office/drawing/2014/main" id="{00000000-0008-0000-2000-000005000000}"/>
            </a:ext>
          </a:extLst>
        </xdr:cNvPr>
        <xdr:cNvSpPr/>
      </xdr:nvSpPr>
      <xdr:spPr>
        <a:xfrm>
          <a:off x="1905016" y="66675"/>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5</xdr:col>
      <xdr:colOff>28575</xdr:colOff>
      <xdr:row>13</xdr:row>
      <xdr:rowOff>57150</xdr:rowOff>
    </xdr:from>
    <xdr:to>
      <xdr:col>5</xdr:col>
      <xdr:colOff>640575</xdr:colOff>
      <xdr:row>13</xdr:row>
      <xdr:rowOff>265950</xdr:rowOff>
    </xdr:to>
    <xdr:sp macro="[0]!Add_Rows" textlink="">
      <xdr:nvSpPr>
        <xdr:cNvPr id="2" name="Rounded Rectangle 1">
          <a:extLst>
            <a:ext uri="{FF2B5EF4-FFF2-40B4-BE49-F238E27FC236}">
              <a16:creationId xmlns:a16="http://schemas.microsoft.com/office/drawing/2014/main" id="{00000000-0008-0000-2100-000002000000}"/>
            </a:ext>
          </a:extLst>
        </xdr:cNvPr>
        <xdr:cNvSpPr/>
      </xdr:nvSpPr>
      <xdr:spPr>
        <a:xfrm>
          <a:off x="2943225" y="27241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716443</xdr:colOff>
      <xdr:row>13</xdr:row>
      <xdr:rowOff>57150</xdr:rowOff>
    </xdr:from>
    <xdr:to>
      <xdr:col>5</xdr:col>
      <xdr:colOff>1328443</xdr:colOff>
      <xdr:row>13</xdr:row>
      <xdr:rowOff>265950</xdr:rowOff>
    </xdr:to>
    <xdr:sp macro="[0]!'Del_Form 1'" textlink="">
      <xdr:nvSpPr>
        <xdr:cNvPr id="3" name="Rounded Rectangle 2">
          <a:extLst>
            <a:ext uri="{FF2B5EF4-FFF2-40B4-BE49-F238E27FC236}">
              <a16:creationId xmlns:a16="http://schemas.microsoft.com/office/drawing/2014/main" id="{00000000-0008-0000-2100-000003000000}"/>
            </a:ext>
          </a:extLst>
        </xdr:cNvPr>
        <xdr:cNvSpPr/>
      </xdr:nvSpPr>
      <xdr:spPr>
        <a:xfrm>
          <a:off x="3631093" y="2724150"/>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0</xdr:colOff>
      <xdr:row>6</xdr:row>
      <xdr:rowOff>0</xdr:rowOff>
    </xdr:from>
    <xdr:to>
      <xdr:col>5</xdr:col>
      <xdr:colOff>756000</xdr:colOff>
      <xdr:row>7</xdr:row>
      <xdr:rowOff>39900</xdr:rowOff>
    </xdr:to>
    <xdr:sp macro="[0]!home" textlink="">
      <xdr:nvSpPr>
        <xdr:cNvPr id="4" name="Rounded Rectangle 3">
          <a:extLst>
            <a:ext uri="{FF2B5EF4-FFF2-40B4-BE49-F238E27FC236}">
              <a16:creationId xmlns:a16="http://schemas.microsoft.com/office/drawing/2014/main" id="{00000000-0008-0000-2100-000004000000}"/>
            </a:ext>
          </a:extLst>
        </xdr:cNvPr>
        <xdr:cNvSpPr/>
      </xdr:nvSpPr>
      <xdr:spPr>
        <a:xfrm>
          <a:off x="2914650" y="11430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847724</xdr:colOff>
      <xdr:row>6</xdr:row>
      <xdr:rowOff>0</xdr:rowOff>
    </xdr:from>
    <xdr:to>
      <xdr:col>6</xdr:col>
      <xdr:colOff>203549</xdr:colOff>
      <xdr:row>7</xdr:row>
      <xdr:rowOff>39900</xdr:rowOff>
    </xdr:to>
    <xdr:sp macro="[0]!'ValidateUnclaimedProm 1'" textlink="">
      <xdr:nvSpPr>
        <xdr:cNvPr id="5" name="Rounded Rectangle 4">
          <a:extLst>
            <a:ext uri="{FF2B5EF4-FFF2-40B4-BE49-F238E27FC236}">
              <a16:creationId xmlns:a16="http://schemas.microsoft.com/office/drawing/2014/main" id="{00000000-0008-0000-2100-000005000000}"/>
            </a:ext>
          </a:extLst>
        </xdr:cNvPr>
        <xdr:cNvSpPr/>
      </xdr:nvSpPr>
      <xdr:spPr>
        <a:xfrm>
          <a:off x="3762374" y="11430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5</xdr:col>
      <xdr:colOff>47625</xdr:colOff>
      <xdr:row>13</xdr:row>
      <xdr:rowOff>47625</xdr:rowOff>
    </xdr:from>
    <xdr:to>
      <xdr:col>5</xdr:col>
      <xdr:colOff>659625</xdr:colOff>
      <xdr:row>13</xdr:row>
      <xdr:rowOff>256425</xdr:rowOff>
    </xdr:to>
    <xdr:sp macro="[0]!Add_Rows" textlink="">
      <xdr:nvSpPr>
        <xdr:cNvPr id="2" name="Rounded Rectangle 1">
          <a:extLst>
            <a:ext uri="{FF2B5EF4-FFF2-40B4-BE49-F238E27FC236}">
              <a16:creationId xmlns:a16="http://schemas.microsoft.com/office/drawing/2014/main" id="{00000000-0008-0000-2300-000002000000}"/>
            </a:ext>
          </a:extLst>
        </xdr:cNvPr>
        <xdr:cNvSpPr/>
      </xdr:nvSpPr>
      <xdr:spPr>
        <a:xfrm>
          <a:off x="2962275" y="2714625"/>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735493</xdr:colOff>
      <xdr:row>13</xdr:row>
      <xdr:rowOff>47625</xdr:rowOff>
    </xdr:from>
    <xdr:to>
      <xdr:col>5</xdr:col>
      <xdr:colOff>1347493</xdr:colOff>
      <xdr:row>13</xdr:row>
      <xdr:rowOff>256425</xdr:rowOff>
    </xdr:to>
    <xdr:sp macro="[0]!'Del_Form 1'" textlink="">
      <xdr:nvSpPr>
        <xdr:cNvPr id="3" name="Rounded Rectangle 2">
          <a:extLst>
            <a:ext uri="{FF2B5EF4-FFF2-40B4-BE49-F238E27FC236}">
              <a16:creationId xmlns:a16="http://schemas.microsoft.com/office/drawing/2014/main" id="{00000000-0008-0000-2300-000003000000}"/>
            </a:ext>
          </a:extLst>
        </xdr:cNvPr>
        <xdr:cNvSpPr/>
      </xdr:nvSpPr>
      <xdr:spPr>
        <a:xfrm>
          <a:off x="3650143" y="2714625"/>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0</xdr:colOff>
      <xdr:row>6</xdr:row>
      <xdr:rowOff>0</xdr:rowOff>
    </xdr:from>
    <xdr:to>
      <xdr:col>5</xdr:col>
      <xdr:colOff>756000</xdr:colOff>
      <xdr:row>7</xdr:row>
      <xdr:rowOff>39900</xdr:rowOff>
    </xdr:to>
    <xdr:sp macro="[0]!home" textlink="">
      <xdr:nvSpPr>
        <xdr:cNvPr id="4" name="Rounded Rectangle 3">
          <a:extLst>
            <a:ext uri="{FF2B5EF4-FFF2-40B4-BE49-F238E27FC236}">
              <a16:creationId xmlns:a16="http://schemas.microsoft.com/office/drawing/2014/main" id="{00000000-0008-0000-2300-000004000000}"/>
            </a:ext>
          </a:extLst>
        </xdr:cNvPr>
        <xdr:cNvSpPr/>
      </xdr:nvSpPr>
      <xdr:spPr>
        <a:xfrm>
          <a:off x="2914650" y="11430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847724</xdr:colOff>
      <xdr:row>6</xdr:row>
      <xdr:rowOff>0</xdr:rowOff>
    </xdr:from>
    <xdr:to>
      <xdr:col>5</xdr:col>
      <xdr:colOff>1603724</xdr:colOff>
      <xdr:row>7</xdr:row>
      <xdr:rowOff>39900</xdr:rowOff>
    </xdr:to>
    <xdr:sp macro="[0]!'ValidatePAC_Public 1'" textlink="">
      <xdr:nvSpPr>
        <xdr:cNvPr id="5" name="Rounded Rectangle 4">
          <a:extLst>
            <a:ext uri="{FF2B5EF4-FFF2-40B4-BE49-F238E27FC236}">
              <a16:creationId xmlns:a16="http://schemas.microsoft.com/office/drawing/2014/main" id="{00000000-0008-0000-2300-000005000000}"/>
            </a:ext>
          </a:extLst>
        </xdr:cNvPr>
        <xdr:cNvSpPr/>
      </xdr:nvSpPr>
      <xdr:spPr>
        <a:xfrm>
          <a:off x="3762374" y="11430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5</xdr:col>
      <xdr:colOff>28575</xdr:colOff>
      <xdr:row>13</xdr:row>
      <xdr:rowOff>47625</xdr:rowOff>
    </xdr:from>
    <xdr:to>
      <xdr:col>5</xdr:col>
      <xdr:colOff>640575</xdr:colOff>
      <xdr:row>13</xdr:row>
      <xdr:rowOff>256425</xdr:rowOff>
    </xdr:to>
    <xdr:sp macro="[0]!Add_Rows" textlink="">
      <xdr:nvSpPr>
        <xdr:cNvPr id="2" name="Rounded Rectangle 1">
          <a:extLst>
            <a:ext uri="{FF2B5EF4-FFF2-40B4-BE49-F238E27FC236}">
              <a16:creationId xmlns:a16="http://schemas.microsoft.com/office/drawing/2014/main" id="{00000000-0008-0000-2400-000002000000}"/>
            </a:ext>
          </a:extLst>
        </xdr:cNvPr>
        <xdr:cNvSpPr/>
      </xdr:nvSpPr>
      <xdr:spPr>
        <a:xfrm>
          <a:off x="2943225" y="2714625"/>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716443</xdr:colOff>
      <xdr:row>13</xdr:row>
      <xdr:rowOff>47625</xdr:rowOff>
    </xdr:from>
    <xdr:to>
      <xdr:col>5</xdr:col>
      <xdr:colOff>1328443</xdr:colOff>
      <xdr:row>13</xdr:row>
      <xdr:rowOff>256425</xdr:rowOff>
    </xdr:to>
    <xdr:sp macro="[0]!'Del_Form 1'" textlink="">
      <xdr:nvSpPr>
        <xdr:cNvPr id="3" name="Rounded Rectangle 2">
          <a:extLst>
            <a:ext uri="{FF2B5EF4-FFF2-40B4-BE49-F238E27FC236}">
              <a16:creationId xmlns:a16="http://schemas.microsoft.com/office/drawing/2014/main" id="{00000000-0008-0000-2400-000003000000}"/>
            </a:ext>
          </a:extLst>
        </xdr:cNvPr>
        <xdr:cNvSpPr/>
      </xdr:nvSpPr>
      <xdr:spPr>
        <a:xfrm>
          <a:off x="3631093" y="2714625"/>
          <a:ext cx="612000" cy="208800"/>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0</xdr:colOff>
      <xdr:row>6</xdr:row>
      <xdr:rowOff>0</xdr:rowOff>
    </xdr:from>
    <xdr:to>
      <xdr:col>5</xdr:col>
      <xdr:colOff>756000</xdr:colOff>
      <xdr:row>7</xdr:row>
      <xdr:rowOff>39900</xdr:rowOff>
    </xdr:to>
    <xdr:sp macro="[0]!home" textlink="">
      <xdr:nvSpPr>
        <xdr:cNvPr id="4" name="Rounded Rectangle 3">
          <a:extLst>
            <a:ext uri="{FF2B5EF4-FFF2-40B4-BE49-F238E27FC236}">
              <a16:creationId xmlns:a16="http://schemas.microsoft.com/office/drawing/2014/main" id="{00000000-0008-0000-2400-000004000000}"/>
            </a:ext>
          </a:extLst>
        </xdr:cNvPr>
        <xdr:cNvSpPr/>
      </xdr:nvSpPr>
      <xdr:spPr>
        <a:xfrm>
          <a:off x="2914650" y="1143000"/>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847724</xdr:colOff>
      <xdr:row>6</xdr:row>
      <xdr:rowOff>0</xdr:rowOff>
    </xdr:from>
    <xdr:to>
      <xdr:col>5</xdr:col>
      <xdr:colOff>1638300</xdr:colOff>
      <xdr:row>7</xdr:row>
      <xdr:rowOff>39900</xdr:rowOff>
    </xdr:to>
    <xdr:sp macro="[0]!'ValidateUnclaimed_Public 1'" textlink="">
      <xdr:nvSpPr>
        <xdr:cNvPr id="5" name="Rounded Rectangle 4">
          <a:extLst>
            <a:ext uri="{FF2B5EF4-FFF2-40B4-BE49-F238E27FC236}">
              <a16:creationId xmlns:a16="http://schemas.microsoft.com/office/drawing/2014/main" id="{00000000-0008-0000-2400-000005000000}"/>
            </a:ext>
          </a:extLst>
        </xdr:cNvPr>
        <xdr:cNvSpPr/>
      </xdr:nvSpPr>
      <xdr:spPr>
        <a:xfrm>
          <a:off x="1933574" y="190500"/>
          <a:ext cx="790576"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471772</xdr:colOff>
      <xdr:row>5</xdr:row>
      <xdr:rowOff>85725</xdr:rowOff>
    </xdr:from>
    <xdr:to>
      <xdr:col>5</xdr:col>
      <xdr:colOff>637222</xdr:colOff>
      <xdr:row>6</xdr:row>
      <xdr:rowOff>125625</xdr:rowOff>
    </xdr:to>
    <xdr:sp macro="[0]!home" textlink="">
      <xdr:nvSpPr>
        <xdr:cNvPr id="2" name="Rounded Rectangle 1">
          <a:extLst>
            <a:ext uri="{FF2B5EF4-FFF2-40B4-BE49-F238E27FC236}">
              <a16:creationId xmlns:a16="http://schemas.microsoft.com/office/drawing/2014/main" id="{00000000-0008-0000-0300-000002000000}"/>
            </a:ext>
          </a:extLst>
        </xdr:cNvPr>
        <xdr:cNvSpPr/>
      </xdr:nvSpPr>
      <xdr:spPr>
        <a:xfrm>
          <a:off x="639860" y="85725"/>
          <a:ext cx="647303"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17079</xdr:colOff>
      <xdr:row>6</xdr:row>
      <xdr:rowOff>65836</xdr:rowOff>
    </xdr:from>
    <xdr:to>
      <xdr:col>5</xdr:col>
      <xdr:colOff>773079</xdr:colOff>
      <xdr:row>7</xdr:row>
      <xdr:rowOff>105736</xdr:rowOff>
    </xdr:to>
    <xdr:sp macro="[0]!home" textlink="">
      <xdr:nvSpPr>
        <xdr:cNvPr id="2" name="Rounded Rectangle 1">
          <a:extLst>
            <a:ext uri="{FF2B5EF4-FFF2-40B4-BE49-F238E27FC236}">
              <a16:creationId xmlns:a16="http://schemas.microsoft.com/office/drawing/2014/main" id="{00000000-0008-0000-0500-000002000000}"/>
            </a:ext>
          </a:extLst>
        </xdr:cNvPr>
        <xdr:cNvSpPr/>
      </xdr:nvSpPr>
      <xdr:spPr>
        <a:xfrm>
          <a:off x="850517" y="256336"/>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875729</xdr:colOff>
      <xdr:row>6</xdr:row>
      <xdr:rowOff>65836</xdr:rowOff>
    </xdr:from>
    <xdr:to>
      <xdr:col>5</xdr:col>
      <xdr:colOff>1631729</xdr:colOff>
      <xdr:row>7</xdr:row>
      <xdr:rowOff>105736</xdr:rowOff>
    </xdr:to>
    <xdr:sp macro="[0]!'validateShareHolderPattern 1'" textlink="">
      <xdr:nvSpPr>
        <xdr:cNvPr id="3" name="Rounded Rectangle 2">
          <a:extLst>
            <a:ext uri="{FF2B5EF4-FFF2-40B4-BE49-F238E27FC236}">
              <a16:creationId xmlns:a16="http://schemas.microsoft.com/office/drawing/2014/main" id="{00000000-0008-0000-0500-000003000000}"/>
            </a:ext>
          </a:extLst>
        </xdr:cNvPr>
        <xdr:cNvSpPr/>
      </xdr:nvSpPr>
      <xdr:spPr>
        <a:xfrm>
          <a:off x="1709167" y="256336"/>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13</xdr:col>
      <xdr:colOff>132379</xdr:colOff>
      <xdr:row>58</xdr:row>
      <xdr:rowOff>59530</xdr:rowOff>
    </xdr:from>
    <xdr:to>
      <xdr:col>14</xdr:col>
      <xdr:colOff>965818</xdr:colOff>
      <xdr:row>58</xdr:row>
      <xdr:rowOff>416719</xdr:rowOff>
    </xdr:to>
    <xdr:sp macro="[0]!opentextblock" textlink="">
      <xdr:nvSpPr>
        <xdr:cNvPr id="5" name="Rounded Rectangle 4">
          <a:extLst>
            <a:ext uri="{FF2B5EF4-FFF2-40B4-BE49-F238E27FC236}">
              <a16:creationId xmlns:a16="http://schemas.microsoft.com/office/drawing/2014/main" id="{00000000-0008-0000-0500-000005000000}"/>
            </a:ext>
          </a:extLst>
        </xdr:cNvPr>
        <xdr:cNvSpPr/>
      </xdr:nvSpPr>
      <xdr:spPr>
        <a:xfrm>
          <a:off x="10296114" y="17014030"/>
          <a:ext cx="1942822" cy="357189"/>
        </a:xfrm>
        <a:prstGeom prst="roundRect">
          <a:avLst/>
        </a:prstGeom>
        <a:solidFill>
          <a:srgbClr val="9B2D2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a:t>Add Notes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10589</xdr:colOff>
      <xdr:row>13</xdr:row>
      <xdr:rowOff>57150</xdr:rowOff>
    </xdr:from>
    <xdr:to>
      <xdr:col>5</xdr:col>
      <xdr:colOff>622589</xdr:colOff>
      <xdr:row>13</xdr:row>
      <xdr:rowOff>265628</xdr:rowOff>
    </xdr:to>
    <xdr:sp macro="[0]!Add_Rows" textlink="">
      <xdr:nvSpPr>
        <xdr:cNvPr id="2" name="Rounded Rectangle 1">
          <a:extLst>
            <a:ext uri="{FF2B5EF4-FFF2-40B4-BE49-F238E27FC236}">
              <a16:creationId xmlns:a16="http://schemas.microsoft.com/office/drawing/2014/main" id="{00000000-0008-0000-0600-000002000000}"/>
            </a:ext>
          </a:extLst>
        </xdr:cNvPr>
        <xdr:cNvSpPr/>
      </xdr:nvSpPr>
      <xdr:spPr>
        <a:xfrm>
          <a:off x="660530" y="2656915"/>
          <a:ext cx="612000" cy="208478"/>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715576</xdr:colOff>
      <xdr:row>13</xdr:row>
      <xdr:rowOff>60463</xdr:rowOff>
    </xdr:from>
    <xdr:to>
      <xdr:col>5</xdr:col>
      <xdr:colOff>1327576</xdr:colOff>
      <xdr:row>13</xdr:row>
      <xdr:rowOff>268941</xdr:rowOff>
    </xdr:to>
    <xdr:sp macro="[0]!'Del_Form 1'" textlink="">
      <xdr:nvSpPr>
        <xdr:cNvPr id="3" name="Rounded Rectangle 2">
          <a:extLst>
            <a:ext uri="{FF2B5EF4-FFF2-40B4-BE49-F238E27FC236}">
              <a16:creationId xmlns:a16="http://schemas.microsoft.com/office/drawing/2014/main" id="{00000000-0008-0000-0600-000003000000}"/>
            </a:ext>
          </a:extLst>
        </xdr:cNvPr>
        <xdr:cNvSpPr/>
      </xdr:nvSpPr>
      <xdr:spPr>
        <a:xfrm>
          <a:off x="1365517" y="2660228"/>
          <a:ext cx="612000" cy="208478"/>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17995</xdr:colOff>
      <xdr:row>6</xdr:row>
      <xdr:rowOff>84661</xdr:rowOff>
    </xdr:from>
    <xdr:to>
      <xdr:col>5</xdr:col>
      <xdr:colOff>773995</xdr:colOff>
      <xdr:row>7</xdr:row>
      <xdr:rowOff>124561</xdr:rowOff>
    </xdr:to>
    <xdr:sp macro="[0]!home" textlink="">
      <xdr:nvSpPr>
        <xdr:cNvPr id="5" name="Rounded Rectangle 4">
          <a:extLst>
            <a:ext uri="{FF2B5EF4-FFF2-40B4-BE49-F238E27FC236}">
              <a16:creationId xmlns:a16="http://schemas.microsoft.com/office/drawing/2014/main" id="{00000000-0008-0000-0600-000005000000}"/>
            </a:ext>
          </a:extLst>
        </xdr:cNvPr>
        <xdr:cNvSpPr/>
      </xdr:nvSpPr>
      <xdr:spPr>
        <a:xfrm>
          <a:off x="663578" y="465661"/>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854076</xdr:colOff>
      <xdr:row>6</xdr:row>
      <xdr:rowOff>87404</xdr:rowOff>
    </xdr:from>
    <xdr:to>
      <xdr:col>5</xdr:col>
      <xdr:colOff>1610076</xdr:colOff>
      <xdr:row>7</xdr:row>
      <xdr:rowOff>127304</xdr:rowOff>
    </xdr:to>
    <xdr:sp macro="[0]!'ValidatePPG 1'" textlink="">
      <xdr:nvSpPr>
        <xdr:cNvPr id="6" name="Rounded Rectangle 5">
          <a:extLst>
            <a:ext uri="{FF2B5EF4-FFF2-40B4-BE49-F238E27FC236}">
              <a16:creationId xmlns:a16="http://schemas.microsoft.com/office/drawing/2014/main" id="{00000000-0008-0000-0600-000006000000}"/>
            </a:ext>
          </a:extLst>
        </xdr:cNvPr>
        <xdr:cNvSpPr/>
      </xdr:nvSpPr>
      <xdr:spPr>
        <a:xfrm>
          <a:off x="1499659" y="468404"/>
          <a:ext cx="756000" cy="2304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mc:AlternateContent xmlns:mc="http://schemas.openxmlformats.org/markup-compatibility/2006">
    <mc:Choice xmlns:a14="http://schemas.microsoft.com/office/drawing/2010/main" Requires="a14">
      <xdr:twoCellAnchor>
        <xdr:from>
          <xdr:col>25</xdr:col>
          <xdr:colOff>125730</xdr:colOff>
          <xdr:row>14</xdr:row>
          <xdr:rowOff>57150</xdr:rowOff>
        </xdr:from>
        <xdr:to>
          <xdr:col>25</xdr:col>
          <xdr:colOff>1066800</xdr:colOff>
          <xdr:row>14</xdr:row>
          <xdr:rowOff>247650</xdr:rowOff>
        </xdr:to>
        <xdr:sp macro="" textlink="">
          <xdr:nvSpPr>
            <xdr:cNvPr id="6145" name="Button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15</xdr:row>
          <xdr:rowOff>57150</xdr:rowOff>
        </xdr:from>
        <xdr:to>
          <xdr:col>25</xdr:col>
          <xdr:colOff>1066800</xdr:colOff>
          <xdr:row>15</xdr:row>
          <xdr:rowOff>247650</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16</xdr:row>
          <xdr:rowOff>57150</xdr:rowOff>
        </xdr:from>
        <xdr:to>
          <xdr:col>25</xdr:col>
          <xdr:colOff>1066800</xdr:colOff>
          <xdr:row>16</xdr:row>
          <xdr:rowOff>247650</xdr:rowOff>
        </xdr:to>
        <xdr:sp macro="" textlink="">
          <xdr:nvSpPr>
            <xdr:cNvPr id="6147" name="Button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17</xdr:row>
          <xdr:rowOff>57150</xdr:rowOff>
        </xdr:from>
        <xdr:to>
          <xdr:col>25</xdr:col>
          <xdr:colOff>1066800</xdr:colOff>
          <xdr:row>17</xdr:row>
          <xdr:rowOff>247650</xdr:rowOff>
        </xdr:to>
        <xdr:sp macro="" textlink="">
          <xdr:nvSpPr>
            <xdr:cNvPr id="6148" name="Button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18</xdr:row>
          <xdr:rowOff>57150</xdr:rowOff>
        </xdr:from>
        <xdr:to>
          <xdr:col>25</xdr:col>
          <xdr:colOff>1066800</xdr:colOff>
          <xdr:row>18</xdr:row>
          <xdr:rowOff>247650</xdr:rowOff>
        </xdr:to>
        <xdr:sp macro="" textlink="">
          <xdr:nvSpPr>
            <xdr:cNvPr id="6149" name="Button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19</xdr:row>
          <xdr:rowOff>57150</xdr:rowOff>
        </xdr:from>
        <xdr:to>
          <xdr:col>25</xdr:col>
          <xdr:colOff>1066800</xdr:colOff>
          <xdr:row>19</xdr:row>
          <xdr:rowOff>247650</xdr:rowOff>
        </xdr:to>
        <xdr:sp macro="" textlink="">
          <xdr:nvSpPr>
            <xdr:cNvPr id="6150" name="Button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20</xdr:row>
          <xdr:rowOff>57150</xdr:rowOff>
        </xdr:from>
        <xdr:to>
          <xdr:col>25</xdr:col>
          <xdr:colOff>1066800</xdr:colOff>
          <xdr:row>20</xdr:row>
          <xdr:rowOff>247650</xdr:rowOff>
        </xdr:to>
        <xdr:sp macro="" textlink="">
          <xdr:nvSpPr>
            <xdr:cNvPr id="6151" name="Button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21</xdr:row>
          <xdr:rowOff>57150</xdr:rowOff>
        </xdr:from>
        <xdr:to>
          <xdr:col>25</xdr:col>
          <xdr:colOff>1066800</xdr:colOff>
          <xdr:row>21</xdr:row>
          <xdr:rowOff>247650</xdr:rowOff>
        </xdr:to>
        <xdr:sp macro="" textlink="">
          <xdr:nvSpPr>
            <xdr:cNvPr id="6152" name="Button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22</xdr:row>
          <xdr:rowOff>57150</xdr:rowOff>
        </xdr:from>
        <xdr:to>
          <xdr:col>25</xdr:col>
          <xdr:colOff>1066800</xdr:colOff>
          <xdr:row>22</xdr:row>
          <xdr:rowOff>247650</xdr:rowOff>
        </xdr:to>
        <xdr:sp macro="" textlink="">
          <xdr:nvSpPr>
            <xdr:cNvPr id="6153" name="Button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25</xdr:col>
          <xdr:colOff>125730</xdr:colOff>
          <xdr:row>23</xdr:row>
          <xdr:rowOff>57150</xdr:rowOff>
        </xdr:from>
        <xdr:to>
          <xdr:col>25</xdr:col>
          <xdr:colOff>1066800</xdr:colOff>
          <xdr:row>23</xdr:row>
          <xdr:rowOff>247650</xdr:rowOff>
        </xdr:to>
        <xdr:sp macro="" textlink="">
          <xdr:nvSpPr>
            <xdr:cNvPr id="6154" name="Button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5</xdr:col>
      <xdr:colOff>7845</xdr:colOff>
      <xdr:row>13</xdr:row>
      <xdr:rowOff>57150</xdr:rowOff>
    </xdr:from>
    <xdr:to>
      <xdr:col>5</xdr:col>
      <xdr:colOff>619845</xdr:colOff>
      <xdr:row>13</xdr:row>
      <xdr:rowOff>264214</xdr:rowOff>
    </xdr:to>
    <xdr:sp macro="[0]!Add_Rows" textlink="">
      <xdr:nvSpPr>
        <xdr:cNvPr id="2" name="Rounded Rectangle 1">
          <a:extLst>
            <a:ext uri="{FF2B5EF4-FFF2-40B4-BE49-F238E27FC236}">
              <a16:creationId xmlns:a16="http://schemas.microsoft.com/office/drawing/2014/main" id="{00000000-0008-0000-0700-000002000000}"/>
            </a:ext>
          </a:extLst>
        </xdr:cNvPr>
        <xdr:cNvSpPr/>
      </xdr:nvSpPr>
      <xdr:spPr>
        <a:xfrm>
          <a:off x="1094816" y="3026709"/>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709723</xdr:colOff>
      <xdr:row>13</xdr:row>
      <xdr:rowOff>60463</xdr:rowOff>
    </xdr:from>
    <xdr:to>
      <xdr:col>5</xdr:col>
      <xdr:colOff>1321723</xdr:colOff>
      <xdr:row>13</xdr:row>
      <xdr:rowOff>267527</xdr:rowOff>
    </xdr:to>
    <xdr:sp macro="[0]!'Del_Form 1'" textlink="">
      <xdr:nvSpPr>
        <xdr:cNvPr id="3" name="Rounded Rectangle 2">
          <a:extLst>
            <a:ext uri="{FF2B5EF4-FFF2-40B4-BE49-F238E27FC236}">
              <a16:creationId xmlns:a16="http://schemas.microsoft.com/office/drawing/2014/main" id="{00000000-0008-0000-0700-000003000000}"/>
            </a:ext>
          </a:extLst>
        </xdr:cNvPr>
        <xdr:cNvSpPr/>
      </xdr:nvSpPr>
      <xdr:spPr>
        <a:xfrm>
          <a:off x="1796694" y="3030022"/>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22416</xdr:colOff>
      <xdr:row>6</xdr:row>
      <xdr:rowOff>52660</xdr:rowOff>
    </xdr:from>
    <xdr:to>
      <xdr:col>5</xdr:col>
      <xdr:colOff>778416</xdr:colOff>
      <xdr:row>7</xdr:row>
      <xdr:rowOff>90760</xdr:rowOff>
    </xdr:to>
    <xdr:sp macro="[0]!home" textlink="">
      <xdr:nvSpPr>
        <xdr:cNvPr id="5" name="Rounded Rectangle 4">
          <a:extLst>
            <a:ext uri="{FF2B5EF4-FFF2-40B4-BE49-F238E27FC236}">
              <a16:creationId xmlns:a16="http://schemas.microsoft.com/office/drawing/2014/main" id="{00000000-0008-0000-0700-000005000000}"/>
            </a:ext>
          </a:extLst>
        </xdr:cNvPr>
        <xdr:cNvSpPr/>
      </xdr:nvSpPr>
      <xdr:spPr>
        <a:xfrm>
          <a:off x="1109387" y="433660"/>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867342</xdr:colOff>
      <xdr:row>6</xdr:row>
      <xdr:rowOff>44820</xdr:rowOff>
    </xdr:from>
    <xdr:to>
      <xdr:col>5</xdr:col>
      <xdr:colOff>1623342</xdr:colOff>
      <xdr:row>7</xdr:row>
      <xdr:rowOff>82920</xdr:rowOff>
    </xdr:to>
    <xdr:sp macro="[0]!'ValidatePPG 1'" textlink="">
      <xdr:nvSpPr>
        <xdr:cNvPr id="6" name="Rounded Rectangle 5">
          <a:extLst>
            <a:ext uri="{FF2B5EF4-FFF2-40B4-BE49-F238E27FC236}">
              <a16:creationId xmlns:a16="http://schemas.microsoft.com/office/drawing/2014/main" id="{00000000-0008-0000-0700-000006000000}"/>
            </a:ext>
          </a:extLst>
        </xdr:cNvPr>
        <xdr:cNvSpPr/>
      </xdr:nvSpPr>
      <xdr:spPr>
        <a:xfrm>
          <a:off x="1954313" y="425820"/>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38099</xdr:colOff>
      <xdr:row>13</xdr:row>
      <xdr:rowOff>57150</xdr:rowOff>
    </xdr:from>
    <xdr:to>
      <xdr:col>5</xdr:col>
      <xdr:colOff>650099</xdr:colOff>
      <xdr:row>13</xdr:row>
      <xdr:rowOff>264214</xdr:rowOff>
    </xdr:to>
    <xdr:sp macro="[0]!Add_Rows" textlink="">
      <xdr:nvSpPr>
        <xdr:cNvPr id="2" name="Rounded Rectangle 1">
          <a:extLst>
            <a:ext uri="{FF2B5EF4-FFF2-40B4-BE49-F238E27FC236}">
              <a16:creationId xmlns:a16="http://schemas.microsoft.com/office/drawing/2014/main" id="{00000000-0008-0000-0800-000002000000}"/>
            </a:ext>
          </a:extLst>
        </xdr:cNvPr>
        <xdr:cNvSpPr/>
      </xdr:nvSpPr>
      <xdr:spPr>
        <a:xfrm>
          <a:off x="1019174" y="2838450"/>
          <a:ext cx="612000" cy="207064"/>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5</xdr:col>
      <xdr:colOff>725969</xdr:colOff>
      <xdr:row>13</xdr:row>
      <xdr:rowOff>57150</xdr:rowOff>
    </xdr:from>
    <xdr:to>
      <xdr:col>5</xdr:col>
      <xdr:colOff>1335570</xdr:colOff>
      <xdr:row>13</xdr:row>
      <xdr:rowOff>267527</xdr:rowOff>
    </xdr:to>
    <xdr:sp macro="[0]!'Del_Form 1'" textlink="">
      <xdr:nvSpPr>
        <xdr:cNvPr id="3" name="Rounded Rectangle 2">
          <a:extLst>
            <a:ext uri="{FF2B5EF4-FFF2-40B4-BE49-F238E27FC236}">
              <a16:creationId xmlns:a16="http://schemas.microsoft.com/office/drawing/2014/main" id="{00000000-0008-0000-0800-000003000000}"/>
            </a:ext>
          </a:extLst>
        </xdr:cNvPr>
        <xdr:cNvSpPr/>
      </xdr:nvSpPr>
      <xdr:spPr>
        <a:xfrm>
          <a:off x="1707044" y="2838450"/>
          <a:ext cx="609601" cy="210377"/>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5</xdr:col>
      <xdr:colOff>57149</xdr:colOff>
      <xdr:row>6</xdr:row>
      <xdr:rowOff>74515</xdr:rowOff>
    </xdr:from>
    <xdr:to>
      <xdr:col>5</xdr:col>
      <xdr:colOff>813149</xdr:colOff>
      <xdr:row>7</xdr:row>
      <xdr:rowOff>112615</xdr:rowOff>
    </xdr:to>
    <xdr:sp macro="[0]!home" textlink="">
      <xdr:nvSpPr>
        <xdr:cNvPr id="7" name="Rounded Rectangle 6">
          <a:extLst>
            <a:ext uri="{FF2B5EF4-FFF2-40B4-BE49-F238E27FC236}">
              <a16:creationId xmlns:a16="http://schemas.microsoft.com/office/drawing/2014/main" id="{00000000-0008-0000-0800-000007000000}"/>
            </a:ext>
          </a:extLst>
        </xdr:cNvPr>
        <xdr:cNvSpPr/>
      </xdr:nvSpPr>
      <xdr:spPr>
        <a:xfrm>
          <a:off x="1038224" y="26501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904874</xdr:colOff>
      <xdr:row>6</xdr:row>
      <xdr:rowOff>66675</xdr:rowOff>
    </xdr:from>
    <xdr:to>
      <xdr:col>5</xdr:col>
      <xdr:colOff>1660874</xdr:colOff>
      <xdr:row>7</xdr:row>
      <xdr:rowOff>104775</xdr:rowOff>
    </xdr:to>
    <xdr:sp macro="[0]!'ValidatePPG 1'" textlink="">
      <xdr:nvSpPr>
        <xdr:cNvPr id="8" name="Rounded Rectangle 7">
          <a:extLst>
            <a:ext uri="{FF2B5EF4-FFF2-40B4-BE49-F238E27FC236}">
              <a16:creationId xmlns:a16="http://schemas.microsoft.com/office/drawing/2014/main" id="{00000000-0008-0000-0800-000008000000}"/>
            </a:ext>
          </a:extLst>
        </xdr:cNvPr>
        <xdr:cNvSpPr/>
      </xdr:nvSpPr>
      <xdr:spPr>
        <a:xfrm>
          <a:off x="1885949" y="257175"/>
          <a:ext cx="756000" cy="228600"/>
        </a:xfrm>
        <a:prstGeom prst="roundRect">
          <a:avLst/>
        </a:prstGeom>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200" b="1">
              <a:solidFill>
                <a:schemeClr val="bg1"/>
              </a:solidFill>
            </a:rPr>
            <a:t>Validate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116417</xdr:colOff>
      <xdr:row>13</xdr:row>
      <xdr:rowOff>59262</xdr:rowOff>
    </xdr:from>
    <xdr:to>
      <xdr:col>4</xdr:col>
      <xdr:colOff>736623</xdr:colOff>
      <xdr:row>13</xdr:row>
      <xdr:rowOff>260345</xdr:rowOff>
    </xdr:to>
    <xdr:sp macro="[0]!Add_Rows" textlink="">
      <xdr:nvSpPr>
        <xdr:cNvPr id="6" name="Rounded Rectangle 5">
          <a:extLst>
            <a:ext uri="{FF2B5EF4-FFF2-40B4-BE49-F238E27FC236}">
              <a16:creationId xmlns:a16="http://schemas.microsoft.com/office/drawing/2014/main" id="{00000000-0008-0000-0900-000006000000}"/>
            </a:ext>
          </a:extLst>
        </xdr:cNvPr>
        <xdr:cNvSpPr/>
      </xdr:nvSpPr>
      <xdr:spPr>
        <a:xfrm>
          <a:off x="910167" y="2683929"/>
          <a:ext cx="620206" cy="201083"/>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Add</a:t>
          </a:r>
        </a:p>
      </xdr:txBody>
    </xdr:sp>
    <xdr:clientData/>
  </xdr:twoCellAnchor>
  <xdr:twoCellAnchor>
    <xdr:from>
      <xdr:col>4</xdr:col>
      <xdr:colOff>861465</xdr:colOff>
      <xdr:row>13</xdr:row>
      <xdr:rowOff>63500</xdr:rowOff>
    </xdr:from>
    <xdr:to>
      <xdr:col>4</xdr:col>
      <xdr:colOff>1481671</xdr:colOff>
      <xdr:row>13</xdr:row>
      <xdr:rowOff>264583</xdr:rowOff>
    </xdr:to>
    <xdr:sp macro="[0]!'Del_Form 1'" textlink="">
      <xdr:nvSpPr>
        <xdr:cNvPr id="7" name="Rounded Rectangle 6">
          <a:extLst>
            <a:ext uri="{FF2B5EF4-FFF2-40B4-BE49-F238E27FC236}">
              <a16:creationId xmlns:a16="http://schemas.microsoft.com/office/drawing/2014/main" id="{00000000-0008-0000-0900-000007000000}"/>
            </a:ext>
          </a:extLst>
        </xdr:cNvPr>
        <xdr:cNvSpPr/>
      </xdr:nvSpPr>
      <xdr:spPr>
        <a:xfrm>
          <a:off x="1655215" y="2688167"/>
          <a:ext cx="620206" cy="201083"/>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Delete</a:t>
          </a:r>
        </a:p>
      </xdr:txBody>
    </xdr:sp>
    <xdr:clientData/>
  </xdr:twoCellAnchor>
  <xdr:twoCellAnchor>
    <xdr:from>
      <xdr:col>4</xdr:col>
      <xdr:colOff>179918</xdr:colOff>
      <xdr:row>6</xdr:row>
      <xdr:rowOff>95250</xdr:rowOff>
    </xdr:from>
    <xdr:to>
      <xdr:col>4</xdr:col>
      <xdr:colOff>1001214</xdr:colOff>
      <xdr:row>7</xdr:row>
      <xdr:rowOff>122762</xdr:rowOff>
    </xdr:to>
    <xdr:sp macro="[0]!home" textlink="">
      <xdr:nvSpPr>
        <xdr:cNvPr id="8" name="Rounded Rectangle 7">
          <a:extLst>
            <a:ext uri="{FF2B5EF4-FFF2-40B4-BE49-F238E27FC236}">
              <a16:creationId xmlns:a16="http://schemas.microsoft.com/office/drawing/2014/main" id="{00000000-0008-0000-0900-000008000000}"/>
            </a:ext>
          </a:extLst>
        </xdr:cNvPr>
        <xdr:cNvSpPr/>
      </xdr:nvSpPr>
      <xdr:spPr>
        <a:xfrm>
          <a:off x="973668" y="95250"/>
          <a:ext cx="821296" cy="218012"/>
        </a:xfrm>
        <a:prstGeom prst="roundRect">
          <a:avLst/>
        </a:prstGeom>
        <a:solidFill>
          <a:srgbClr val="5B9BD5"/>
        </a:solidFill>
        <a:ln>
          <a:solidFill>
            <a:srgbClr val="5B9BD5"/>
          </a:solidFill>
        </a:ln>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Home</a:t>
          </a:r>
        </a:p>
      </xdr:txBody>
    </xdr:sp>
    <xdr:clientData/>
  </xdr:twoCellAnchor>
  <xdr:twoCellAnchor>
    <xdr:from>
      <xdr:col>4</xdr:col>
      <xdr:colOff>1126043</xdr:colOff>
      <xdr:row>6</xdr:row>
      <xdr:rowOff>99488</xdr:rowOff>
    </xdr:from>
    <xdr:to>
      <xdr:col>4</xdr:col>
      <xdr:colOff>1947339</xdr:colOff>
      <xdr:row>7</xdr:row>
      <xdr:rowOff>127000</xdr:rowOff>
    </xdr:to>
    <xdr:sp macro="[0]!'OtherIndFrn 1'" textlink="">
      <xdr:nvSpPr>
        <xdr:cNvPr id="9" name="Rounded Rectangle 8">
          <a:extLst>
            <a:ext uri="{FF2B5EF4-FFF2-40B4-BE49-F238E27FC236}">
              <a16:creationId xmlns:a16="http://schemas.microsoft.com/office/drawing/2014/main" id="{00000000-0008-0000-0900-000009000000}"/>
            </a:ext>
          </a:extLst>
        </xdr:cNvPr>
        <xdr:cNvSpPr/>
      </xdr:nvSpPr>
      <xdr:spPr>
        <a:xfrm>
          <a:off x="1919793" y="99488"/>
          <a:ext cx="821296" cy="218012"/>
        </a:xfrm>
        <a:prstGeom prst="roundRect">
          <a:avLst/>
        </a:prstGeom>
        <a:solidFill>
          <a:srgbClr val="5B9BD5"/>
        </a:solidFill>
        <a:ln>
          <a:solidFill>
            <a:srgbClr val="5B9BD5"/>
          </a:solidFill>
        </a:ln>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n-US" sz="1100"/>
            <a:t>Validate</a:t>
          </a:r>
        </a:p>
      </xdr:txBody>
    </xdr:sp>
    <xdr:clientData/>
  </xdr:twoCellAnchor>
  <mc:AlternateContent xmlns:mc="http://schemas.openxmlformats.org/markup-compatibility/2006">
    <mc:Choice xmlns:a14="http://schemas.microsoft.com/office/drawing/2010/main" Requires="a14">
      <xdr:twoCellAnchor>
        <xdr:from>
          <xdr:col>27</xdr:col>
          <xdr:colOff>125730</xdr:colOff>
          <xdr:row>14</xdr:row>
          <xdr:rowOff>57150</xdr:rowOff>
        </xdr:from>
        <xdr:to>
          <xdr:col>27</xdr:col>
          <xdr:colOff>1154430</xdr:colOff>
          <xdr:row>14</xdr:row>
          <xdr:rowOff>247650</xdr:rowOff>
        </xdr:to>
        <xdr:sp macro="" textlink="">
          <xdr:nvSpPr>
            <xdr:cNvPr id="9217" name="Button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27</xdr:col>
          <xdr:colOff>125730</xdr:colOff>
          <xdr:row>15</xdr:row>
          <xdr:rowOff>57150</xdr:rowOff>
        </xdr:from>
        <xdr:to>
          <xdr:col>27</xdr:col>
          <xdr:colOff>1154430</xdr:colOff>
          <xdr:row>15</xdr:row>
          <xdr:rowOff>247650</xdr:rowOff>
        </xdr:to>
        <xdr:sp macro="" textlink="">
          <xdr:nvSpPr>
            <xdr:cNvPr id="9218" name="Button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27</xdr:col>
          <xdr:colOff>125730</xdr:colOff>
          <xdr:row>16</xdr:row>
          <xdr:rowOff>57150</xdr:rowOff>
        </xdr:from>
        <xdr:to>
          <xdr:col>27</xdr:col>
          <xdr:colOff>1154430</xdr:colOff>
          <xdr:row>16</xdr:row>
          <xdr:rowOff>247650</xdr:rowOff>
        </xdr:to>
        <xdr:sp macro="" textlink="">
          <xdr:nvSpPr>
            <xdr:cNvPr id="9219" name="Button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27</xdr:col>
          <xdr:colOff>125730</xdr:colOff>
          <xdr:row>17</xdr:row>
          <xdr:rowOff>57150</xdr:rowOff>
        </xdr:from>
        <xdr:to>
          <xdr:col>27</xdr:col>
          <xdr:colOff>1154430</xdr:colOff>
          <xdr:row>17</xdr:row>
          <xdr:rowOff>247650</xdr:rowOff>
        </xdr:to>
        <xdr:sp macro="" textlink="">
          <xdr:nvSpPr>
            <xdr:cNvPr id="9220" name="Button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27</xdr:col>
          <xdr:colOff>125730</xdr:colOff>
          <xdr:row>18</xdr:row>
          <xdr:rowOff>57150</xdr:rowOff>
        </xdr:from>
        <xdr:to>
          <xdr:col>27</xdr:col>
          <xdr:colOff>1154430</xdr:colOff>
          <xdr:row>18</xdr:row>
          <xdr:rowOff>247650</xdr:rowOff>
        </xdr:to>
        <xdr:sp macro="" textlink="">
          <xdr:nvSpPr>
            <xdr:cNvPr id="9221" name="Button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27</xdr:col>
          <xdr:colOff>125730</xdr:colOff>
          <xdr:row>19</xdr:row>
          <xdr:rowOff>57150</xdr:rowOff>
        </xdr:from>
        <xdr:to>
          <xdr:col>27</xdr:col>
          <xdr:colOff>1154430</xdr:colOff>
          <xdr:row>19</xdr:row>
          <xdr:rowOff>247650</xdr:rowOff>
        </xdr:to>
        <xdr:sp macro="" textlink="">
          <xdr:nvSpPr>
            <xdr:cNvPr id="9222" name="Button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ln w="9525">
              <a:miter lim="800000"/>
              <a:headEnd/>
              <a:tailEnd/>
            </a:ln>
          </xdr:spPr>
          <xdr:txBody>
            <a:bodyPr vertOverflow="clip" wrap="square" lIns="54864" tIns="54864" rIns="54864" bIns="54864" anchor="ctr" upright="1"/>
            <a:lstStyle/>
            <a:p>
              <a:pPr algn="ctr" rtl="0">
                <a:defRPr sz="1000"/>
              </a:pPr>
              <a:r>
                <a:rPr lang="en-IN" sz="1100" b="0" i="0" u="none" strike="noStrike" baseline="0">
                  <a:solidFill>
                    <a:srgbClr val="000000"/>
                  </a:solidFill>
                  <a:latin typeface="Calibri"/>
                  <a:cs typeface="Calibri"/>
                </a:rPr>
                <a:t>Add Notes</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ctr"/>
      <a:lstStyle>
        <a:defPPr algn="ctr">
          <a:defRPr sz="1100"/>
        </a:defPPr>
      </a:lstStyle>
      <a:style>
        <a:lnRef idx="1">
          <a:schemeClr val="accent2"/>
        </a:lnRef>
        <a:fillRef idx="3">
          <a:schemeClr val="accent2"/>
        </a:fillRef>
        <a:effectRef idx="2">
          <a:schemeClr val="accent2"/>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2.vml"/><Relationship Id="rId7" Type="http://schemas.openxmlformats.org/officeDocument/2006/relationships/ctrlProp" Target="../ctrlProps/ctrlProp14.xml"/><Relationship Id="rId2" Type="http://schemas.openxmlformats.org/officeDocument/2006/relationships/drawing" Target="../drawings/drawing9.xml"/><Relationship Id="rId1" Type="http://schemas.openxmlformats.org/officeDocument/2006/relationships/printerSettings" Target="../printerSettings/printerSettings7.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3" Type="http://schemas.openxmlformats.org/officeDocument/2006/relationships/ctrlProp" Target="../ctrlProps/ctrlProp17.xml"/><Relationship Id="rId2" Type="http://schemas.openxmlformats.org/officeDocument/2006/relationships/vmlDrawing" Target="../drawings/vmlDrawing3.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3.xml"/><Relationship Id="rId1" Type="http://schemas.openxmlformats.org/officeDocument/2006/relationships/printerSettings" Target="../printerSettings/printerSettings12.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3" Type="http://schemas.openxmlformats.org/officeDocument/2006/relationships/ctrlProp" Target="../ctrlProps/ctrlProp20.xml"/><Relationship Id="rId2" Type="http://schemas.openxmlformats.org/officeDocument/2006/relationships/vmlDrawing" Target="../drawings/vmlDrawing5.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vmlDrawing" Target="../drawings/vmlDrawing6.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30.xml"/><Relationship Id="rId16" Type="http://schemas.openxmlformats.org/officeDocument/2006/relationships/ctrlProp" Target="../ctrlProps/ctrlProp33.xml"/><Relationship Id="rId1" Type="http://schemas.openxmlformats.org/officeDocument/2006/relationships/printerSettings" Target="../printerSettings/printerSettings13.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4.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5.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6.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7"/>
  <dimension ref="A1:M61"/>
  <sheetViews>
    <sheetView showGridLines="0" topLeftCell="A31" workbookViewId="0"/>
  </sheetViews>
  <sheetFormatPr defaultColWidth="0" defaultRowHeight="15" customHeight="1" zeroHeight="1"/>
  <cols>
    <col min="1" max="1" width="2.68359375" customWidth="1"/>
    <col min="2" max="2" width="3" customWidth="1"/>
    <col min="3" max="3" width="2.68359375" customWidth="1"/>
    <col min="4" max="4" width="8" customWidth="1"/>
    <col min="5" max="5" width="12.15625" customWidth="1"/>
    <col min="6" max="6" width="16.578125" customWidth="1"/>
    <col min="7" max="7" width="17" customWidth="1"/>
    <col min="8" max="8" width="12.83984375" customWidth="1"/>
    <col min="9" max="9" width="15.26171875" customWidth="1"/>
    <col min="10" max="10" width="20.15625" customWidth="1"/>
    <col min="11" max="11" width="4.41796875" customWidth="1"/>
    <col min="12" max="12" width="3.83984375" customWidth="1"/>
    <col min="13" max="13" width="5.15625" customWidth="1"/>
    <col min="14" max="16384" width="9.15625" hidden="1"/>
  </cols>
  <sheetData>
    <row r="1" spans="4:10" ht="14.4"/>
    <row r="2" spans="4:10" ht="14.4">
      <c r="I2" s="297"/>
    </row>
    <row r="3" spans="4:10" ht="14.4">
      <c r="I3" s="297"/>
    </row>
    <row r="4" spans="4:10" ht="14.4">
      <c r="I4" s="297"/>
    </row>
    <row r="5" spans="4:10" ht="14.4">
      <c r="I5" s="297"/>
    </row>
    <row r="6" spans="4:10" ht="14.4">
      <c r="E6" s="411" t="s">
        <v>1006</v>
      </c>
      <c r="F6" s="412"/>
      <c r="G6" s="412"/>
      <c r="H6" s="412"/>
      <c r="I6" s="413"/>
    </row>
    <row r="7" spans="4:10" ht="14.4">
      <c r="E7" s="298" t="s">
        <v>1007</v>
      </c>
      <c r="F7" s="414" t="s">
        <v>1008</v>
      </c>
      <c r="G7" s="415"/>
      <c r="H7" s="415"/>
      <c r="I7" s="416"/>
    </row>
    <row r="8" spans="4:10" ht="14.4">
      <c r="E8" s="298" t="s">
        <v>1009</v>
      </c>
      <c r="F8" s="414" t="s">
        <v>1010</v>
      </c>
      <c r="G8" s="417"/>
      <c r="H8" s="417"/>
      <c r="I8" s="418"/>
    </row>
    <row r="9" spans="4:10" ht="14.4">
      <c r="E9" s="298" t="s">
        <v>1011</v>
      </c>
      <c r="F9" s="414" t="s">
        <v>1012</v>
      </c>
      <c r="G9" s="417"/>
      <c r="H9" s="417"/>
      <c r="I9" s="418"/>
    </row>
    <row r="10" spans="4:10" ht="14.4">
      <c r="E10" s="298" t="s">
        <v>1013</v>
      </c>
      <c r="F10" s="414" t="s">
        <v>1043</v>
      </c>
      <c r="G10" s="417"/>
      <c r="H10" s="417"/>
      <c r="I10" s="418"/>
    </row>
    <row r="11" spans="4:10" ht="14.4">
      <c r="I11" s="297"/>
    </row>
    <row r="12" spans="4:10" ht="14.4">
      <c r="I12" s="297"/>
    </row>
    <row r="13" spans="4:10" ht="14.4">
      <c r="D13" s="419" t="s">
        <v>1014</v>
      </c>
      <c r="E13" s="420"/>
      <c r="F13" s="420"/>
      <c r="G13" s="420"/>
      <c r="H13" s="420"/>
      <c r="I13" s="420"/>
      <c r="J13" s="421"/>
    </row>
    <row r="14" spans="4:10" ht="27.75" customHeight="1">
      <c r="D14" s="422" t="s">
        <v>1015</v>
      </c>
      <c r="E14" s="422"/>
      <c r="F14" s="422"/>
      <c r="G14" s="422"/>
      <c r="H14" s="422"/>
      <c r="I14" s="422"/>
      <c r="J14" s="422"/>
    </row>
    <row r="15" spans="4:10" ht="45" customHeight="1">
      <c r="D15" s="423" t="s">
        <v>1016</v>
      </c>
      <c r="E15" s="423"/>
      <c r="F15" s="423"/>
      <c r="G15" s="423"/>
      <c r="H15" s="423"/>
      <c r="I15" s="423"/>
      <c r="J15" s="423"/>
    </row>
    <row r="16" spans="4:10" ht="14.4">
      <c r="D16" s="299"/>
      <c r="E16" s="299"/>
      <c r="F16" s="299"/>
      <c r="G16" s="299"/>
      <c r="H16" s="299"/>
      <c r="I16" s="300"/>
      <c r="J16" s="299"/>
    </row>
    <row r="17" spans="4:10" ht="14.4">
      <c r="I17" s="297"/>
    </row>
    <row r="18" spans="4:10">
      <c r="D18" s="382" t="s">
        <v>1017</v>
      </c>
      <c r="E18" s="383"/>
      <c r="F18" s="383"/>
      <c r="G18" s="383"/>
      <c r="H18" s="383"/>
      <c r="I18" s="383"/>
      <c r="J18" s="384"/>
    </row>
    <row r="19" spans="4:10" ht="18" customHeight="1">
      <c r="D19" s="391" t="s">
        <v>1018</v>
      </c>
      <c r="E19" s="424"/>
      <c r="F19" s="424"/>
      <c r="G19" s="424"/>
      <c r="H19" s="424"/>
      <c r="I19" s="424"/>
      <c r="J19" s="425"/>
    </row>
    <row r="20" spans="4:10" ht="16.5" customHeight="1">
      <c r="D20" s="426" t="s">
        <v>1019</v>
      </c>
      <c r="E20" s="427"/>
      <c r="F20" s="427"/>
      <c r="G20" s="427"/>
      <c r="H20" s="427"/>
      <c r="I20" s="427"/>
      <c r="J20" s="428"/>
    </row>
    <row r="21" spans="4:10" ht="16.5" customHeight="1">
      <c r="D21" s="405" t="s">
        <v>1020</v>
      </c>
      <c r="E21" s="406"/>
      <c r="F21" s="406"/>
      <c r="G21" s="406"/>
      <c r="H21" s="406"/>
      <c r="I21" s="406"/>
      <c r="J21" s="407"/>
    </row>
    <row r="22" spans="4:10" ht="18.75" customHeight="1">
      <c r="D22" s="405" t="s">
        <v>1021</v>
      </c>
      <c r="E22" s="406"/>
      <c r="F22" s="406"/>
      <c r="G22" s="406"/>
      <c r="H22" s="406"/>
      <c r="I22" s="406"/>
      <c r="J22" s="407"/>
    </row>
    <row r="23" spans="4:10" ht="28.5" customHeight="1">
      <c r="D23" s="408" t="s">
        <v>1022</v>
      </c>
      <c r="E23" s="409"/>
      <c r="F23" s="409"/>
      <c r="G23" s="409"/>
      <c r="H23" s="409"/>
      <c r="I23" s="409"/>
      <c r="J23" s="410"/>
    </row>
    <row r="24" spans="4:10" ht="14.4">
      <c r="I24" s="297"/>
    </row>
    <row r="25" spans="4:10" ht="14.4">
      <c r="I25" s="297"/>
    </row>
    <row r="26" spans="4:10">
      <c r="D26" s="400" t="s">
        <v>1023</v>
      </c>
      <c r="E26" s="401"/>
      <c r="F26" s="401"/>
      <c r="G26" s="401"/>
      <c r="H26" s="401"/>
      <c r="I26" s="401"/>
      <c r="J26" s="402"/>
    </row>
    <row r="27" spans="4:10" ht="14.4">
      <c r="D27" s="301">
        <v>1</v>
      </c>
      <c r="E27" s="403" t="s">
        <v>1024</v>
      </c>
      <c r="F27" s="404"/>
      <c r="G27" s="404"/>
      <c r="H27" s="404"/>
      <c r="I27" s="404"/>
      <c r="J27" s="304" t="s">
        <v>1025</v>
      </c>
    </row>
    <row r="28" spans="4:10" ht="14.4">
      <c r="D28" s="301">
        <v>2</v>
      </c>
      <c r="E28" s="403" t="s">
        <v>1044</v>
      </c>
      <c r="F28" s="404"/>
      <c r="G28" s="404"/>
      <c r="H28" s="404"/>
      <c r="I28" s="404"/>
      <c r="J28" s="304" t="s">
        <v>1044</v>
      </c>
    </row>
    <row r="29" spans="4:10" ht="14.4">
      <c r="D29" s="301">
        <v>3</v>
      </c>
      <c r="E29" s="403" t="s">
        <v>1045</v>
      </c>
      <c r="F29" s="404"/>
      <c r="G29" s="404"/>
      <c r="H29" s="404"/>
      <c r="I29" s="404"/>
      <c r="J29" s="304" t="s">
        <v>1045</v>
      </c>
    </row>
    <row r="30" spans="4:10" ht="14.4">
      <c r="D30" s="301">
        <v>4</v>
      </c>
      <c r="E30" s="403" t="s">
        <v>1046</v>
      </c>
      <c r="F30" s="404"/>
      <c r="G30" s="404"/>
      <c r="H30" s="404"/>
      <c r="I30" s="404"/>
      <c r="J30" s="304" t="s">
        <v>1046</v>
      </c>
    </row>
    <row r="31" spans="4:10" ht="14.4">
      <c r="D31" s="302"/>
      <c r="E31" s="302"/>
      <c r="F31" s="302"/>
      <c r="G31" s="302"/>
      <c r="H31" s="302"/>
      <c r="I31" s="303"/>
      <c r="J31" s="302"/>
    </row>
    <row r="32" spans="4:10" ht="14.4">
      <c r="I32" s="297"/>
    </row>
    <row r="33" spans="4:10" ht="18" customHeight="1">
      <c r="D33" s="382" t="s">
        <v>1026</v>
      </c>
      <c r="E33" s="383"/>
      <c r="F33" s="383"/>
      <c r="G33" s="383"/>
      <c r="H33" s="383"/>
      <c r="I33" s="383"/>
      <c r="J33" s="384"/>
    </row>
    <row r="34" spans="4:10" ht="60" customHeight="1">
      <c r="D34" s="385" t="s">
        <v>1047</v>
      </c>
      <c r="E34" s="386"/>
      <c r="F34" s="386"/>
      <c r="G34" s="386"/>
      <c r="H34" s="386"/>
      <c r="I34" s="386"/>
      <c r="J34" s="387"/>
    </row>
    <row r="35" spans="4:10" ht="49.5" customHeight="1">
      <c r="D35" s="388" t="s">
        <v>1027</v>
      </c>
      <c r="E35" s="389"/>
      <c r="F35" s="389"/>
      <c r="G35" s="389"/>
      <c r="H35" s="389"/>
      <c r="I35" s="389"/>
      <c r="J35" s="390"/>
    </row>
    <row r="36" spans="4:10" ht="53.25" customHeight="1">
      <c r="D36" s="388" t="s">
        <v>1028</v>
      </c>
      <c r="E36" s="389"/>
      <c r="F36" s="389"/>
      <c r="G36" s="389"/>
      <c r="H36" s="389"/>
      <c r="I36" s="389"/>
      <c r="J36" s="390"/>
    </row>
    <row r="37" spans="4:10" ht="30" customHeight="1">
      <c r="D37" s="391" t="s">
        <v>1029</v>
      </c>
      <c r="E37" s="392"/>
      <c r="F37" s="392"/>
      <c r="G37" s="392"/>
      <c r="H37" s="392"/>
      <c r="I37" s="392"/>
      <c r="J37" s="393"/>
    </row>
    <row r="38" spans="4:10" ht="56.25" customHeight="1">
      <c r="D38" s="394" t="s">
        <v>1030</v>
      </c>
      <c r="E38" s="395"/>
      <c r="F38" s="395"/>
      <c r="G38" s="395"/>
      <c r="H38" s="395"/>
      <c r="I38" s="395"/>
      <c r="J38" s="396"/>
    </row>
    <row r="39" spans="4:10" ht="84.75" customHeight="1">
      <c r="D39" s="394" t="s">
        <v>1031</v>
      </c>
      <c r="E39" s="395"/>
      <c r="F39" s="395"/>
      <c r="G39" s="395"/>
      <c r="H39" s="395"/>
      <c r="I39" s="395"/>
      <c r="J39" s="396"/>
    </row>
    <row r="40" spans="4:10" ht="61.5" customHeight="1">
      <c r="D40" s="397" t="s">
        <v>1032</v>
      </c>
      <c r="E40" s="398"/>
      <c r="F40" s="398"/>
      <c r="G40" s="398"/>
      <c r="H40" s="398"/>
      <c r="I40" s="398"/>
      <c r="J40" s="399"/>
    </row>
    <row r="41" spans="4:10" ht="14.4">
      <c r="I41" s="297"/>
    </row>
    <row r="42" spans="4:10" ht="14.4">
      <c r="I42" s="297"/>
    </row>
    <row r="43" spans="4:10">
      <c r="D43" s="400" t="s">
        <v>1033</v>
      </c>
      <c r="E43" s="401"/>
      <c r="F43" s="401"/>
      <c r="G43" s="401"/>
      <c r="H43" s="401"/>
      <c r="I43" s="401"/>
      <c r="J43" s="402"/>
    </row>
    <row r="44" spans="4:10" ht="20.100000000000001" customHeight="1">
      <c r="D44" s="379" t="s">
        <v>1034</v>
      </c>
      <c r="E44" s="379"/>
      <c r="F44" s="379"/>
      <c r="G44" s="379"/>
      <c r="H44" s="379"/>
      <c r="I44" s="379"/>
      <c r="J44" s="379"/>
    </row>
    <row r="45" spans="4:10" ht="20.100000000000001" customHeight="1">
      <c r="D45" s="379" t="s">
        <v>1035</v>
      </c>
      <c r="E45" s="379"/>
      <c r="F45" s="379"/>
      <c r="G45" s="379"/>
      <c r="H45" s="379"/>
      <c r="I45" s="379"/>
      <c r="J45" s="379"/>
    </row>
    <row r="46" spans="4:10" ht="20.100000000000001" customHeight="1">
      <c r="D46" s="379" t="s">
        <v>1036</v>
      </c>
      <c r="E46" s="379"/>
      <c r="F46" s="379"/>
      <c r="G46" s="379"/>
      <c r="H46" s="379"/>
      <c r="I46" s="379"/>
      <c r="J46" s="379"/>
    </row>
    <row r="47" spans="4:10" ht="42" customHeight="1">
      <c r="D47" s="379" t="s">
        <v>1037</v>
      </c>
      <c r="E47" s="379"/>
      <c r="F47" s="379"/>
      <c r="G47" s="379"/>
      <c r="H47" s="379"/>
      <c r="I47" s="379"/>
      <c r="J47" s="379"/>
    </row>
    <row r="48" spans="4:10" ht="38.25" customHeight="1">
      <c r="D48" s="379" t="s">
        <v>1038</v>
      </c>
      <c r="E48" s="379"/>
      <c r="F48" s="379"/>
      <c r="G48" s="379"/>
      <c r="H48" s="379"/>
      <c r="I48" s="379"/>
      <c r="J48" s="379"/>
    </row>
    <row r="49" spans="4:10" ht="38.25" customHeight="1">
      <c r="D49" s="380" t="s">
        <v>1039</v>
      </c>
      <c r="E49" s="379"/>
      <c r="F49" s="379"/>
      <c r="G49" s="379"/>
      <c r="H49" s="379"/>
      <c r="I49" s="379"/>
      <c r="J49" s="379"/>
    </row>
    <row r="50" spans="4:10" ht="38.25" customHeight="1">
      <c r="D50" s="380" t="s">
        <v>1040</v>
      </c>
      <c r="E50" s="379"/>
      <c r="F50" s="379"/>
      <c r="G50" s="379"/>
      <c r="H50" s="379"/>
      <c r="I50" s="379"/>
      <c r="J50" s="379"/>
    </row>
    <row r="51" spans="4:10" ht="25.5" customHeight="1">
      <c r="D51" s="381" t="s">
        <v>1041</v>
      </c>
      <c r="E51" s="378"/>
      <c r="F51" s="378"/>
      <c r="G51" s="378"/>
      <c r="H51" s="378"/>
      <c r="I51" s="378"/>
      <c r="J51" s="378"/>
    </row>
    <row r="52" spans="4:10" ht="27.75" customHeight="1">
      <c r="D52" s="378" t="s">
        <v>1042</v>
      </c>
      <c r="E52" s="378"/>
      <c r="F52" s="378"/>
      <c r="G52" s="378"/>
      <c r="H52" s="378"/>
      <c r="I52" s="378"/>
      <c r="J52" s="378"/>
    </row>
    <row r="53" spans="4:10" ht="14.4">
      <c r="I53" s="297"/>
    </row>
    <row r="54" spans="4:10" ht="14.4">
      <c r="I54" s="297"/>
    </row>
    <row r="55" spans="4:10" ht="14.4">
      <c r="I55" s="297"/>
    </row>
    <row r="56" spans="4:10" ht="15" customHeight="1"/>
    <row r="57" spans="4:10" ht="15" customHeight="1"/>
    <row r="58" spans="4:10" ht="15" customHeight="1"/>
    <row r="59" spans="4:10" ht="15" customHeight="1"/>
    <row r="60" spans="4:10" ht="15" customHeight="1"/>
    <row r="61" spans="4:10" ht="15" customHeight="1"/>
  </sheetData>
  <sheetProtection password="F884" sheet="1" objects="1" scenarios="1"/>
  <mergeCells count="37">
    <mergeCell ref="D21:J21"/>
    <mergeCell ref="E6:I6"/>
    <mergeCell ref="F7:I7"/>
    <mergeCell ref="F8:I8"/>
    <mergeCell ref="F9:I9"/>
    <mergeCell ref="F10:I10"/>
    <mergeCell ref="D13:J13"/>
    <mergeCell ref="D14:J14"/>
    <mergeCell ref="D15:J15"/>
    <mergeCell ref="D18:J18"/>
    <mergeCell ref="D19:J19"/>
    <mergeCell ref="D20:J20"/>
    <mergeCell ref="E30:I30"/>
    <mergeCell ref="D22:J22"/>
    <mergeCell ref="D23:J23"/>
    <mergeCell ref="D26:J26"/>
    <mergeCell ref="E27:I27"/>
    <mergeCell ref="E28:I28"/>
    <mergeCell ref="E29:I29"/>
    <mergeCell ref="D45:J45"/>
    <mergeCell ref="D33:J33"/>
    <mergeCell ref="D34:J34"/>
    <mergeCell ref="D35:J35"/>
    <mergeCell ref="D36:J36"/>
    <mergeCell ref="D37:J37"/>
    <mergeCell ref="D38:J38"/>
    <mergeCell ref="D39:J39"/>
    <mergeCell ref="D40:J40"/>
    <mergeCell ref="D43:J43"/>
    <mergeCell ref="D44:J44"/>
    <mergeCell ref="D52:J52"/>
    <mergeCell ref="D46:J46"/>
    <mergeCell ref="D47:J47"/>
    <mergeCell ref="D48:J48"/>
    <mergeCell ref="D49:J49"/>
    <mergeCell ref="D50:J50"/>
    <mergeCell ref="D51:J51"/>
  </mergeCells>
  <hyperlinks>
    <hyperlink ref="J28" location="Declaration!A1" display="Declaration" xr:uid="{00000000-0004-0000-0000-000000000000}"/>
    <hyperlink ref="J29" location="Summary!A1" display="Summary" xr:uid="{00000000-0004-0000-0000-000001000000}"/>
    <hyperlink ref="J30" location="'Shareholding Pattern'!A1" display="Shareholding Pattern" xr:uid="{00000000-0004-0000-0000-000002000000}"/>
    <hyperlink ref="J27" location="GeneralInfo!A1" display="General Info" xr:uid="{00000000-0004-0000-0000-000003000000}"/>
    <hyperlink ref="F7:I7" location="Index!E13" display="Overview" xr:uid="{00000000-0004-0000-0000-000004000000}"/>
    <hyperlink ref="F8:I8" location="Index!E18" display="Before you begin" xr:uid="{00000000-0004-0000-0000-000005000000}"/>
    <hyperlink ref="F9:I9" location="Index!E26" display="Index" xr:uid="{00000000-0004-0000-0000-000006000000}"/>
    <hyperlink ref="F10:I10" location="Index!E33" display="Steps for filing Shareholding Pattern" xr:uid="{00000000-0004-0000-0000-000007000000}"/>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theme="7"/>
  </sheetPr>
  <dimension ref="A1:XFC22"/>
  <sheetViews>
    <sheetView showGridLines="0" zoomScale="85" zoomScaleNormal="85" workbookViewId="0">
      <selection activeCell="E22" sqref="E22"/>
    </sheetView>
  </sheetViews>
  <sheetFormatPr defaultColWidth="0" defaultRowHeight="14.4"/>
  <cols>
    <col min="1" max="1" width="2.26171875" customWidth="1"/>
    <col min="2" max="2" width="2.15625" hidden="1" customWidth="1"/>
    <col min="3" max="3" width="2" hidden="1" customWidth="1"/>
    <col min="4" max="4" width="9.68359375" customWidth="1"/>
    <col min="5" max="5" width="33.26171875" customWidth="1"/>
    <col min="6" max="6" width="35.68359375" hidden="1" customWidth="1"/>
    <col min="7" max="7" width="38" customWidth="1"/>
    <col min="8" max="8" width="13.68359375" customWidth="1"/>
    <col min="9" max="10" width="14.578125" customWidth="1"/>
    <col min="11" max="11" width="14.578125" hidden="1" customWidth="1"/>
    <col min="12" max="12" width="15.578125" hidden="1" customWidth="1"/>
    <col min="13" max="13" width="13.578125" customWidth="1"/>
    <col min="14" max="14" width="16.68359375" customWidth="1"/>
    <col min="15" max="15" width="16" customWidth="1"/>
    <col min="16" max="16" width="15.68359375" hidden="1" customWidth="1"/>
    <col min="17" max="17" width="16.15625" customWidth="1"/>
    <col min="18" max="18" width="12" customWidth="1"/>
    <col min="19" max="20" width="14.578125" hidden="1" customWidth="1"/>
    <col min="21" max="21" width="19.15625" hidden="1" customWidth="1"/>
    <col min="22" max="22" width="15.41796875" customWidth="1"/>
    <col min="23" max="23" width="14.41796875" customWidth="1"/>
    <col min="24" max="24" width="8.578125" customWidth="1"/>
    <col min="25" max="25" width="13.578125" customWidth="1"/>
    <col min="26" max="26" width="8.41796875" customWidth="1"/>
    <col min="27" max="27" width="14.578125" customWidth="1"/>
    <col min="28" max="28" width="19.26171875" customWidth="1"/>
    <col min="29" max="29" width="3.41796875" style="324" customWidth="1"/>
    <col min="30" max="30" width="3" style="324" customWidth="1"/>
    <col min="31" max="16383" width="1" hidden="1"/>
    <col min="16384" max="16384" width="4.15625" hidden="1"/>
  </cols>
  <sheetData>
    <row r="1" spans="4:48" ht="0.75" customHeight="1">
      <c r="I1">
        <v>6</v>
      </c>
      <c r="AC1"/>
      <c r="AD1"/>
      <c r="AR1" s="7" t="s">
        <v>1004</v>
      </c>
    </row>
    <row r="2" spans="4:48" hidden="1">
      <c r="E2" t="s">
        <v>526</v>
      </c>
      <c r="F2" t="s">
        <v>977</v>
      </c>
      <c r="G2" t="s">
        <v>251</v>
      </c>
      <c r="H2" t="s">
        <v>954</v>
      </c>
      <c r="I2" t="s">
        <v>145</v>
      </c>
      <c r="J2" t="s">
        <v>166</v>
      </c>
      <c r="K2" t="s">
        <v>167</v>
      </c>
      <c r="L2" t="s">
        <v>168</v>
      </c>
      <c r="M2" t="s">
        <v>169</v>
      </c>
      <c r="N2" t="s">
        <v>170</v>
      </c>
      <c r="O2" t="s">
        <v>171</v>
      </c>
      <c r="P2" t="s">
        <v>172</v>
      </c>
      <c r="Q2" t="s">
        <v>173</v>
      </c>
      <c r="R2" t="s">
        <v>174</v>
      </c>
      <c r="S2" t="s">
        <v>175</v>
      </c>
      <c r="T2" t="s">
        <v>176</v>
      </c>
      <c r="U2" t="s">
        <v>177</v>
      </c>
      <c r="V2" t="s">
        <v>178</v>
      </c>
      <c r="W2" t="s">
        <v>179</v>
      </c>
      <c r="X2" t="s">
        <v>180</v>
      </c>
      <c r="Y2" t="s">
        <v>181</v>
      </c>
      <c r="Z2" t="s">
        <v>182</v>
      </c>
      <c r="AA2" t="s">
        <v>183</v>
      </c>
      <c r="AB2" t="s">
        <v>1053</v>
      </c>
      <c r="AC2"/>
      <c r="AD2"/>
      <c r="AR2" s="7" t="s">
        <v>1052</v>
      </c>
    </row>
    <row r="3" spans="4:48" hidden="1">
      <c r="AC3"/>
      <c r="AD3"/>
      <c r="AR3" s="7" t="s">
        <v>985</v>
      </c>
    </row>
    <row r="4" spans="4:48" hidden="1">
      <c r="AC4"/>
      <c r="AD4"/>
      <c r="AR4" s="7" t="s">
        <v>927</v>
      </c>
    </row>
    <row r="5" spans="4:48" hidden="1">
      <c r="AC5"/>
      <c r="AD5"/>
      <c r="AR5" s="7" t="s">
        <v>986</v>
      </c>
    </row>
    <row r="6" spans="4:48" hidden="1">
      <c r="AC6"/>
      <c r="AD6"/>
      <c r="AR6" s="7" t="s">
        <v>935</v>
      </c>
    </row>
    <row r="7" spans="4:48" ht="15" customHeight="1">
      <c r="AC7"/>
      <c r="AD7"/>
      <c r="AR7" s="7"/>
    </row>
    <row r="8" spans="4:48" ht="15" customHeight="1">
      <c r="AC8"/>
      <c r="AD8"/>
      <c r="AR8" s="7"/>
    </row>
    <row r="9" spans="4:48" ht="29.25" customHeight="1">
      <c r="D9" s="458" t="s">
        <v>138</v>
      </c>
      <c r="E9" s="447" t="s">
        <v>34</v>
      </c>
      <c r="F9" s="447"/>
      <c r="G9" s="458" t="s">
        <v>137</v>
      </c>
      <c r="H9" s="447" t="s">
        <v>1</v>
      </c>
      <c r="I9" s="438" t="s">
        <v>961</v>
      </c>
      <c r="J9" s="447" t="s">
        <v>3</v>
      </c>
      <c r="K9" s="447" t="s">
        <v>4</v>
      </c>
      <c r="L9" s="447" t="s">
        <v>5</v>
      </c>
      <c r="M9" s="447" t="s">
        <v>6</v>
      </c>
      <c r="N9" s="447" t="s">
        <v>7</v>
      </c>
      <c r="O9" s="447" t="s">
        <v>8</v>
      </c>
      <c r="P9" s="447"/>
      <c r="Q9" s="447"/>
      <c r="R9" s="447"/>
      <c r="S9" s="447" t="s">
        <v>9</v>
      </c>
      <c r="T9" s="458" t="s">
        <v>1064</v>
      </c>
      <c r="U9" s="458" t="s">
        <v>135</v>
      </c>
      <c r="V9" s="447" t="s">
        <v>107</v>
      </c>
      <c r="W9" s="447" t="s">
        <v>12</v>
      </c>
      <c r="X9" s="447"/>
      <c r="Y9" s="447" t="s">
        <v>13</v>
      </c>
      <c r="Z9" s="447"/>
      <c r="AA9" s="447" t="s">
        <v>14</v>
      </c>
      <c r="AB9" s="438" t="s">
        <v>1053</v>
      </c>
      <c r="AC9"/>
      <c r="AD9"/>
      <c r="AR9" s="7"/>
      <c r="AV9" t="s">
        <v>34</v>
      </c>
    </row>
    <row r="10" spans="4:48" ht="31.5" customHeight="1">
      <c r="D10" s="459"/>
      <c r="E10" s="447"/>
      <c r="F10" s="447"/>
      <c r="G10" s="459"/>
      <c r="H10" s="447"/>
      <c r="I10" s="447"/>
      <c r="J10" s="447"/>
      <c r="K10" s="447"/>
      <c r="L10" s="447"/>
      <c r="M10" s="447"/>
      <c r="N10" s="447"/>
      <c r="O10" s="447" t="s">
        <v>15</v>
      </c>
      <c r="P10" s="447"/>
      <c r="Q10" s="447"/>
      <c r="R10" s="447" t="s">
        <v>16</v>
      </c>
      <c r="S10" s="447"/>
      <c r="T10" s="459"/>
      <c r="U10" s="459"/>
      <c r="V10" s="447"/>
      <c r="W10" s="447"/>
      <c r="X10" s="447"/>
      <c r="Y10" s="447"/>
      <c r="Z10" s="447"/>
      <c r="AA10" s="447"/>
      <c r="AB10" s="447"/>
      <c r="AC10"/>
      <c r="AD10"/>
      <c r="AR10" s="7"/>
      <c r="AV10" t="s">
        <v>979</v>
      </c>
    </row>
    <row r="11" spans="4:48" ht="78.75" customHeight="1">
      <c r="D11" s="460"/>
      <c r="E11" s="447"/>
      <c r="F11" s="447"/>
      <c r="G11" s="460"/>
      <c r="H11" s="447"/>
      <c r="I11" s="447"/>
      <c r="J11" s="447"/>
      <c r="K11" s="447"/>
      <c r="L11" s="447"/>
      <c r="M11" s="447"/>
      <c r="N11" s="447"/>
      <c r="O11" s="44" t="s">
        <v>17</v>
      </c>
      <c r="P11" s="44" t="s">
        <v>18</v>
      </c>
      <c r="Q11" s="44" t="s">
        <v>19</v>
      </c>
      <c r="R11" s="447"/>
      <c r="S11" s="447"/>
      <c r="T11" s="460"/>
      <c r="U11" s="460"/>
      <c r="V11" s="447"/>
      <c r="W11" s="44" t="s">
        <v>20</v>
      </c>
      <c r="X11" s="44" t="s">
        <v>21</v>
      </c>
      <c r="Y11" s="44" t="s">
        <v>20</v>
      </c>
      <c r="Z11" s="44" t="s">
        <v>21</v>
      </c>
      <c r="AA11" s="447"/>
      <c r="AB11" s="447"/>
      <c r="AC11"/>
      <c r="AD11"/>
    </row>
    <row r="12" spans="4:48" ht="24" customHeight="1">
      <c r="D12" s="9" t="s">
        <v>82</v>
      </c>
      <c r="E12" s="94" t="s">
        <v>33</v>
      </c>
      <c r="F12" s="95"/>
      <c r="G12" s="33"/>
      <c r="H12" s="33"/>
      <c r="I12" s="33"/>
      <c r="J12" s="33"/>
      <c r="K12" s="33"/>
      <c r="L12" s="33"/>
      <c r="M12" s="33"/>
      <c r="N12" s="33"/>
      <c r="O12" s="33"/>
      <c r="P12" s="33"/>
      <c r="Q12" s="33"/>
      <c r="R12" s="33"/>
      <c r="S12" s="33"/>
      <c r="T12" s="33"/>
      <c r="U12" s="33"/>
      <c r="V12" s="33"/>
      <c r="W12" s="33"/>
      <c r="X12" s="33"/>
      <c r="Y12" s="33"/>
      <c r="Z12" s="33"/>
      <c r="AA12" s="33"/>
      <c r="AB12" s="34"/>
      <c r="AC12"/>
      <c r="AD12"/>
    </row>
    <row r="13" spans="4:48" s="11" customFormat="1" ht="24" hidden="1" customHeight="1">
      <c r="D13" s="221"/>
      <c r="E13" s="99"/>
      <c r="F13" s="90"/>
      <c r="G13" s="90"/>
      <c r="H13" s="16"/>
      <c r="I13" s="16"/>
      <c r="J13" s="16"/>
      <c r="K13" s="51"/>
      <c r="L13" s="51"/>
      <c r="M13" s="265" t="str">
        <f>+IFERROR(IF(COUNT(J13:L13),ROUND(SUM(J13:L13),0),""),"")</f>
        <v/>
      </c>
      <c r="N13" s="263" t="str">
        <f>+IFERROR(IF(COUNT(M13),ROUND(M13/'Shareholding Pattern'!$L$57*100,2),""),0)</f>
        <v/>
      </c>
      <c r="O13" s="307" t="str">
        <f>IF(J13="","",J13)</f>
        <v/>
      </c>
      <c r="P13" s="233"/>
      <c r="Q13" s="264" t="str">
        <f>+IFERROR(IF(COUNT(O13:P13),ROUND(SUM(O13,P13),2),""),"")</f>
        <v/>
      </c>
      <c r="R13" s="263" t="str">
        <f>+IFERROR(IF(COUNT(Q13),ROUND(Q13/('Shareholding Pattern'!$P$58)*100,2),""),0)</f>
        <v/>
      </c>
      <c r="S13" s="51"/>
      <c r="T13" s="51"/>
      <c r="U13" s="266" t="str">
        <f>+IFERROR(IF(COUNT(S13:T13),ROUND(SUM(S13:T13),0),""),"")</f>
        <v/>
      </c>
      <c r="V13" s="263" t="str">
        <f>+IFERROR(IF(COUNT(M13,U13),ROUND(SUM(U13,M13)/SUM('Shareholding Pattern'!$L$57,'Shareholding Pattern'!$T$57)*100,2),""),0)</f>
        <v/>
      </c>
      <c r="W13" s="51"/>
      <c r="X13" s="263" t="str">
        <f>+IFERROR(IF(COUNT(W13),ROUND(SUM(W13)/SUM(M13)*100,2),""),0)</f>
        <v/>
      </c>
      <c r="Y13" s="51"/>
      <c r="Z13" s="263" t="str">
        <f>+IFERROR(IF(COUNT(Y13),ROUND(SUM(Y13)/SUM(M13)*100,2),""),0)</f>
        <v/>
      </c>
      <c r="AA13" s="238"/>
      <c r="AB13" s="316"/>
      <c r="AC13" s="323">
        <f>IF(SUM(I13:AA13)&gt;0,1,0)</f>
        <v>0</v>
      </c>
      <c r="AD13" s="323">
        <f>IF(COUNT(H21:$Y$15005)=0,"",SUM(AC1:AC65539))</f>
        <v>6</v>
      </c>
      <c r="AE13" s="11">
        <f>SUM(AC1:AC65541)</f>
        <v>6</v>
      </c>
    </row>
    <row r="14" spans="4:48" ht="24.75" customHeight="1">
      <c r="D14" s="103"/>
      <c r="E14" s="47"/>
      <c r="F14" s="47"/>
      <c r="G14" s="47"/>
      <c r="H14" s="47"/>
      <c r="I14" s="47"/>
      <c r="J14" s="47"/>
      <c r="K14" s="47"/>
      <c r="L14" s="47"/>
      <c r="M14" s="47"/>
      <c r="N14" s="47"/>
      <c r="O14" s="47"/>
      <c r="P14" s="47"/>
      <c r="Q14" s="47"/>
      <c r="R14" s="47"/>
      <c r="S14" s="47"/>
      <c r="T14" s="47"/>
      <c r="U14" s="47"/>
      <c r="V14" s="47"/>
      <c r="W14" s="47"/>
      <c r="X14" s="47"/>
      <c r="Y14" s="47"/>
      <c r="Z14" s="47"/>
      <c r="AA14" s="47"/>
      <c r="AB14" s="48"/>
    </row>
    <row r="15" spans="4:48" ht="24.75" customHeight="1">
      <c r="D15" s="221">
        <v>1</v>
      </c>
      <c r="E15" s="376" t="s">
        <v>1052</v>
      </c>
      <c r="F15" s="372"/>
      <c r="G15" s="372" t="s">
        <v>1097</v>
      </c>
      <c r="H15" s="51" t="s">
        <v>1098</v>
      </c>
      <c r="I15" s="51">
        <v>1</v>
      </c>
      <c r="J15" s="51">
        <v>3125000</v>
      </c>
      <c r="K15" s="51"/>
      <c r="L15" s="51"/>
      <c r="M15" s="374">
        <f t="shared" ref="M15:M20" si="0">+IFERROR(IF(COUNT(J15:L15),ROUND(SUM(J15:L15),0),""),"")</f>
        <v>3125000</v>
      </c>
      <c r="N15" s="213">
        <f>+IFERROR(IF(COUNT(M15),ROUND(M15/'Shareholding Pattern'!$L$57*100,2),""),0)</f>
        <v>7.18</v>
      </c>
      <c r="O15" s="233">
        <f t="shared" ref="O15:O20" si="1">IF(J15="","",J15)</f>
        <v>3125000</v>
      </c>
      <c r="P15" s="233"/>
      <c r="Q15" s="213">
        <f t="shared" ref="Q15:Q20" si="2">+IFERROR(IF(COUNT(O15:P15),ROUND(SUM(O15,P15),2),""),"")</f>
        <v>3125000</v>
      </c>
      <c r="R15" s="264">
        <f>+IFERROR(IF(COUNT(Q15),ROUND(Q15/('Shareholding Pattern'!$P$58)*100,2),""),0)</f>
        <v>7.18</v>
      </c>
      <c r="S15" s="51"/>
      <c r="T15" s="51"/>
      <c r="U15" s="374" t="str">
        <f t="shared" ref="U15:U20" si="3">+IFERROR(IF(COUNT(S15:T15),ROUND(SUM(S15:T15),0),""),"")</f>
        <v/>
      </c>
      <c r="V15" s="263">
        <f>+IFERROR(IF(COUNT(M15,U15),ROUND(SUM(U15,M15)/SUM('Shareholding Pattern'!$L$57,'Shareholding Pattern'!$T$57)*100,2),""),0)</f>
        <v>7.18</v>
      </c>
      <c r="W15" s="51">
        <v>0</v>
      </c>
      <c r="X15" s="213">
        <f t="shared" ref="X15:X20" si="4">+IFERROR(IF(COUNT(W15),ROUND(SUM(W15)/SUM(M15)*100,2),""),0)</f>
        <v>0</v>
      </c>
      <c r="Y15" s="51">
        <v>3100000</v>
      </c>
      <c r="Z15" s="213">
        <f t="shared" ref="Z15:Z20" si="5">+IFERROR(IF(COUNT(Y15),ROUND(SUM(Y15)/SUM(M15)*100,2),""),0)</f>
        <v>99.2</v>
      </c>
      <c r="AA15" s="51">
        <v>3125000</v>
      </c>
      <c r="AB15" s="316"/>
      <c r="AC15" s="323">
        <f t="shared" ref="AC15:AC20" si="6">IF(SUM(I15:AA15)&gt;0,1,0)</f>
        <v>1</v>
      </c>
    </row>
    <row r="16" spans="4:48" ht="24.75" customHeight="1">
      <c r="D16" s="221">
        <v>2</v>
      </c>
      <c r="E16" s="376" t="s">
        <v>1052</v>
      </c>
      <c r="F16" s="372"/>
      <c r="G16" s="372" t="s">
        <v>1099</v>
      </c>
      <c r="H16" s="51" t="s">
        <v>1100</v>
      </c>
      <c r="I16" s="51">
        <v>1</v>
      </c>
      <c r="J16" s="51">
        <v>164500</v>
      </c>
      <c r="K16" s="51"/>
      <c r="L16" s="51"/>
      <c r="M16" s="374">
        <f t="shared" si="0"/>
        <v>164500</v>
      </c>
      <c r="N16" s="213">
        <f>+IFERROR(IF(COUNT(M16),ROUND(M16/'Shareholding Pattern'!$L$57*100,2),""),0)</f>
        <v>0.38</v>
      </c>
      <c r="O16" s="233">
        <f t="shared" si="1"/>
        <v>164500</v>
      </c>
      <c r="P16" s="233"/>
      <c r="Q16" s="213">
        <f t="shared" si="2"/>
        <v>164500</v>
      </c>
      <c r="R16" s="264">
        <f>+IFERROR(IF(COUNT(Q16),ROUND(Q16/('Shareholding Pattern'!$P$58)*100,2),""),0)</f>
        <v>0.38</v>
      </c>
      <c r="S16" s="51"/>
      <c r="T16" s="51"/>
      <c r="U16" s="374" t="str">
        <f t="shared" si="3"/>
        <v/>
      </c>
      <c r="V16" s="263">
        <f>+IFERROR(IF(COUNT(M16,U16),ROUND(SUM(U16,M16)/SUM('Shareholding Pattern'!$L$57,'Shareholding Pattern'!$T$57)*100,2),""),0)</f>
        <v>0.38</v>
      </c>
      <c r="W16" s="51">
        <v>0</v>
      </c>
      <c r="X16" s="213">
        <f t="shared" si="4"/>
        <v>0</v>
      </c>
      <c r="Y16" s="51">
        <v>0</v>
      </c>
      <c r="Z16" s="213">
        <f t="shared" si="5"/>
        <v>0</v>
      </c>
      <c r="AA16" s="51">
        <v>164500</v>
      </c>
      <c r="AB16" s="316"/>
      <c r="AC16" s="323">
        <f t="shared" si="6"/>
        <v>1</v>
      </c>
    </row>
    <row r="17" spans="4:29" ht="24.75" customHeight="1">
      <c r="D17" s="221">
        <v>3</v>
      </c>
      <c r="E17" s="376" t="s">
        <v>1052</v>
      </c>
      <c r="F17" s="372"/>
      <c r="G17" s="372" t="s">
        <v>1101</v>
      </c>
      <c r="H17" s="51" t="s">
        <v>1102</v>
      </c>
      <c r="I17" s="51">
        <v>1</v>
      </c>
      <c r="J17" s="51">
        <v>1989016</v>
      </c>
      <c r="K17" s="51"/>
      <c r="L17" s="51"/>
      <c r="M17" s="374">
        <f t="shared" si="0"/>
        <v>1989016</v>
      </c>
      <c r="N17" s="213">
        <f>+IFERROR(IF(COUNT(M17),ROUND(M17/'Shareholding Pattern'!$L$57*100,2),""),0)</f>
        <v>4.57</v>
      </c>
      <c r="O17" s="233">
        <f t="shared" si="1"/>
        <v>1989016</v>
      </c>
      <c r="P17" s="233"/>
      <c r="Q17" s="213">
        <f t="shared" si="2"/>
        <v>1989016</v>
      </c>
      <c r="R17" s="264">
        <f>+IFERROR(IF(COUNT(Q17),ROUND(Q17/('Shareholding Pattern'!$P$58)*100,2),""),0)</f>
        <v>4.57</v>
      </c>
      <c r="S17" s="51"/>
      <c r="T17" s="51"/>
      <c r="U17" s="374" t="str">
        <f t="shared" si="3"/>
        <v/>
      </c>
      <c r="V17" s="263">
        <f>+IFERROR(IF(COUNT(M17,U17),ROUND(SUM(U17,M17)/SUM('Shareholding Pattern'!$L$57,'Shareholding Pattern'!$T$57)*100,2),""),0)</f>
        <v>4.57</v>
      </c>
      <c r="W17" s="51">
        <v>0</v>
      </c>
      <c r="X17" s="213">
        <f t="shared" si="4"/>
        <v>0</v>
      </c>
      <c r="Y17" s="51">
        <v>1900000</v>
      </c>
      <c r="Z17" s="213">
        <f t="shared" si="5"/>
        <v>95.52</v>
      </c>
      <c r="AA17" s="51">
        <v>1989016</v>
      </c>
      <c r="AB17" s="316"/>
      <c r="AC17" s="323">
        <f t="shared" si="6"/>
        <v>1</v>
      </c>
    </row>
    <row r="18" spans="4:29" ht="24.75" customHeight="1">
      <c r="D18" s="221">
        <v>4</v>
      </c>
      <c r="E18" s="376" t="s">
        <v>1052</v>
      </c>
      <c r="F18" s="372"/>
      <c r="G18" s="372" t="s">
        <v>1103</v>
      </c>
      <c r="H18" s="51" t="s">
        <v>1104</v>
      </c>
      <c r="I18" s="51">
        <v>1</v>
      </c>
      <c r="J18" s="51">
        <v>46700</v>
      </c>
      <c r="K18" s="51"/>
      <c r="L18" s="51"/>
      <c r="M18" s="374">
        <f t="shared" si="0"/>
        <v>46700</v>
      </c>
      <c r="N18" s="213">
        <f>+IFERROR(IF(COUNT(M18),ROUND(M18/'Shareholding Pattern'!$L$57*100,2),""),0)</f>
        <v>0.11</v>
      </c>
      <c r="O18" s="233">
        <f t="shared" si="1"/>
        <v>46700</v>
      </c>
      <c r="P18" s="233"/>
      <c r="Q18" s="213">
        <f t="shared" si="2"/>
        <v>46700</v>
      </c>
      <c r="R18" s="264">
        <f>+IFERROR(IF(COUNT(Q18),ROUND(Q18/('Shareholding Pattern'!$P$58)*100,2),""),0)</f>
        <v>0.11</v>
      </c>
      <c r="S18" s="51"/>
      <c r="T18" s="51"/>
      <c r="U18" s="374" t="str">
        <f t="shared" si="3"/>
        <v/>
      </c>
      <c r="V18" s="263">
        <f>+IFERROR(IF(COUNT(M18,U18),ROUND(SUM(U18,M18)/SUM('Shareholding Pattern'!$L$57,'Shareholding Pattern'!$T$57)*100,2),""),0)</f>
        <v>0.11</v>
      </c>
      <c r="W18" s="51">
        <v>0</v>
      </c>
      <c r="X18" s="213">
        <f t="shared" si="4"/>
        <v>0</v>
      </c>
      <c r="Y18" s="51">
        <v>0</v>
      </c>
      <c r="Z18" s="213">
        <f t="shared" si="5"/>
        <v>0</v>
      </c>
      <c r="AA18" s="51">
        <v>46700</v>
      </c>
      <c r="AB18" s="316"/>
      <c r="AC18" s="323">
        <f t="shared" si="6"/>
        <v>1</v>
      </c>
    </row>
    <row r="19" spans="4:29" ht="24.75" customHeight="1">
      <c r="D19" s="221">
        <v>5</v>
      </c>
      <c r="E19" s="376" t="s">
        <v>1052</v>
      </c>
      <c r="F19" s="372"/>
      <c r="G19" s="372" t="s">
        <v>1105</v>
      </c>
      <c r="H19" s="51" t="s">
        <v>1106</v>
      </c>
      <c r="I19" s="51">
        <v>1</v>
      </c>
      <c r="J19" s="51">
        <v>2700000</v>
      </c>
      <c r="K19" s="51"/>
      <c r="L19" s="51"/>
      <c r="M19" s="374">
        <f t="shared" si="0"/>
        <v>2700000</v>
      </c>
      <c r="N19" s="213">
        <f>+IFERROR(IF(COUNT(M19),ROUND(M19/'Shareholding Pattern'!$L$57*100,2),""),0)</f>
        <v>6.21</v>
      </c>
      <c r="O19" s="233">
        <f t="shared" si="1"/>
        <v>2700000</v>
      </c>
      <c r="P19" s="233"/>
      <c r="Q19" s="213">
        <f t="shared" si="2"/>
        <v>2700000</v>
      </c>
      <c r="R19" s="264">
        <f>+IFERROR(IF(COUNT(Q19),ROUND(Q19/('Shareholding Pattern'!$P$58)*100,2),""),0)</f>
        <v>6.21</v>
      </c>
      <c r="S19" s="51"/>
      <c r="T19" s="51"/>
      <c r="U19" s="374" t="str">
        <f t="shared" si="3"/>
        <v/>
      </c>
      <c r="V19" s="263">
        <f>+IFERROR(IF(COUNT(M19,U19),ROUND(SUM(U19,M19)/SUM('Shareholding Pattern'!$L$57,'Shareholding Pattern'!$T$57)*100,2),""),0)</f>
        <v>6.21</v>
      </c>
      <c r="W19" s="51">
        <v>2700000</v>
      </c>
      <c r="X19" s="213">
        <f t="shared" si="4"/>
        <v>100</v>
      </c>
      <c r="Y19" s="51">
        <v>0</v>
      </c>
      <c r="Z19" s="213">
        <f t="shared" si="5"/>
        <v>0</v>
      </c>
      <c r="AA19" s="51">
        <v>2700000</v>
      </c>
      <c r="AB19" s="316"/>
      <c r="AC19" s="323">
        <f t="shared" si="6"/>
        <v>1</v>
      </c>
    </row>
    <row r="20" spans="4:29" ht="24.75" customHeight="1">
      <c r="D20" s="221">
        <v>6</v>
      </c>
      <c r="E20" s="376" t="s">
        <v>1052</v>
      </c>
      <c r="F20" s="372"/>
      <c r="G20" s="372" t="s">
        <v>1107</v>
      </c>
      <c r="H20" s="51" t="s">
        <v>1108</v>
      </c>
      <c r="I20" s="51">
        <v>1</v>
      </c>
      <c r="J20" s="51">
        <v>1600000</v>
      </c>
      <c r="K20" s="51"/>
      <c r="L20" s="51"/>
      <c r="M20" s="374">
        <f t="shared" si="0"/>
        <v>1600000</v>
      </c>
      <c r="N20" s="213">
        <f>+IFERROR(IF(COUNT(M20),ROUND(M20/'Shareholding Pattern'!$L$57*100,2),""),0)</f>
        <v>3.68</v>
      </c>
      <c r="O20" s="233">
        <f t="shared" si="1"/>
        <v>1600000</v>
      </c>
      <c r="P20" s="233"/>
      <c r="Q20" s="213">
        <f t="shared" si="2"/>
        <v>1600000</v>
      </c>
      <c r="R20" s="264">
        <f>+IFERROR(IF(COUNT(Q20),ROUND(Q20/('Shareholding Pattern'!$P$58)*100,2),""),0)</f>
        <v>3.68</v>
      </c>
      <c r="S20" s="51"/>
      <c r="T20" s="51"/>
      <c r="U20" s="374" t="str">
        <f t="shared" si="3"/>
        <v/>
      </c>
      <c r="V20" s="263">
        <f>+IFERROR(IF(COUNT(M20,U20),ROUND(SUM(U20,M20)/SUM('Shareholding Pattern'!$L$57,'Shareholding Pattern'!$T$57)*100,2),""),0)</f>
        <v>3.68</v>
      </c>
      <c r="W20" s="51">
        <v>1600000</v>
      </c>
      <c r="X20" s="213">
        <f t="shared" si="4"/>
        <v>100</v>
      </c>
      <c r="Y20" s="51">
        <v>0</v>
      </c>
      <c r="Z20" s="213">
        <f t="shared" si="5"/>
        <v>0</v>
      </c>
      <c r="AA20" s="51">
        <v>1600000</v>
      </c>
      <c r="AB20" s="316"/>
      <c r="AC20" s="323">
        <f t="shared" si="6"/>
        <v>1</v>
      </c>
    </row>
    <row r="21" spans="4:29" ht="18.75" hidden="1" customHeight="1">
      <c r="D21" s="49"/>
      <c r="Z21" s="239"/>
    </row>
    <row r="22" spans="4:29" ht="20.100000000000001" customHeight="1">
      <c r="D22" s="63"/>
      <c r="E22" s="240" t="s">
        <v>1002</v>
      </c>
      <c r="F22" s="39"/>
      <c r="G22" s="64"/>
      <c r="H22" s="240" t="s">
        <v>19</v>
      </c>
      <c r="I22" s="77">
        <f>+IFERROR(IF(COUNT(I14:I21),ROUND(SUM(I14:I21),0),""),"")</f>
        <v>6</v>
      </c>
      <c r="J22" s="77">
        <f>+IFERROR(IF(COUNT(J14:J21),ROUND(SUM(J14:J21),0),""),"")</f>
        <v>9625216</v>
      </c>
      <c r="K22" s="77" t="str">
        <f>+IFERROR(IF(COUNT(K14:K21),ROUND(SUM(K14:K21),0),""),"")</f>
        <v/>
      </c>
      <c r="L22" s="77" t="str">
        <f>+IFERROR(IF(COUNT(L14:L21),ROUND(SUM(L14:L21),0),""),"")</f>
        <v/>
      </c>
      <c r="M22" s="77">
        <f>+IFERROR(IF(COUNT(M14:M21),ROUND(SUM(M14:M21),0),""),"")</f>
        <v>9625216</v>
      </c>
      <c r="N22" s="263">
        <f>+IFERROR(IF(COUNT(M22),ROUND(M22/'Shareholding Pattern'!$L$57*100,2),""),0)</f>
        <v>22.13</v>
      </c>
      <c r="O22" s="215">
        <f>+IFERROR(IF(COUNT(O14:O21),ROUND(SUM(O14:O21),0),""),"")</f>
        <v>9625216</v>
      </c>
      <c r="P22" s="215" t="str">
        <f>+IFERROR(IF(COUNT(P14:P21),ROUND(SUM(P14:P21),0),""),"")</f>
        <v/>
      </c>
      <c r="Q22" s="215">
        <f>+IFERROR(IF(COUNT(Q14:Q21),ROUND(SUM(Q14:Q21),0),""),"")</f>
        <v>9625216</v>
      </c>
      <c r="R22" s="263">
        <f>+IFERROR(IF(COUNT(Q22),ROUND(Q22/('Shareholding Pattern'!$P$58)*100,2),""),0)</f>
        <v>22.13</v>
      </c>
      <c r="S22" s="77" t="str">
        <f>+IFERROR(IF(COUNT(S14:S21),ROUND(SUM(S14:S21),0),""),"")</f>
        <v/>
      </c>
      <c r="T22" s="77" t="str">
        <f>+IFERROR(IF(COUNT(T14:T21),ROUND(SUM(T14:T21),0),""),"")</f>
        <v/>
      </c>
      <c r="U22" s="77" t="str">
        <f>+IFERROR(IF(COUNT(U14:U21),ROUND(SUM(U14:U21),0),""),"")</f>
        <v/>
      </c>
      <c r="V22" s="263">
        <f>+IFERROR(IF(COUNT(M22,U22),ROUND(SUM(U22,M22)/SUM('Shareholding Pattern'!$L$57,'Shareholding Pattern'!$T$57)*100,2),""),0)</f>
        <v>22.13</v>
      </c>
      <c r="W22" s="77">
        <f>+IFERROR(IF(COUNT(W14:W21),ROUND(SUM(W14:W21),0),""),"")</f>
        <v>4300000</v>
      </c>
      <c r="X22" s="263">
        <f>+IFERROR(IF(COUNT(W22),ROUND(SUM(W22)/SUM(M22)*100,2),""),0)</f>
        <v>44.67</v>
      </c>
      <c r="Y22" s="77">
        <f>+IFERROR(IF(COUNT(Y14:Y21),ROUND(SUM(Y14:Y21),0),""),"")</f>
        <v>5000000</v>
      </c>
      <c r="Z22" s="263">
        <f>+IFERROR(IF(COUNT(Y22),ROUND(SUM(Y22)/SUM(M22)*100,2),""),0)</f>
        <v>51.95</v>
      </c>
      <c r="AA22" s="77">
        <f>+IFERROR(IF(COUNT(AA14:AA21),ROUND(SUM(AA14:AA21),0),""),"")</f>
        <v>9625216</v>
      </c>
    </row>
  </sheetData>
  <sheetProtection algorithmName="SHA-512" hashValue="0LG5/Nyi97qny+wmEsvQlrwzROviePcXU4EfaluWre+2B2nOzTsRV+5+JWPIToGp5Zmdb62GADfu+Sz+TzULtA==" saltValue="hdyNtiFef8tIppLL5LJT+g==" spinCount="100000" sheet="1" objects="1" scenarios="1"/>
  <mergeCells count="22">
    <mergeCell ref="AB9:AB11"/>
    <mergeCell ref="D9:D11"/>
    <mergeCell ref="I9:I11"/>
    <mergeCell ref="E9:E11"/>
    <mergeCell ref="F9:F11"/>
    <mergeCell ref="H9:H11"/>
    <mergeCell ref="G9:G11"/>
    <mergeCell ref="W9:X10"/>
    <mergeCell ref="Y9:Z10"/>
    <mergeCell ref="AA9:AA11"/>
    <mergeCell ref="J9:J11"/>
    <mergeCell ref="K9:K11"/>
    <mergeCell ref="L9:L11"/>
    <mergeCell ref="M9:M11"/>
    <mergeCell ref="N9:N11"/>
    <mergeCell ref="V9:V11"/>
    <mergeCell ref="T9:T11"/>
    <mergeCell ref="U9:U11"/>
    <mergeCell ref="O10:Q10"/>
    <mergeCell ref="R10:R11"/>
    <mergeCell ref="S9:S11"/>
    <mergeCell ref="O9:R9"/>
  </mergeCells>
  <dataValidations count="8">
    <dataValidation type="whole" operator="lessThanOrEqual" allowBlank="1" showInputMessage="1" showErrorMessage="1" sqref="Y13 Y15:Y20" xr:uid="{00000000-0002-0000-0900-000000000000}">
      <formula1>J13</formula1>
    </dataValidation>
    <dataValidation type="whole" operator="lessThanOrEqual" allowBlank="1" showInputMessage="1" showErrorMessage="1" sqref="W13 W15:W20" xr:uid="{00000000-0002-0000-0900-000001000000}">
      <formula1>J13</formula1>
    </dataValidation>
    <dataValidation type="whole" operator="lessThanOrEqual" allowBlank="1" showInputMessage="1" showErrorMessage="1" sqref="AA13:AB13 AA15:AB20" xr:uid="{00000000-0002-0000-0900-000002000000}">
      <formula1>M13</formula1>
    </dataValidation>
    <dataValidation type="textLength" operator="equal" allowBlank="1" showInputMessage="1" showErrorMessage="1" prompt="[A-Z][A-Z][A-Z][A-Z][A-Z][0-9][0-9][0-9][0-9][A-Z]_x000a__x000a_In absence of PAN write : ZZZZZ9999Z" sqref="H13 H15:H20" xr:uid="{00000000-0002-0000-0900-000003000000}">
      <formula1>10</formula1>
    </dataValidation>
    <dataValidation type="whole" operator="greaterThanOrEqual" allowBlank="1" showInputMessage="1" showErrorMessage="1" sqref="P13 S13:T13 I13:L13 I15:L20 P15:P20 S15:T20" xr:uid="{00000000-0002-0000-0900-000004000000}">
      <formula1>0</formula1>
    </dataValidation>
    <dataValidation type="list" allowBlank="1" showInputMessage="1" showErrorMessage="1" sqref="E13 E15:E20" xr:uid="{00000000-0002-0000-0900-000005000000}">
      <formula1>$AR$1:$AR$6</formula1>
    </dataValidation>
    <dataValidation operator="greaterThanOrEqual" allowBlank="1" showInputMessage="1" showErrorMessage="1" sqref="O13 O15:O20" xr:uid="{00000000-0002-0000-0900-000006000000}"/>
    <dataValidation type="list" allowBlank="1" showInputMessage="1" showErrorMessage="1" sqref="F13 F15:F20" xr:uid="{00000000-0002-0000-0900-000007000000}">
      <formula1>$AV$9:$AV$10</formula1>
    </dataValidation>
  </dataValidations>
  <hyperlinks>
    <hyperlink ref="H22" location="'Shareholding Pattern'!F17" display="Total" xr:uid="{00000000-0004-0000-0900-000000000000}"/>
    <hyperlink ref="E22" location="'Shareholding Pattern'!F17" display="Total" xr:uid="{00000000-0004-0000-0900-000001000000}"/>
  </hyperlink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Button 1">
              <controlPr defaultSize="0" print="0" autoFill="0" autoPict="0" macro="[0]!opentextblock">
                <anchor moveWithCells="1" sizeWithCells="1">
                  <from>
                    <xdr:col>27</xdr:col>
                    <xdr:colOff>125730</xdr:colOff>
                    <xdr:row>14</xdr:row>
                    <xdr:rowOff>57150</xdr:rowOff>
                  </from>
                  <to>
                    <xdr:col>27</xdr:col>
                    <xdr:colOff>1154430</xdr:colOff>
                    <xdr:row>14</xdr:row>
                    <xdr:rowOff>247650</xdr:rowOff>
                  </to>
                </anchor>
              </controlPr>
            </control>
          </mc:Choice>
        </mc:AlternateContent>
        <mc:AlternateContent xmlns:mc="http://schemas.openxmlformats.org/markup-compatibility/2006">
          <mc:Choice Requires="x14">
            <control shapeId="9218" r:id="rId5" name="Button 2">
              <controlPr defaultSize="0" print="0" autoFill="0" autoPict="0" macro="[0]!opentextblock">
                <anchor moveWithCells="1" sizeWithCells="1">
                  <from>
                    <xdr:col>27</xdr:col>
                    <xdr:colOff>125730</xdr:colOff>
                    <xdr:row>15</xdr:row>
                    <xdr:rowOff>57150</xdr:rowOff>
                  </from>
                  <to>
                    <xdr:col>27</xdr:col>
                    <xdr:colOff>1154430</xdr:colOff>
                    <xdr:row>15</xdr:row>
                    <xdr:rowOff>247650</xdr:rowOff>
                  </to>
                </anchor>
              </controlPr>
            </control>
          </mc:Choice>
        </mc:AlternateContent>
        <mc:AlternateContent xmlns:mc="http://schemas.openxmlformats.org/markup-compatibility/2006">
          <mc:Choice Requires="x14">
            <control shapeId="9219" r:id="rId6" name="Button 3">
              <controlPr defaultSize="0" print="0" autoFill="0" autoPict="0" macro="[0]!opentextblock">
                <anchor moveWithCells="1" sizeWithCells="1">
                  <from>
                    <xdr:col>27</xdr:col>
                    <xdr:colOff>125730</xdr:colOff>
                    <xdr:row>16</xdr:row>
                    <xdr:rowOff>57150</xdr:rowOff>
                  </from>
                  <to>
                    <xdr:col>27</xdr:col>
                    <xdr:colOff>1154430</xdr:colOff>
                    <xdr:row>16</xdr:row>
                    <xdr:rowOff>247650</xdr:rowOff>
                  </to>
                </anchor>
              </controlPr>
            </control>
          </mc:Choice>
        </mc:AlternateContent>
        <mc:AlternateContent xmlns:mc="http://schemas.openxmlformats.org/markup-compatibility/2006">
          <mc:Choice Requires="x14">
            <control shapeId="9220" r:id="rId7" name="Button 4">
              <controlPr defaultSize="0" print="0" autoFill="0" autoPict="0" macro="[0]!opentextblock">
                <anchor moveWithCells="1" sizeWithCells="1">
                  <from>
                    <xdr:col>27</xdr:col>
                    <xdr:colOff>125730</xdr:colOff>
                    <xdr:row>17</xdr:row>
                    <xdr:rowOff>57150</xdr:rowOff>
                  </from>
                  <to>
                    <xdr:col>27</xdr:col>
                    <xdr:colOff>1154430</xdr:colOff>
                    <xdr:row>17</xdr:row>
                    <xdr:rowOff>247650</xdr:rowOff>
                  </to>
                </anchor>
              </controlPr>
            </control>
          </mc:Choice>
        </mc:AlternateContent>
        <mc:AlternateContent xmlns:mc="http://schemas.openxmlformats.org/markup-compatibility/2006">
          <mc:Choice Requires="x14">
            <control shapeId="9221" r:id="rId8" name="Button 5">
              <controlPr defaultSize="0" print="0" autoFill="0" autoPict="0" macro="[0]!opentextblock">
                <anchor moveWithCells="1" sizeWithCells="1">
                  <from>
                    <xdr:col>27</xdr:col>
                    <xdr:colOff>125730</xdr:colOff>
                    <xdr:row>18</xdr:row>
                    <xdr:rowOff>57150</xdr:rowOff>
                  </from>
                  <to>
                    <xdr:col>27</xdr:col>
                    <xdr:colOff>1154430</xdr:colOff>
                    <xdr:row>18</xdr:row>
                    <xdr:rowOff>247650</xdr:rowOff>
                  </to>
                </anchor>
              </controlPr>
            </control>
          </mc:Choice>
        </mc:AlternateContent>
        <mc:AlternateContent xmlns:mc="http://schemas.openxmlformats.org/markup-compatibility/2006">
          <mc:Choice Requires="x14">
            <control shapeId="9222" r:id="rId9" name="Button 6">
              <controlPr defaultSize="0" print="0" autoFill="0" autoPict="0" macro="[0]!opentextblock">
                <anchor moveWithCells="1" sizeWithCells="1">
                  <from>
                    <xdr:col>27</xdr:col>
                    <xdr:colOff>125730</xdr:colOff>
                    <xdr:row>19</xdr:row>
                    <xdr:rowOff>57150</xdr:rowOff>
                  </from>
                  <to>
                    <xdr:col>27</xdr:col>
                    <xdr:colOff>1154430</xdr:colOff>
                    <xdr:row>19</xdr:row>
                    <xdr:rowOff>247650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theme="2" tint="-9.9978637043366805E-2"/>
  </sheetPr>
  <dimension ref="A1:XFC16"/>
  <sheetViews>
    <sheetView showGridLines="0" topLeftCell="A7" zoomScale="85" zoomScaleNormal="85"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8.68359375" customWidth="1"/>
    <col min="17" max="19" width="14.578125" hidden="1" customWidth="1"/>
    <col min="20" max="20" width="19.15625" customWidth="1"/>
    <col min="21" max="21" width="15.41796875" customWidth="1"/>
    <col min="22" max="22" width="8.578125" customWidth="1"/>
    <col min="23" max="23" width="15.41796875" customWidth="1"/>
    <col min="24" max="24" width="9.15625" customWidth="1"/>
    <col min="25" max="25" width="15.41796875" customWidth="1"/>
    <col min="26" max="26" width="20.83984375" customWidth="1"/>
    <col min="27" max="27" width="3.68359375" customWidth="1"/>
    <col min="28" max="28" width="3.41796875" customWidth="1"/>
    <col min="29" max="16383" width="1.83984375" hidden="1"/>
    <col min="16384" max="16384" width="7.41796875" hidden="1"/>
  </cols>
  <sheetData>
    <row r="1" spans="5:30" hidden="1">
      <c r="I1">
        <v>0</v>
      </c>
    </row>
    <row r="2" spans="5:30"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181</v>
      </c>
      <c r="X2" t="s">
        <v>182</v>
      </c>
      <c r="Y2" t="s">
        <v>183</v>
      </c>
      <c r="Z2" t="s">
        <v>1053</v>
      </c>
    </row>
    <row r="3" spans="5:30" hidden="1"/>
    <row r="4" spans="5:30" hidden="1"/>
    <row r="5" spans="5:30" hidden="1"/>
    <row r="6" spans="5:30" hidden="1"/>
    <row r="7" spans="5:30" ht="15" customHeight="1"/>
    <row r="8" spans="5:30" ht="15" customHeight="1"/>
    <row r="9" spans="5:30"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13</v>
      </c>
      <c r="X9" s="447"/>
      <c r="Y9" s="447" t="s">
        <v>14</v>
      </c>
      <c r="Z9" s="438" t="s">
        <v>1053</v>
      </c>
    </row>
    <row r="10" spans="5:30"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Y10" s="447"/>
      <c r="Z10" s="447"/>
    </row>
    <row r="11" spans="5:30"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 t="s">
        <v>20</v>
      </c>
      <c r="X11" s="44" t="s">
        <v>21</v>
      </c>
      <c r="Y11" s="447"/>
      <c r="Z11" s="447"/>
    </row>
    <row r="12" spans="5:30" s="5" customFormat="1" ht="33" customHeight="1">
      <c r="E12" s="9" t="s">
        <v>83</v>
      </c>
      <c r="F12" s="309" t="s">
        <v>38</v>
      </c>
      <c r="G12" s="33"/>
      <c r="H12" s="33"/>
      <c r="I12" s="33"/>
      <c r="J12" s="33"/>
      <c r="K12" s="33"/>
      <c r="L12" s="33"/>
      <c r="M12" s="33"/>
      <c r="N12" s="33"/>
      <c r="O12" s="33"/>
      <c r="P12" s="33"/>
      <c r="Q12" s="33"/>
      <c r="R12" s="33"/>
      <c r="S12" s="33"/>
      <c r="T12" s="33"/>
      <c r="U12" s="33"/>
      <c r="V12" s="33"/>
      <c r="W12" s="33"/>
      <c r="X12" s="33"/>
      <c r="Y12" s="33"/>
      <c r="Z12" s="34"/>
    </row>
    <row r="13" spans="5:30" s="11" customFormat="1" ht="18.75" hidden="1" customHeight="1">
      <c r="E13" s="221"/>
      <c r="F13" s="88"/>
      <c r="G13" s="10"/>
      <c r="H13" s="16"/>
      <c r="I13" s="51"/>
      <c r="J13" s="51"/>
      <c r="K13" s="50" t="str">
        <f>+IFERROR(IF(COUNT(H13:J13),ROUND(SUM(H13:J13),0),""),"")</f>
        <v/>
      </c>
      <c r="L13" s="17" t="str">
        <f>+IFERROR(IF(COUNT(K13),ROUND(K13/'Shareholding Pattern'!$L$57*100,2),""),0)</f>
        <v/>
      </c>
      <c r="M13" s="307" t="str">
        <f>IF(H13="","",H13)</f>
        <v/>
      </c>
      <c r="N13" s="233"/>
      <c r="O13" s="55" t="str">
        <f>+IFERROR(IF(COUNT(M13:N13),ROUND(SUM(M13,N13),2),""),"")</f>
        <v/>
      </c>
      <c r="P13" s="17" t="str">
        <f>+IFERROR(IF(COUNT(O13),ROUND(O13/('Shareholding Pattern'!$P$58)*100,2),""),0)</f>
        <v/>
      </c>
      <c r="Q13" s="51"/>
      <c r="R13" s="51"/>
      <c r="S13" s="52" t="str">
        <f>+IFERROR(IF(COUNT(Q13:R13),ROUND(SUM(Q13:R13),0),""),"")</f>
        <v/>
      </c>
      <c r="T13" s="17" t="str">
        <f>+IFERROR(IF(COUNT(K13,S13),ROUND(SUM(S13,K13)/SUM('Shareholding Pattern'!$L$57,'Shareholding Pattern'!$T$57)*100,2),""),0)</f>
        <v/>
      </c>
      <c r="U13" s="51"/>
      <c r="V13" s="17" t="str">
        <f>+IFERROR(IF(COUNT(U13),ROUND(SUM(U13)/SUM(K13)*100,2),""),0)</f>
        <v/>
      </c>
      <c r="W13" s="51"/>
      <c r="X13" s="17" t="str">
        <f>+IFERROR(IF(COUNT(W13),ROUND(SUM(W13)/SUM(K13)*100,2),""),0)</f>
        <v/>
      </c>
      <c r="Y13" s="16"/>
      <c r="Z13" s="314"/>
      <c r="AC13" s="11">
        <f>IF(SUM(H13:Y13)&gt;0,1,0)</f>
        <v>0</v>
      </c>
      <c r="AD13" s="11" t="str">
        <f>IF(COUNT(H15:$Y$15000)=0,"",SUM(AC1:AC65533))</f>
        <v/>
      </c>
    </row>
    <row r="14" spans="5:30" ht="24.75" customHeight="1">
      <c r="E14" s="46"/>
      <c r="F14" s="47"/>
      <c r="G14" s="47"/>
      <c r="H14" s="47"/>
      <c r="I14" s="47"/>
      <c r="J14" s="47"/>
      <c r="K14" s="47"/>
      <c r="L14" s="47"/>
      <c r="M14" s="47"/>
      <c r="N14" s="47"/>
      <c r="O14" s="47"/>
      <c r="P14" s="47"/>
      <c r="Q14" s="47"/>
      <c r="R14" s="47"/>
      <c r="S14" s="47"/>
      <c r="T14" s="47"/>
      <c r="U14" s="47"/>
      <c r="V14" s="47"/>
      <c r="W14" s="47"/>
      <c r="X14" s="47"/>
      <c r="Y14" s="47"/>
      <c r="Z14" s="48"/>
    </row>
    <row r="15" spans="5:30" ht="25" hidden="1" customHeight="1">
      <c r="E15" s="12"/>
      <c r="F15" s="13"/>
      <c r="G15" s="13"/>
      <c r="H15" s="13"/>
      <c r="I15" s="13"/>
      <c r="J15" s="13"/>
      <c r="K15" s="13"/>
      <c r="L15" s="13"/>
      <c r="M15" s="13"/>
      <c r="N15" s="13"/>
      <c r="O15" s="13"/>
      <c r="P15" s="13"/>
      <c r="Q15" s="13"/>
      <c r="R15" s="13"/>
      <c r="S15" s="13"/>
      <c r="T15" s="13"/>
      <c r="U15" s="13"/>
      <c r="V15" s="13"/>
      <c r="W15" s="13"/>
      <c r="X15" s="13"/>
      <c r="Y15" s="224"/>
    </row>
    <row r="16" spans="5:30" ht="20.100000000000001" customHeight="1">
      <c r="E16" s="40"/>
      <c r="F16" s="96" t="s">
        <v>1002</v>
      </c>
      <c r="G16" s="83"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Pattern'!$L$57*100,2),""),0)</f>
        <v/>
      </c>
      <c r="M16" s="38" t="str">
        <f>+IFERROR(IF(COUNT(M14:M15),ROUND(SUM(M14:M15),0),""),"")</f>
        <v/>
      </c>
      <c r="N16" s="38" t="str">
        <f>+IFERROR(IF(COUNT(N14:N15),ROUND(SUM(N14:N15),0),""),"")</f>
        <v/>
      </c>
      <c r="O16" s="38" t="str">
        <f>+IFERROR(IF(COUNT(O14:O15),ROUND(SUM(O14:O15),0),""),"")</f>
        <v/>
      </c>
      <c r="P16" s="17" t="str">
        <f>+IFERROR(IF(COUNT(O16),ROUND(O16/('Shareholding Pattern'!$P$58)*100,2),""),0)</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Pattern'!$T$57)*100,2),""),0)</f>
        <v/>
      </c>
      <c r="U16" s="57" t="str">
        <f>+IFERROR(IF(COUNT(U14:U15),ROUND(SUM(U14:U15),0),""),"")</f>
        <v/>
      </c>
      <c r="V16" s="17" t="str">
        <f>+IFERROR(IF(COUNT(U16),ROUND(SUM(U16)/SUM(K16)*100,2),""),0)</f>
        <v/>
      </c>
      <c r="W16" s="57" t="str">
        <f>+IFERROR(IF(COUNT(W14:W15),ROUND(SUM(W14:W15),0),""),"")</f>
        <v/>
      </c>
      <c r="X16" s="17" t="str">
        <f>+IFERROR(IF(COUNT(W16),ROUND(SUM(W16)/SUM(K16)*100,2),""),0)</f>
        <v/>
      </c>
      <c r="Y16" s="57" t="str">
        <f>+IFERROR(IF(COUNT(Y14:Y15),ROUND(SUM(Y14:Y15),0),""),"")</f>
        <v/>
      </c>
    </row>
  </sheetData>
  <sheetProtection algorithmName="SHA-512" hashValue="dOy0lIT2gYOfpc4/UDdz0zq/AEc+TBOwL/PoGh6bgYF66P7EYe+rYfDP57XXD4Tk1mYochA7DiDFIVhC46Jw2A==" saltValue="Ae+CU5GvEdZoknZVyC60wQ==" spinCount="100000" sheet="1" objects="1" scenarios="1"/>
  <mergeCells count="19">
    <mergeCell ref="E9:E11"/>
    <mergeCell ref="U9:V10"/>
    <mergeCell ref="Z9:Z11"/>
    <mergeCell ref="W9:X10"/>
    <mergeCell ref="Y9:Y11"/>
    <mergeCell ref="F9:F11"/>
    <mergeCell ref="G9:G11"/>
    <mergeCell ref="H9:H11"/>
    <mergeCell ref="I9:I11"/>
    <mergeCell ref="T9:T11"/>
    <mergeCell ref="S9:S11"/>
    <mergeCell ref="M10:O10"/>
    <mergeCell ref="P10:P11"/>
    <mergeCell ref="R9:R11"/>
    <mergeCell ref="J9:J11"/>
    <mergeCell ref="K9:K11"/>
    <mergeCell ref="L9:L11"/>
    <mergeCell ref="M9:P9"/>
    <mergeCell ref="Q9:Q11"/>
  </mergeCells>
  <dataValidations count="5">
    <dataValidation type="whole" operator="lessThanOrEqual" allowBlank="1" showInputMessage="1" showErrorMessage="1" sqref="W13" xr:uid="{00000000-0002-0000-0A00-000000000000}">
      <formula1>H13</formula1>
    </dataValidation>
    <dataValidation type="whole" operator="lessThanOrEqual" allowBlank="1" showInputMessage="1" showErrorMessage="1" sqref="U13" xr:uid="{00000000-0002-0000-0A00-000001000000}">
      <formula1>H13</formula1>
    </dataValidation>
    <dataValidation type="whole" operator="lessThanOrEqual" allowBlank="1" showInputMessage="1" showErrorMessage="1" sqref="Y13" xr:uid="{00000000-0002-0000-0A00-000002000000}">
      <formula1>K13</formula1>
    </dataValidation>
    <dataValidation type="whole" operator="greaterThanOrEqual" allowBlank="1" showInputMessage="1" showErrorMessage="1" sqref="Q13:R13 H13:J13 M13:N13" xr:uid="{00000000-0002-0000-0A00-000003000000}">
      <formula1>0</formula1>
    </dataValidation>
    <dataValidation type="textLength" operator="equal" allowBlank="1" showInputMessage="1" showErrorMessage="1" prompt="[A-Z][A-Z][A-Z][A-Z][A-Z][0-9][0-9][0-9][0-9][A-Z]_x000a__x000a_In absence of PAN write : ZZZZZ9999Z" sqref="G13" xr:uid="{00000000-0002-0000-0A00-000004000000}">
      <formula1>10</formula1>
    </dataValidation>
  </dataValidations>
  <hyperlinks>
    <hyperlink ref="G16" location="'Shareholding Pattern'!F20" display="Total" xr:uid="{00000000-0004-0000-0A00-000000000000}"/>
    <hyperlink ref="F16" location="'Shareholding Pattern'!F20" display="Total" xr:uid="{00000000-0004-0000-0A00-000001000000}"/>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tabColor theme="2" tint="-9.9978637043366805E-2"/>
  </sheetPr>
  <dimension ref="A1:AD23"/>
  <sheetViews>
    <sheetView showGridLines="0" topLeftCell="F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8.578125" customWidth="1"/>
    <col min="17" max="19" width="14.578125" hidden="1" customWidth="1"/>
    <col min="20" max="20" width="19.15625" customWidth="1"/>
    <col min="21" max="21" width="15.41796875" customWidth="1"/>
    <col min="22" max="22" width="7.41796875" customWidth="1"/>
    <col min="23" max="23" width="15.41796875" customWidth="1"/>
    <col min="24" max="24" width="7.26171875" customWidth="1"/>
    <col min="25" max="25" width="15.41796875" customWidth="1"/>
    <col min="26" max="26" width="18.41796875" customWidth="1"/>
    <col min="27" max="27" width="2.41796875" customWidth="1"/>
    <col min="28" max="28" width="2.578125" customWidth="1"/>
    <col min="29" max="16384" width="2" hidden="1"/>
  </cols>
  <sheetData>
    <row r="1" spans="5:30" hidden="1">
      <c r="I1">
        <v>0</v>
      </c>
    </row>
    <row r="2" spans="5:30"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181</v>
      </c>
      <c r="X2" t="s">
        <v>182</v>
      </c>
      <c r="Y2" t="s">
        <v>183</v>
      </c>
      <c r="Z2" t="s">
        <v>1053</v>
      </c>
    </row>
    <row r="3" spans="5:30" hidden="1"/>
    <row r="4" spans="5:30" hidden="1"/>
    <row r="5" spans="5:30" hidden="1"/>
    <row r="6" spans="5:30" hidden="1"/>
    <row r="9" spans="5:30"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13</v>
      </c>
      <c r="X9" s="447"/>
      <c r="Y9" s="447" t="s">
        <v>14</v>
      </c>
      <c r="Z9" s="438" t="s">
        <v>1053</v>
      </c>
    </row>
    <row r="10" spans="5:30"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Y10" s="447"/>
      <c r="Z10" s="447"/>
    </row>
    <row r="11" spans="5:30"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 t="s">
        <v>20</v>
      </c>
      <c r="X11" s="44" t="s">
        <v>21</v>
      </c>
      <c r="Y11" s="447"/>
      <c r="Z11" s="447"/>
    </row>
    <row r="12" spans="5:30" ht="21" customHeight="1">
      <c r="E12" s="9" t="s">
        <v>83</v>
      </c>
      <c r="F12" s="309" t="s">
        <v>39</v>
      </c>
      <c r="G12" s="33"/>
      <c r="H12" s="33"/>
      <c r="I12" s="33"/>
      <c r="J12" s="33"/>
      <c r="K12" s="33"/>
      <c r="L12" s="33"/>
      <c r="M12" s="33"/>
      <c r="N12" s="33"/>
      <c r="O12" s="33"/>
      <c r="P12" s="33"/>
      <c r="Q12" s="33"/>
      <c r="R12" s="33"/>
      <c r="S12" s="33"/>
      <c r="T12" s="33"/>
      <c r="U12" s="33"/>
      <c r="V12" s="33"/>
      <c r="W12" s="33"/>
      <c r="X12" s="33"/>
      <c r="Y12" s="33"/>
      <c r="Z12" s="34"/>
    </row>
    <row r="13" spans="5:30" s="11" customFormat="1" ht="13.5" hidden="1" customHeight="1">
      <c r="E13" s="221"/>
      <c r="F13" s="88"/>
      <c r="G13" s="10"/>
      <c r="H13" s="16"/>
      <c r="I13" s="51"/>
      <c r="J13" s="51"/>
      <c r="K13" s="50" t="str">
        <f>+IFERROR(IF(COUNT(H13:J13),ROUND(SUM(H13:J13),0),""),"")</f>
        <v/>
      </c>
      <c r="L13" s="17" t="str">
        <f>+IFERROR(IF(COUNT(K13),ROUND(K13/'Shareholding Pattern'!$L$57*100,2),""),0)</f>
        <v/>
      </c>
      <c r="M13" s="307" t="str">
        <f>IF(H13="","",H13)</f>
        <v/>
      </c>
      <c r="N13" s="233"/>
      <c r="O13" s="55" t="str">
        <f>+IFERROR(IF(COUNT(M13:N13),ROUND(SUM(M13,N13),2),""),"")</f>
        <v/>
      </c>
      <c r="P13" s="17" t="str">
        <f>+IFERROR(IF(COUNT(O13),ROUND(O13/('Shareholding Pattern'!$P$58)*100,2),""),0)</f>
        <v/>
      </c>
      <c r="Q13" s="51"/>
      <c r="R13" s="51"/>
      <c r="S13" s="52" t="str">
        <f>+IFERROR(IF(COUNT(Q13:R13),ROUND(SUM(Q13:R13),0),""),"")</f>
        <v/>
      </c>
      <c r="T13" s="17" t="str">
        <f>+IFERROR(IF(COUNT(K13,S13),ROUND(SUM(S13,K13)/SUM('Shareholding Pattern'!$L$57,'Shareholding Pattern'!$T$57)*100,2),""),0)</f>
        <v/>
      </c>
      <c r="U13" s="51"/>
      <c r="V13" s="17" t="str">
        <f>+IFERROR(IF(COUNT(U13),ROUND(SUM(U13)/SUM(K13)*100,2),""),0)</f>
        <v/>
      </c>
      <c r="W13" s="51"/>
      <c r="X13" s="17" t="str">
        <f>+IFERROR(IF(COUNT(W13),ROUND(SUM(W13)/SUM(K13)*100,2),""),0)</f>
        <v/>
      </c>
      <c r="Y13" s="16"/>
      <c r="Z13" s="314"/>
      <c r="AC13" s="11">
        <f>IF(SUM(H13:I13)&gt;0,1,0)</f>
        <v>0</v>
      </c>
      <c r="AD13" s="11" t="str">
        <f>IF(COUNT(H15:$Y$15000)=0,"",SUM(AC1:AC65533))</f>
        <v/>
      </c>
    </row>
    <row r="14" spans="5:30" ht="24.75" customHeight="1">
      <c r="E14" s="46"/>
      <c r="F14" s="47"/>
      <c r="G14" s="47"/>
      <c r="H14" s="47"/>
      <c r="I14" s="47"/>
      <c r="J14" s="47"/>
      <c r="K14" s="47"/>
      <c r="L14" s="47"/>
      <c r="M14" s="47"/>
      <c r="N14" s="47"/>
      <c r="O14" s="47"/>
      <c r="P14" s="47"/>
      <c r="Q14" s="47"/>
      <c r="R14" s="47"/>
      <c r="S14" s="47"/>
      <c r="T14" s="47"/>
      <c r="U14" s="47"/>
      <c r="V14" s="47"/>
      <c r="W14" s="47"/>
      <c r="X14" s="47"/>
      <c r="Y14" s="47"/>
      <c r="Z14" s="48"/>
    </row>
    <row r="15" spans="5:30" ht="15.75" hidden="1" customHeight="1">
      <c r="E15" s="12"/>
      <c r="F15" s="13"/>
      <c r="G15" s="13"/>
      <c r="H15" s="13"/>
      <c r="I15" s="13"/>
      <c r="J15" s="13"/>
      <c r="K15" s="13"/>
      <c r="L15" s="13"/>
      <c r="M15" s="13"/>
      <c r="N15" s="13"/>
      <c r="O15" s="13"/>
      <c r="P15" s="13"/>
      <c r="Q15" s="13"/>
      <c r="R15" s="13"/>
      <c r="S15" s="13"/>
      <c r="T15" s="13"/>
      <c r="U15" s="13"/>
      <c r="V15" s="13"/>
      <c r="W15" s="13"/>
      <c r="X15" s="13"/>
      <c r="Y15" s="224"/>
    </row>
    <row r="16" spans="5:30" ht="20.100000000000001" customHeight="1">
      <c r="E16" s="40"/>
      <c r="F16" s="96" t="s">
        <v>1002</v>
      </c>
      <c r="G16" s="83"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Pattern'!$L$57*100,2),""),0)</f>
        <v/>
      </c>
      <c r="M16" s="38" t="str">
        <f>+IFERROR(IF(COUNT(M14:M15),ROUND(SUM(M14:M15),0),""),"")</f>
        <v/>
      </c>
      <c r="N16" s="38" t="str">
        <f>+IFERROR(IF(COUNT(N14:N15),ROUND(SUM(N14:N15),0),""),"")</f>
        <v/>
      </c>
      <c r="O16" s="38" t="str">
        <f>+IFERROR(IF(COUNT(O14:O15),ROUND(SUM(O14:O15),0),""),"")</f>
        <v/>
      </c>
      <c r="P16" s="17" t="str">
        <f>+IFERROR(IF(COUNT(O16),ROUND(O16/('Shareholding Pattern'!$P$58)*100,2),""),0)</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Pattern'!$T$57)*100,2),""),0)</f>
        <v/>
      </c>
      <c r="U16" s="57" t="str">
        <f>+IFERROR(IF(COUNT(U14:U15),ROUND(SUM(U14:U15),0),""),"")</f>
        <v/>
      </c>
      <c r="V16" s="17" t="str">
        <f>+IFERROR(IF(COUNT(U16),ROUND(SUM(U16)/SUM(K16)*100,2),""),0)</f>
        <v/>
      </c>
      <c r="W16" s="57" t="str">
        <f>+IFERROR(IF(COUNT(W14:W15),ROUND(SUM(W14:W15),0),""),"")</f>
        <v/>
      </c>
      <c r="X16" s="17" t="str">
        <f>+IFERROR(IF(COUNT(W16),ROUND(SUM(W16)/SUM(K16)*100,2),""),0)</f>
        <v/>
      </c>
      <c r="Y16" s="57" t="str">
        <f>+IFERROR(IF(COUNT(Y14:Y15),ROUND(SUM(Y14:Y15),0),""),"")</f>
        <v/>
      </c>
    </row>
    <row r="23" spans="9:9">
      <c r="I23" t="s">
        <v>984</v>
      </c>
    </row>
  </sheetData>
  <sheetProtection algorithmName="SHA-512" hashValue="G1qZ7vFx+7EDcRi3YxmSi0av73ZqEk24N4rcjRQOEyPEA7tDxEfoC/gk+RG7nmXCgQgNWnzZ36QqwOu9pHT7nQ==" saltValue="blgGcZ21Wi+/UhZomqJbHw==" spinCount="100000" sheet="1" objects="1" scenarios="1"/>
  <mergeCells count="19">
    <mergeCell ref="E9:E11"/>
    <mergeCell ref="U9:V10"/>
    <mergeCell ref="Z9:Z11"/>
    <mergeCell ref="W9:X10"/>
    <mergeCell ref="Y9:Y11"/>
    <mergeCell ref="F9:F11"/>
    <mergeCell ref="G9:G11"/>
    <mergeCell ref="H9:H11"/>
    <mergeCell ref="I9:I11"/>
    <mergeCell ref="T9:T11"/>
    <mergeCell ref="S9:S11"/>
    <mergeCell ref="M10:O10"/>
    <mergeCell ref="P10:P11"/>
    <mergeCell ref="R9:R11"/>
    <mergeCell ref="J9:J11"/>
    <mergeCell ref="K9:K11"/>
    <mergeCell ref="L9:L11"/>
    <mergeCell ref="M9:P9"/>
    <mergeCell ref="Q9:Q11"/>
  </mergeCells>
  <dataValidations count="5">
    <dataValidation type="whole" operator="lessThanOrEqual" allowBlank="1" showInputMessage="1" showErrorMessage="1" sqref="W13" xr:uid="{00000000-0002-0000-0B00-000000000000}">
      <formula1>H13</formula1>
    </dataValidation>
    <dataValidation type="whole" operator="lessThanOrEqual" allowBlank="1" showInputMessage="1" showErrorMessage="1" sqref="U13" xr:uid="{00000000-0002-0000-0B00-000001000000}">
      <formula1>H13</formula1>
    </dataValidation>
    <dataValidation type="whole" operator="lessThanOrEqual" allowBlank="1" showInputMessage="1" showErrorMessage="1" sqref="Y13" xr:uid="{00000000-0002-0000-0B00-000002000000}">
      <formula1>K13</formula1>
    </dataValidation>
    <dataValidation type="textLength" operator="equal" allowBlank="1" showInputMessage="1" showErrorMessage="1" prompt="[A-Z][A-Z][A-Z][A-Z][A-Z][0-9][0-9][0-9][0-9][A-Z]_x000a__x000a_In absence of PAN write : ZZZZZ9999Z" sqref="G13" xr:uid="{00000000-0002-0000-0B00-000003000000}">
      <formula1>10</formula1>
    </dataValidation>
    <dataValidation type="whole" operator="greaterThanOrEqual" allowBlank="1" showInputMessage="1" showErrorMessage="1" sqref="Q13:R13 M13:N13 H13:J13" xr:uid="{00000000-0002-0000-0B00-000004000000}">
      <formula1>0</formula1>
    </dataValidation>
  </dataValidations>
  <hyperlinks>
    <hyperlink ref="G16" location="'Shareholding Pattern'!F21" display="Total" xr:uid="{00000000-0004-0000-0B00-000000000000}"/>
    <hyperlink ref="F16" location="'Shareholding Pattern'!F21" display="Total" xr:uid="{00000000-0004-0000-0B00-000001000000}"/>
  </hyperlink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2" tint="-9.9978637043366805E-2"/>
  </sheetPr>
  <dimension ref="A1:AR16"/>
  <sheetViews>
    <sheetView showGridLines="0" topLeftCell="F7" zoomScale="90" zoomScaleNormal="90" workbookViewId="0">
      <selection activeCell="G16" sqref="G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8.41796875" customWidth="1"/>
    <col min="17" max="19" width="14.578125" hidden="1" customWidth="1"/>
    <col min="20" max="20" width="19.15625" customWidth="1"/>
    <col min="21" max="21" width="15.41796875" customWidth="1"/>
    <col min="22" max="22" width="8.41796875" customWidth="1"/>
    <col min="23" max="23" width="15.41796875" customWidth="1"/>
    <col min="24" max="24" width="7.578125" customWidth="1"/>
    <col min="25" max="25" width="15.41796875" customWidth="1"/>
    <col min="26" max="26" width="17.578125" customWidth="1"/>
    <col min="27" max="27" width="4.15625" customWidth="1"/>
    <col min="28" max="28" width="3.26171875" customWidth="1"/>
    <col min="29" max="16384" width="1.41796875" hidden="1"/>
  </cols>
  <sheetData>
    <row r="1" spans="5:44" hidden="1">
      <c r="I1">
        <v>0</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181</v>
      </c>
      <c r="X2" t="s">
        <v>182</v>
      </c>
      <c r="Y2" t="s">
        <v>183</v>
      </c>
      <c r="Z2" t="s">
        <v>1053</v>
      </c>
    </row>
    <row r="3" spans="5:44" hidden="1"/>
    <row r="4" spans="5:44" hidden="1"/>
    <row r="5" spans="5:44" hidden="1"/>
    <row r="6" spans="5:44" hidden="1"/>
    <row r="7" spans="5:44" ht="15" customHeight="1">
      <c r="AR7" t="s">
        <v>927</v>
      </c>
    </row>
    <row r="8" spans="5:44" ht="15" customHeight="1">
      <c r="AR8" t="s">
        <v>929</v>
      </c>
    </row>
    <row r="9" spans="5:44"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13</v>
      </c>
      <c r="X9" s="447"/>
      <c r="Y9" s="447" t="s">
        <v>14</v>
      </c>
      <c r="Z9" s="438" t="s">
        <v>1053</v>
      </c>
      <c r="AR9" t="s">
        <v>930</v>
      </c>
    </row>
    <row r="10" spans="5:44"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Y10" s="447"/>
      <c r="Z10" s="447"/>
      <c r="AR10" t="s">
        <v>931</v>
      </c>
    </row>
    <row r="11" spans="5:44"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 t="s">
        <v>20</v>
      </c>
      <c r="X11" s="44" t="s">
        <v>21</v>
      </c>
      <c r="Y11" s="447"/>
      <c r="Z11" s="447"/>
      <c r="AR11" t="s">
        <v>936</v>
      </c>
    </row>
    <row r="12" spans="5:44" ht="21.75" customHeight="1">
      <c r="E12" s="9" t="s">
        <v>84</v>
      </c>
      <c r="F12" s="309" t="s">
        <v>40</v>
      </c>
      <c r="G12" s="33"/>
      <c r="H12" s="33"/>
      <c r="I12" s="33"/>
      <c r="J12" s="33"/>
      <c r="K12" s="33"/>
      <c r="L12" s="33"/>
      <c r="M12" s="33"/>
      <c r="N12" s="33"/>
      <c r="O12" s="33"/>
      <c r="P12" s="33"/>
      <c r="Q12" s="33"/>
      <c r="R12" s="33"/>
      <c r="S12" s="33"/>
      <c r="T12" s="33"/>
      <c r="U12" s="33"/>
      <c r="V12" s="33"/>
      <c r="W12" s="33"/>
      <c r="X12" s="33"/>
      <c r="Y12" s="33"/>
      <c r="Z12" s="34"/>
      <c r="AR12" t="s">
        <v>932</v>
      </c>
    </row>
    <row r="13" spans="5:44" s="11" customFormat="1" ht="15" hidden="1" customHeight="1">
      <c r="E13" s="221"/>
      <c r="F13" s="88"/>
      <c r="G13" s="10"/>
      <c r="H13" s="16"/>
      <c r="I13" s="51"/>
      <c r="J13" s="51"/>
      <c r="K13" s="50" t="str">
        <f>+IFERROR(IF(COUNT(H13:J13),ROUND(SUM(H13:J13),0),""),"")</f>
        <v/>
      </c>
      <c r="L13" s="17" t="str">
        <f>+IFERROR(IF(COUNT(K13),ROUND(K13/'Shareholding Pattern'!$L$57*100,2),""),0)</f>
        <v/>
      </c>
      <c r="M13" s="307" t="str">
        <f>IF(H13="","",H13)</f>
        <v/>
      </c>
      <c r="N13" s="233"/>
      <c r="O13" s="55" t="str">
        <f>+IFERROR(IF(COUNT(M13:N13),ROUND(SUM(M13,N13),2),""),"")</f>
        <v/>
      </c>
      <c r="P13" s="17" t="str">
        <f>+IFERROR(IF(COUNT(O13),ROUND(O13/('Shareholding Pattern'!$P$58)*100,2),""),0)</f>
        <v/>
      </c>
      <c r="Q13" s="51"/>
      <c r="R13" s="51"/>
      <c r="S13" s="52" t="str">
        <f>+IFERROR(IF(COUNT(Q13:R13),ROUND(SUM(Q13:R13),0),""),"")</f>
        <v/>
      </c>
      <c r="T13" s="17" t="str">
        <f>+IFERROR(IF(COUNT(K13,S13),ROUND(SUM(S13,K13)/SUM('Shareholding Pattern'!$L$57,'Shareholding Pattern'!$T$57)*100,2),""),0)</f>
        <v/>
      </c>
      <c r="U13" s="51"/>
      <c r="V13" s="17" t="str">
        <f>+IFERROR(IF(COUNT(U13),ROUND(SUM(U13)/SUM(K13)*100,2),""),0)</f>
        <v/>
      </c>
      <c r="W13" s="51"/>
      <c r="X13" s="17" t="str">
        <f>+IFERROR(IF(COUNT(W13),ROUND(SUM(W13)/SUM(K13)*100,2),""),0)</f>
        <v/>
      </c>
      <c r="Y13" s="16"/>
      <c r="Z13" s="314"/>
      <c r="AC13" s="11">
        <f>IF(SUM(H13:Y13)&gt;0,1,0)</f>
        <v>0</v>
      </c>
      <c r="AD13" s="11" t="str">
        <f>IF(COUNT(H15:$Y$15000)=0,"",SUM(AC1:AC65533))</f>
        <v/>
      </c>
      <c r="AR13" s="11" t="s">
        <v>933</v>
      </c>
    </row>
    <row r="14" spans="5:44" ht="24.75" customHeight="1">
      <c r="E14" s="46"/>
      <c r="F14" s="47"/>
      <c r="G14" s="47"/>
      <c r="H14" s="47"/>
      <c r="I14" s="47"/>
      <c r="J14" s="47"/>
      <c r="K14" s="47"/>
      <c r="L14" s="47"/>
      <c r="M14" s="47"/>
      <c r="N14" s="47"/>
      <c r="O14" s="47"/>
      <c r="P14" s="47"/>
      <c r="Q14" s="47"/>
      <c r="R14" s="47"/>
      <c r="S14" s="47"/>
      <c r="T14" s="47"/>
      <c r="U14" s="47"/>
      <c r="V14" s="47"/>
      <c r="W14" s="47"/>
      <c r="X14" s="47"/>
      <c r="Y14" s="47"/>
      <c r="Z14" s="48"/>
      <c r="AR14" t="s">
        <v>934</v>
      </c>
    </row>
    <row r="15" spans="5:44" ht="15.75" hidden="1" customHeight="1">
      <c r="E15" s="12"/>
      <c r="F15" s="13"/>
      <c r="G15" s="13"/>
      <c r="H15" s="47"/>
      <c r="I15" s="13"/>
      <c r="J15" s="13"/>
      <c r="K15" s="13"/>
      <c r="L15" s="13"/>
      <c r="M15" s="13"/>
      <c r="N15" s="13"/>
      <c r="O15" s="13"/>
      <c r="P15" s="13"/>
      <c r="Q15" s="13"/>
      <c r="R15" s="13"/>
      <c r="S15" s="13"/>
      <c r="T15" s="13"/>
      <c r="U15" s="13"/>
      <c r="V15" s="13"/>
      <c r="W15" s="13"/>
      <c r="X15" s="13"/>
      <c r="Y15" s="224"/>
    </row>
    <row r="16" spans="5:44" ht="20.100000000000001" customHeight="1">
      <c r="E16" s="63"/>
      <c r="F16" s="148" t="s">
        <v>1002</v>
      </c>
      <c r="G16" s="148" t="s">
        <v>19</v>
      </c>
      <c r="H16" s="1" t="str">
        <f>+IFERROR(IF(COUNT(H14:H15),ROUND(SUM(H14:H15),0),""),"")</f>
        <v/>
      </c>
      <c r="I16" s="1" t="str">
        <f>+IFERROR(IF(COUNT(I14:I15),ROUND(SUM(I14:I15),0),""),"")</f>
        <v/>
      </c>
      <c r="J16" s="1" t="str">
        <f>+IFERROR(IF(COUNT(J14:J15),ROUND(SUM(J14:J15),0),""),"")</f>
        <v/>
      </c>
      <c r="K16" s="1" t="str">
        <f>+IFERROR(IF(COUNT(K14:K15),ROUND(SUM(K14:K15),0),""),"")</f>
        <v/>
      </c>
      <c r="L16" s="17" t="str">
        <f>+IFERROR(IF(COUNT(K16),ROUND(K16/'Shareholding Pattern'!$L$57*100,2),""),0)</f>
        <v/>
      </c>
      <c r="M16" s="37" t="str">
        <f>+IFERROR(IF(COUNT(M14:M15),ROUND(SUM(M14:M15),0),""),"")</f>
        <v/>
      </c>
      <c r="N16" s="37" t="str">
        <f>+IFERROR(IF(COUNT(N14:N15),ROUND(SUM(N14:N15),0),""),"")</f>
        <v/>
      </c>
      <c r="O16" s="37" t="str">
        <f>+IFERROR(IF(COUNT(O14:O15),ROUND(SUM(O14:O15),0),""),"")</f>
        <v/>
      </c>
      <c r="P16" s="17" t="str">
        <f>+IFERROR(IF(COUNT(O16),ROUND(O16/('Shareholding Pattern'!$P$58)*100,2),""),0)</f>
        <v/>
      </c>
      <c r="Q16" s="1" t="str">
        <f>+IFERROR(IF(COUNT(Q14:Q15),ROUND(SUM(Q14:Q15),0),""),"")</f>
        <v/>
      </c>
      <c r="R16" s="1" t="str">
        <f>+IFERROR(IF(COUNT(R14:R15),ROUND(SUM(R14:R15),0),""),"")</f>
        <v/>
      </c>
      <c r="S16" s="1" t="str">
        <f>+IFERROR(IF(COUNT(S14:S15),ROUND(SUM(S14:S15),0),""),"")</f>
        <v/>
      </c>
      <c r="T16" s="17" t="str">
        <f>+IFERROR(IF(COUNT(K16,S16),ROUND(SUM(S16,K16)/SUM('Shareholding Pattern'!$L$57,'Shareholding Pattern'!$T$57)*100,2),""),0)</f>
        <v/>
      </c>
      <c r="U16" s="1" t="str">
        <f>+IFERROR(IF(COUNT(U14:U15),ROUND(SUM(U14:U15),0),""),"")</f>
        <v/>
      </c>
      <c r="V16" s="17" t="str">
        <f>+IFERROR(IF(COUNT(U16),ROUND(SUM(U16)/SUM(K16)*100,2),""),0)</f>
        <v/>
      </c>
      <c r="W16" s="1" t="str">
        <f>+IFERROR(IF(COUNT(W14:W15),ROUND(SUM(W14:W15),0),""),"")</f>
        <v/>
      </c>
      <c r="X16" s="17" t="str">
        <f>+IFERROR(IF(COUNT(W16),ROUND(SUM(W16)/SUM(K16)*100,2),""),0)</f>
        <v/>
      </c>
      <c r="Y16" s="1" t="str">
        <f>+IFERROR(IF(COUNT(Y14:Y15),ROUND(SUM(Y14:Y15),0),""),"")</f>
        <v/>
      </c>
    </row>
  </sheetData>
  <sheetProtection algorithmName="SHA-512" hashValue="33xew6eQqDmgOZmD2Efyb18oXHY2+dylawlXy/HncN2GGzbuNcYw1Zy8hyeVENA7CC8K7zieary7F8iEl2lW2g==" saltValue="u6BOhbvzsjQFHqzDvOrP0g==" spinCount="100000" sheet="1" objects="1" scenarios="1"/>
  <mergeCells count="19">
    <mergeCell ref="L9:L11"/>
    <mergeCell ref="M9:P9"/>
    <mergeCell ref="Q9:Q11"/>
    <mergeCell ref="Z9:Z11"/>
    <mergeCell ref="E9:E11"/>
    <mergeCell ref="U9:V10"/>
    <mergeCell ref="W9:X10"/>
    <mergeCell ref="Y9:Y11"/>
    <mergeCell ref="F9:F11"/>
    <mergeCell ref="G9:G11"/>
    <mergeCell ref="H9:H11"/>
    <mergeCell ref="I9:I11"/>
    <mergeCell ref="T9:T11"/>
    <mergeCell ref="S9:S11"/>
    <mergeCell ref="M10:O10"/>
    <mergeCell ref="P10:P11"/>
    <mergeCell ref="R9:R11"/>
    <mergeCell ref="J9:J11"/>
    <mergeCell ref="K9:K11"/>
  </mergeCells>
  <dataValidations count="5">
    <dataValidation type="whole" operator="lessThanOrEqual" allowBlank="1" showInputMessage="1" showErrorMessage="1" sqref="W13" xr:uid="{00000000-0002-0000-0C00-000000000000}">
      <formula1>H13</formula1>
    </dataValidation>
    <dataValidation type="whole" operator="lessThanOrEqual" allowBlank="1" showInputMessage="1" showErrorMessage="1" sqref="U13" xr:uid="{00000000-0002-0000-0C00-000001000000}">
      <formula1>H13</formula1>
    </dataValidation>
    <dataValidation type="whole" operator="lessThanOrEqual" allowBlank="1" showInputMessage="1" showErrorMessage="1" sqref="Y13" xr:uid="{00000000-0002-0000-0C00-000002000000}">
      <formula1>K13</formula1>
    </dataValidation>
    <dataValidation type="textLength" operator="equal" allowBlank="1" showInputMessage="1" showErrorMessage="1" prompt="[A-Z][A-Z][A-Z][A-Z][A-Z][0-9][0-9][0-9][0-9][A-Z]_x000a__x000a_In absence of PAN write : ZZZZZ9999Z" sqref="G13" xr:uid="{00000000-0002-0000-0C00-000003000000}">
      <formula1>10</formula1>
    </dataValidation>
    <dataValidation type="whole" operator="greaterThanOrEqual" allowBlank="1" showInputMessage="1" showErrorMessage="1" sqref="Q13:R13 H13:J13 M13:N13" xr:uid="{00000000-0002-0000-0C00-000004000000}">
      <formula1>0</formula1>
    </dataValidation>
  </dataValidations>
  <hyperlinks>
    <hyperlink ref="G16" location="'Shareholding Pattern'!F22" display="Total" xr:uid="{00000000-0004-0000-0C00-000000000000}"/>
    <hyperlink ref="F16" location="'Shareholding Pattern'!F22" display="Total" xr:uid="{00000000-0004-0000-0C00-000001000000}"/>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2" tint="-9.9978637043366805E-2"/>
  </sheetPr>
  <dimension ref="A1:AR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8.578125" customWidth="1"/>
    <col min="17" max="19" width="14.578125" hidden="1" customWidth="1"/>
    <col min="20" max="20" width="19.15625" customWidth="1"/>
    <col min="21" max="21" width="15.41796875" customWidth="1"/>
    <col min="22" max="22" width="8.68359375" customWidth="1"/>
    <col min="23" max="23" width="15.41796875" customWidth="1"/>
    <col min="24" max="24" width="8.578125" customWidth="1"/>
    <col min="25" max="25" width="15.41796875" customWidth="1"/>
    <col min="26" max="26" width="16.578125" customWidth="1"/>
    <col min="27" max="27" width="5" customWidth="1"/>
    <col min="28" max="28" width="4.68359375" customWidth="1"/>
    <col min="29" max="16384" width="2.41796875" hidden="1"/>
  </cols>
  <sheetData>
    <row r="1" spans="5:44" hidden="1">
      <c r="I1">
        <v>0</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181</v>
      </c>
      <c r="X2" t="s">
        <v>182</v>
      </c>
      <c r="Y2" t="s">
        <v>183</v>
      </c>
      <c r="Z2" t="s">
        <v>1053</v>
      </c>
    </row>
    <row r="3" spans="5:44" hidden="1"/>
    <row r="4" spans="5:44" hidden="1"/>
    <row r="5" spans="5:44" hidden="1"/>
    <row r="6" spans="5:44" hidden="1"/>
    <row r="7" spans="5:44" ht="15" customHeight="1">
      <c r="AR7" t="s">
        <v>927</v>
      </c>
    </row>
    <row r="8" spans="5:44" ht="15" customHeight="1">
      <c r="AR8" t="s">
        <v>929</v>
      </c>
    </row>
    <row r="9" spans="5:44"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13</v>
      </c>
      <c r="X9" s="447"/>
      <c r="Y9" s="447" t="s">
        <v>14</v>
      </c>
      <c r="Z9" s="438" t="s">
        <v>1053</v>
      </c>
      <c r="AR9" t="s">
        <v>930</v>
      </c>
    </row>
    <row r="10" spans="5:44"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Y10" s="447"/>
      <c r="Z10" s="447"/>
      <c r="AR10" t="s">
        <v>931</v>
      </c>
    </row>
    <row r="11" spans="5:44"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 t="s">
        <v>20</v>
      </c>
      <c r="X11" s="44" t="s">
        <v>21</v>
      </c>
      <c r="Y11" s="447"/>
      <c r="Z11" s="447"/>
      <c r="AR11" t="s">
        <v>936</v>
      </c>
    </row>
    <row r="12" spans="5:44" ht="21.75" customHeight="1">
      <c r="E12" s="9" t="s">
        <v>85</v>
      </c>
      <c r="F12" s="309" t="s">
        <v>41</v>
      </c>
      <c r="G12" s="33"/>
      <c r="H12" s="33"/>
      <c r="I12" s="33"/>
      <c r="J12" s="33"/>
      <c r="K12" s="33"/>
      <c r="L12" s="33"/>
      <c r="M12" s="33"/>
      <c r="N12" s="33"/>
      <c r="O12" s="33"/>
      <c r="P12" s="33"/>
      <c r="Q12" s="33"/>
      <c r="R12" s="33"/>
      <c r="S12" s="33"/>
      <c r="T12" s="33"/>
      <c r="U12" s="33"/>
      <c r="V12" s="33"/>
      <c r="W12" s="33"/>
      <c r="X12" s="33"/>
      <c r="Y12" s="33"/>
      <c r="Z12" s="34"/>
      <c r="AR12" t="s">
        <v>932</v>
      </c>
    </row>
    <row r="13" spans="5:44" s="11" customFormat="1" hidden="1">
      <c r="E13" s="221"/>
      <c r="F13" s="88"/>
      <c r="G13" s="10"/>
      <c r="H13" s="16"/>
      <c r="I13" s="51"/>
      <c r="J13" s="51"/>
      <c r="K13" s="50" t="str">
        <f>+IFERROR(IF(COUNT(H13:J13),ROUND(SUM(H13:J13),0),""),"")</f>
        <v/>
      </c>
      <c r="L13" s="17" t="str">
        <f>+IFERROR(IF(COUNT(K13),ROUND(K13/'Shareholding Pattern'!$L$57*100,2),""),0)</f>
        <v/>
      </c>
      <c r="M13" s="307" t="str">
        <f>IF(H13="","",H13)</f>
        <v/>
      </c>
      <c r="N13" s="233"/>
      <c r="O13" s="55" t="str">
        <f>+IFERROR(IF(COUNT(M13:N13),ROUND(SUM(M13,N13),2),""),"")</f>
        <v/>
      </c>
      <c r="P13" s="17" t="str">
        <f>+IFERROR(IF(COUNT(O13),ROUND(O13/('Shareholding Pattern'!$P$58)*100,2),""),0)</f>
        <v/>
      </c>
      <c r="Q13" s="51"/>
      <c r="R13" s="51"/>
      <c r="S13" s="52" t="str">
        <f>+IFERROR(IF(COUNT(Q13:R13),ROUND(SUM(Q13:R13),0),""),"")</f>
        <v/>
      </c>
      <c r="T13" s="17" t="str">
        <f>+IFERROR(IF(COUNT(K13,S13),ROUND(SUM(S13,K13)/SUM('Shareholding Pattern'!$L$57,'Shareholding Pattern'!$T$57)*100,2),""),0)</f>
        <v/>
      </c>
      <c r="U13" s="51"/>
      <c r="V13" s="17" t="str">
        <f>+IFERROR(IF(COUNT(U13),ROUND(SUM(U13)/SUM(K13)*100,2),""),0)</f>
        <v/>
      </c>
      <c r="W13" s="51"/>
      <c r="X13" s="17" t="str">
        <f>+IFERROR(IF(COUNT(W13),ROUND(SUM(W13)/SUM(K13)*100,2),""),0)</f>
        <v/>
      </c>
      <c r="Y13" s="16"/>
      <c r="Z13" s="314"/>
      <c r="AC13" s="11">
        <f>IF(SUM(H13:Y13)&gt;0,1,0)</f>
        <v>0</v>
      </c>
      <c r="AD13" s="11" t="str">
        <f>IF(COUNT(H15:$Y$15000)=0,"",SUM(AC1:AC65533))</f>
        <v/>
      </c>
      <c r="AR13" s="11" t="s">
        <v>933</v>
      </c>
    </row>
    <row r="14" spans="5:44" ht="25" customHeight="1">
      <c r="E14" s="46"/>
      <c r="F14" s="47"/>
      <c r="G14" s="47"/>
      <c r="H14" s="47"/>
      <c r="I14" s="47"/>
      <c r="J14" s="47"/>
      <c r="K14" s="47"/>
      <c r="L14" s="47"/>
      <c r="M14" s="47"/>
      <c r="N14" s="47"/>
      <c r="O14" s="47"/>
      <c r="P14" s="47"/>
      <c r="Q14" s="47"/>
      <c r="R14" s="47"/>
      <c r="S14" s="47"/>
      <c r="T14" s="47"/>
      <c r="U14" s="47"/>
      <c r="V14" s="47"/>
      <c r="W14" s="47"/>
      <c r="X14" s="47"/>
      <c r="Y14" s="47"/>
      <c r="Z14" s="48"/>
      <c r="AR14" t="s">
        <v>934</v>
      </c>
    </row>
    <row r="15" spans="5:44" ht="25" hidden="1" customHeight="1">
      <c r="E15" s="12"/>
      <c r="F15" s="13"/>
      <c r="G15" s="13"/>
      <c r="H15" s="13"/>
      <c r="I15" s="13"/>
      <c r="J15" s="13"/>
      <c r="K15" s="13"/>
      <c r="L15" s="13"/>
      <c r="M15" s="13"/>
      <c r="N15" s="13"/>
      <c r="O15" s="13"/>
      <c r="P15" s="13"/>
      <c r="Q15" s="13"/>
      <c r="R15" s="13"/>
      <c r="S15" s="13"/>
      <c r="T15" s="13"/>
      <c r="U15" s="13"/>
      <c r="V15" s="13"/>
      <c r="W15" s="13"/>
      <c r="X15" s="13"/>
      <c r="Y15" s="224"/>
    </row>
    <row r="16" spans="5:44" ht="20.100000000000001" customHeight="1">
      <c r="E16" s="63"/>
      <c r="F16" s="64" t="s">
        <v>1000</v>
      </c>
      <c r="G16" s="64" t="s">
        <v>19</v>
      </c>
      <c r="H16" s="1" t="str">
        <f>+IFERROR(IF(COUNT(H14:H15),ROUND(SUM(H14:H15),0),""),"")</f>
        <v/>
      </c>
      <c r="I16" s="1" t="str">
        <f>+IFERROR(IF(COUNT(I14:I15),ROUND(SUM(I14:I15),0),""),"")</f>
        <v/>
      </c>
      <c r="J16" s="1" t="str">
        <f>+IFERROR(IF(COUNT(J14:J15),ROUND(SUM(J14:J15),0),""),"")</f>
        <v/>
      </c>
      <c r="K16" s="1" t="str">
        <f>+IFERROR(IF(COUNT(K14:K15),ROUND(SUM(K14:K15),0),""),"")</f>
        <v/>
      </c>
      <c r="L16" s="17" t="str">
        <f>+IFERROR(IF(COUNT(K16),ROUND(K16/'Shareholding Pattern'!$L$57*100,2),""),0)</f>
        <v/>
      </c>
      <c r="M16" s="37" t="str">
        <f>+IFERROR(IF(COUNT(M14:M15),ROUND(SUM(M14:M15),0),""),"")</f>
        <v/>
      </c>
      <c r="N16" s="37" t="str">
        <f>+IFERROR(IF(COUNT(N14:N15),ROUND(SUM(N14:N15),0),""),"")</f>
        <v/>
      </c>
      <c r="O16" s="37" t="str">
        <f>+IFERROR(IF(COUNT(O14:O15),ROUND(SUM(O14:O15),0),""),"")</f>
        <v/>
      </c>
      <c r="P16" s="17" t="str">
        <f>+IFERROR(IF(COUNT(O16),ROUND(O16/('Shareholding Pattern'!$P$58)*100,2),""),0)</f>
        <v/>
      </c>
      <c r="Q16" s="1" t="str">
        <f>+IFERROR(IF(COUNT(Q14:Q15),ROUND(SUM(Q14:Q15),0),""),"")</f>
        <v/>
      </c>
      <c r="R16" s="1" t="str">
        <f>+IFERROR(IF(COUNT(R14:R15),ROUND(SUM(R14:R15),0),""),"")</f>
        <v/>
      </c>
      <c r="S16" s="1" t="str">
        <f>+IFERROR(IF(COUNT(S14:S15),ROUND(SUM(S14:S15),0),""),"")</f>
        <v/>
      </c>
      <c r="T16" s="17" t="str">
        <f>+IFERROR(IF(COUNT(K16,S16),ROUND(SUM(S16,K16)/SUM('Shareholding Pattern'!$L$57,'Shareholding Pattern'!$T$57)*100,2),""),0)</f>
        <v/>
      </c>
      <c r="U16" s="1" t="str">
        <f>+IFERROR(IF(COUNT(U14:U15),ROUND(SUM(U14:U15),0),""),"")</f>
        <v/>
      </c>
      <c r="V16" s="17" t="str">
        <f>+IFERROR(IF(COUNT(U16),ROUND(SUM(U16)/SUM(K16)*100,2),""),0)</f>
        <v/>
      </c>
      <c r="W16" s="1" t="str">
        <f>+IFERROR(IF(COUNT(W14:W15),ROUND(SUM(W14:W15),0),""),"")</f>
        <v/>
      </c>
      <c r="X16" s="17" t="str">
        <f>+IFERROR(IF(COUNT(W16),ROUND(SUM(W16)/SUM(K16)*100,2),""),0)</f>
        <v/>
      </c>
      <c r="Y16" s="1" t="str">
        <f>+IFERROR(IF(COUNT(Y14:Y15),ROUND(SUM(Y14:Y15),0),""),"")</f>
        <v/>
      </c>
    </row>
  </sheetData>
  <sheetProtection algorithmName="SHA-512" hashValue="jHMzWRxcT0URbTrWGxdnWchcOT5YSs36vrX3OR+SpbeXWL6SWZbl5lYOR73Sh5MIt7yTnbGY2zMEshza2yg6jw==" saltValue="P5IXbUwZ8B8LS6Is7l11WA==" spinCount="100000" sheet="1" objects="1" scenarios="1"/>
  <mergeCells count="19">
    <mergeCell ref="E9:E11"/>
    <mergeCell ref="U9:V10"/>
    <mergeCell ref="Z9:Z11"/>
    <mergeCell ref="W9:X10"/>
    <mergeCell ref="Y9:Y11"/>
    <mergeCell ref="F9:F11"/>
    <mergeCell ref="G9:G11"/>
    <mergeCell ref="H9:H11"/>
    <mergeCell ref="I9:I11"/>
    <mergeCell ref="T9:T11"/>
    <mergeCell ref="S9:S11"/>
    <mergeCell ref="M10:O10"/>
    <mergeCell ref="P10:P11"/>
    <mergeCell ref="R9:R11"/>
    <mergeCell ref="J9:J11"/>
    <mergeCell ref="K9:K11"/>
    <mergeCell ref="L9:L11"/>
    <mergeCell ref="M9:P9"/>
    <mergeCell ref="Q9:Q11"/>
  </mergeCells>
  <dataValidations count="5">
    <dataValidation type="whole" operator="lessThanOrEqual" allowBlank="1" showInputMessage="1" showErrorMessage="1" sqref="W13" xr:uid="{00000000-0002-0000-0D00-000000000000}">
      <formula1>H13</formula1>
    </dataValidation>
    <dataValidation type="whole" operator="lessThanOrEqual" allowBlank="1" showInputMessage="1" showErrorMessage="1" sqref="U13" xr:uid="{00000000-0002-0000-0D00-000001000000}">
      <formula1>H13</formula1>
    </dataValidation>
    <dataValidation type="whole" operator="lessThanOrEqual" allowBlank="1" showInputMessage="1" showErrorMessage="1" sqref="Y13" xr:uid="{00000000-0002-0000-0D00-000002000000}">
      <formula1>K13</formula1>
    </dataValidation>
    <dataValidation type="textLength" operator="equal" allowBlank="1" showInputMessage="1" showErrorMessage="1" prompt="[A-Z][A-Z][A-Z][A-Z][A-Z][0-9][0-9][0-9][0-9][A-Z]_x000a__x000a_In absence of PAN write : ZZZZZ9999Z" sqref="G13" xr:uid="{00000000-0002-0000-0D00-000003000000}">
      <formula1>10</formula1>
    </dataValidation>
    <dataValidation type="whole" operator="greaterThanOrEqual" allowBlank="1" showInputMessage="1" showErrorMessage="1" sqref="Q13:R13 H13:J13 M13:N13" xr:uid="{00000000-0002-0000-0D00-000004000000}">
      <formula1>0</formula1>
    </dataValidation>
  </dataValidations>
  <hyperlinks>
    <hyperlink ref="G16" location="'Shareholding Pattern'!F23" display="Total" xr:uid="{00000000-0004-0000-0D00-000000000000}"/>
    <hyperlink ref="F16" location="'Shareholding Pattern'!F23" display="Total" xr:uid="{00000000-0004-0000-0D00-000001000000}"/>
  </hyperlink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2" tint="-9.9978637043366805E-2"/>
  </sheetPr>
  <dimension ref="A1:AV16"/>
  <sheetViews>
    <sheetView showGridLines="0" topLeftCell="A7" zoomScale="85" zoomScaleNormal="85" workbookViewId="0">
      <selection activeCell="G16" sqref="G16"/>
    </sheetView>
  </sheetViews>
  <sheetFormatPr defaultColWidth="0" defaultRowHeight="14.4"/>
  <cols>
    <col min="1" max="1" width="2.26171875" customWidth="1"/>
    <col min="2" max="2" width="2.15625" hidden="1" customWidth="1"/>
    <col min="3" max="3" width="2" hidden="1" customWidth="1"/>
    <col min="4" max="4" width="9.68359375" customWidth="1"/>
    <col min="5" max="5" width="33.26171875" customWidth="1"/>
    <col min="6" max="6" width="35.68359375" hidden="1" customWidth="1"/>
    <col min="7" max="7" width="37.26171875" customWidth="1"/>
    <col min="8" max="8" width="13.68359375" customWidth="1"/>
    <col min="9" max="10" width="14.578125" customWidth="1"/>
    <col min="11" max="11" width="14.578125" hidden="1" customWidth="1"/>
    <col min="12" max="12" width="15.578125" hidden="1" customWidth="1"/>
    <col min="13" max="13" width="13.578125" customWidth="1"/>
    <col min="14" max="14" width="15.41796875" customWidth="1"/>
    <col min="15" max="15" width="16" customWidth="1"/>
    <col min="16" max="16" width="15.26171875" hidden="1" customWidth="1"/>
    <col min="17" max="17" width="12.83984375" customWidth="1"/>
    <col min="18" max="18" width="12.578125" customWidth="1"/>
    <col min="19" max="20" width="14.578125" hidden="1" customWidth="1"/>
    <col min="21" max="21" width="18" hidden="1" customWidth="1"/>
    <col min="22" max="22" width="15.41796875" customWidth="1"/>
    <col min="23" max="23" width="12.578125" customWidth="1"/>
    <col min="24" max="24" width="8.578125" customWidth="1"/>
    <col min="25" max="25" width="12.578125" customWidth="1"/>
    <col min="26" max="26" width="8.41796875" customWidth="1"/>
    <col min="27" max="27" width="15.83984375" customWidth="1"/>
    <col min="28" max="28" width="16.578125" customWidth="1"/>
    <col min="29" max="29" width="2.578125" style="324" customWidth="1"/>
    <col min="30" max="30" width="3.83984375" style="324" customWidth="1"/>
    <col min="31" max="16384" width="4.83984375" hidden="1"/>
  </cols>
  <sheetData>
    <row r="1" spans="4:48" hidden="1">
      <c r="I1">
        <v>0</v>
      </c>
      <c r="AC1"/>
      <c r="AD1"/>
    </row>
    <row r="2" spans="4:48" hidden="1">
      <c r="E2" t="s">
        <v>527</v>
      </c>
      <c r="F2" t="s">
        <v>977</v>
      </c>
      <c r="G2" t="s">
        <v>251</v>
      </c>
      <c r="H2" t="s">
        <v>954</v>
      </c>
      <c r="I2" t="s">
        <v>145</v>
      </c>
      <c r="J2" t="s">
        <v>166</v>
      </c>
      <c r="K2" t="s">
        <v>167</v>
      </c>
      <c r="L2" t="s">
        <v>168</v>
      </c>
      <c r="M2" t="s">
        <v>169</v>
      </c>
      <c r="N2" t="s">
        <v>170</v>
      </c>
      <c r="O2" t="s">
        <v>171</v>
      </c>
      <c r="P2" t="s">
        <v>172</v>
      </c>
      <c r="Q2" t="s">
        <v>173</v>
      </c>
      <c r="R2" t="s">
        <v>174</v>
      </c>
      <c r="S2" t="s">
        <v>175</v>
      </c>
      <c r="T2" t="s">
        <v>176</v>
      </c>
      <c r="U2" t="s">
        <v>177</v>
      </c>
      <c r="V2" t="s">
        <v>178</v>
      </c>
      <c r="W2" t="s">
        <v>179</v>
      </c>
      <c r="X2" t="s">
        <v>180</v>
      </c>
      <c r="Y2" t="s">
        <v>181</v>
      </c>
      <c r="Z2" t="s">
        <v>182</v>
      </c>
      <c r="AA2" t="s">
        <v>183</v>
      </c>
      <c r="AB2" t="s">
        <v>1053</v>
      </c>
      <c r="AC2"/>
      <c r="AD2"/>
    </row>
    <row r="3" spans="4:48" hidden="1">
      <c r="AC3"/>
      <c r="AD3"/>
      <c r="AR3" t="s">
        <v>1052</v>
      </c>
      <c r="AS3" t="s">
        <v>935</v>
      </c>
    </row>
    <row r="4" spans="4:48" hidden="1">
      <c r="AC4"/>
      <c r="AD4"/>
    </row>
    <row r="5" spans="4:48" hidden="1">
      <c r="AC5"/>
      <c r="AD5"/>
    </row>
    <row r="6" spans="4:48" hidden="1">
      <c r="AC6"/>
      <c r="AD6"/>
    </row>
    <row r="7" spans="4:48" ht="18" customHeight="1">
      <c r="AC7"/>
      <c r="AD7"/>
      <c r="AR7" s="75"/>
    </row>
    <row r="8" spans="4:48" ht="15" customHeight="1">
      <c r="AC8"/>
      <c r="AD8"/>
      <c r="AR8" s="75"/>
    </row>
    <row r="9" spans="4:48" ht="29.25" customHeight="1">
      <c r="D9" s="458" t="s">
        <v>138</v>
      </c>
      <c r="E9" s="447" t="s">
        <v>34</v>
      </c>
      <c r="F9" s="447"/>
      <c r="G9" s="458" t="s">
        <v>137</v>
      </c>
      <c r="H9" s="447" t="s">
        <v>1</v>
      </c>
      <c r="I9" s="438" t="s">
        <v>961</v>
      </c>
      <c r="J9" s="447" t="s">
        <v>3</v>
      </c>
      <c r="K9" s="447" t="s">
        <v>4</v>
      </c>
      <c r="L9" s="447" t="s">
        <v>5</v>
      </c>
      <c r="M9" s="447" t="s">
        <v>6</v>
      </c>
      <c r="N9" s="447" t="s">
        <v>7</v>
      </c>
      <c r="O9" s="447" t="s">
        <v>8</v>
      </c>
      <c r="P9" s="447"/>
      <c r="Q9" s="447"/>
      <c r="R9" s="447"/>
      <c r="S9" s="447" t="s">
        <v>9</v>
      </c>
      <c r="T9" s="458" t="s">
        <v>1064</v>
      </c>
      <c r="U9" s="458" t="s">
        <v>135</v>
      </c>
      <c r="V9" s="447" t="s">
        <v>107</v>
      </c>
      <c r="W9" s="447" t="s">
        <v>12</v>
      </c>
      <c r="X9" s="447"/>
      <c r="Y9" s="447" t="s">
        <v>13</v>
      </c>
      <c r="Z9" s="447"/>
      <c r="AA9" s="447" t="s">
        <v>14</v>
      </c>
      <c r="AB9" s="438" t="s">
        <v>1053</v>
      </c>
      <c r="AC9"/>
      <c r="AD9"/>
      <c r="AS9" s="75"/>
      <c r="AV9" t="s">
        <v>34</v>
      </c>
    </row>
    <row r="10" spans="4:48" ht="31.5" customHeight="1">
      <c r="D10" s="459"/>
      <c r="E10" s="447"/>
      <c r="F10" s="447"/>
      <c r="G10" s="459"/>
      <c r="H10" s="447"/>
      <c r="I10" s="447"/>
      <c r="J10" s="447"/>
      <c r="K10" s="447"/>
      <c r="L10" s="447"/>
      <c r="M10" s="447"/>
      <c r="N10" s="447"/>
      <c r="O10" s="447" t="s">
        <v>15</v>
      </c>
      <c r="P10" s="447"/>
      <c r="Q10" s="447"/>
      <c r="R10" s="447" t="s">
        <v>16</v>
      </c>
      <c r="S10" s="447"/>
      <c r="T10" s="459"/>
      <c r="U10" s="459"/>
      <c r="V10" s="447"/>
      <c r="W10" s="447"/>
      <c r="X10" s="447"/>
      <c r="Y10" s="447"/>
      <c r="Z10" s="447"/>
      <c r="AA10" s="447"/>
      <c r="AB10" s="447"/>
      <c r="AC10"/>
      <c r="AD10"/>
      <c r="AS10" s="75"/>
      <c r="AV10" t="s">
        <v>979</v>
      </c>
    </row>
    <row r="11" spans="4:48" ht="78.75" customHeight="1">
      <c r="D11" s="460"/>
      <c r="E11" s="447"/>
      <c r="F11" s="447"/>
      <c r="G11" s="460"/>
      <c r="H11" s="447"/>
      <c r="I11" s="447"/>
      <c r="J11" s="447"/>
      <c r="K11" s="447"/>
      <c r="L11" s="447"/>
      <c r="M11" s="447"/>
      <c r="N11" s="447"/>
      <c r="O11" s="44" t="s">
        <v>17</v>
      </c>
      <c r="P11" s="44" t="s">
        <v>18</v>
      </c>
      <c r="Q11" s="44" t="s">
        <v>19</v>
      </c>
      <c r="R11" s="447"/>
      <c r="S11" s="447"/>
      <c r="T11" s="460"/>
      <c r="U11" s="460"/>
      <c r="V11" s="447"/>
      <c r="W11" s="44" t="s">
        <v>20</v>
      </c>
      <c r="X11" s="44" t="s">
        <v>21</v>
      </c>
      <c r="Y11" s="44" t="s">
        <v>20</v>
      </c>
      <c r="Z11" s="44" t="s">
        <v>21</v>
      </c>
      <c r="AA11" s="447"/>
      <c r="AB11" s="447"/>
      <c r="AC11"/>
      <c r="AD11"/>
      <c r="AS11" s="75"/>
    </row>
    <row r="12" spans="4:48" ht="30" customHeight="1">
      <c r="D12" s="9" t="s">
        <v>85</v>
      </c>
      <c r="E12" s="94" t="s">
        <v>33</v>
      </c>
      <c r="F12" s="95"/>
      <c r="G12" s="33"/>
      <c r="H12" s="33"/>
      <c r="I12" s="33"/>
      <c r="J12" s="33"/>
      <c r="K12" s="33"/>
      <c r="L12" s="33"/>
      <c r="M12" s="33"/>
      <c r="N12" s="33"/>
      <c r="O12" s="33"/>
      <c r="P12" s="33"/>
      <c r="Q12" s="33"/>
      <c r="R12" s="33"/>
      <c r="S12" s="33"/>
      <c r="T12" s="33"/>
      <c r="U12" s="33"/>
      <c r="V12" s="33"/>
      <c r="W12" s="33"/>
      <c r="X12" s="33"/>
      <c r="Y12" s="33"/>
      <c r="Z12" s="33"/>
      <c r="AA12" s="33"/>
      <c r="AB12" s="34"/>
      <c r="AC12"/>
      <c r="AD12"/>
      <c r="AR12" s="75"/>
    </row>
    <row r="13" spans="4:48" s="11" customFormat="1" ht="0.75" hidden="1" customHeight="1">
      <c r="D13" s="221"/>
      <c r="E13" s="90"/>
      <c r="F13" s="90"/>
      <c r="G13" s="90"/>
      <c r="H13" s="10"/>
      <c r="I13" s="16"/>
      <c r="J13" s="16"/>
      <c r="K13" s="51"/>
      <c r="L13" s="51"/>
      <c r="M13" s="265" t="str">
        <f>+IFERROR(IF(COUNT(J13:L13),ROUND(SUM(J13:L13),0),""),"")</f>
        <v/>
      </c>
      <c r="N13" s="263" t="str">
        <f>+IFERROR(IF(COUNT(M13),ROUND(M13/'Shareholding Pattern'!$L$57*100,2),""),0)</f>
        <v/>
      </c>
      <c r="O13" s="307" t="str">
        <f>IF(J13="","",J13)</f>
        <v/>
      </c>
      <c r="P13" s="233"/>
      <c r="Q13" s="55" t="str">
        <f>+IFERROR(IF(COUNT(O13:P13),ROUND(SUM(O13,P13),0),""),"")</f>
        <v/>
      </c>
      <c r="R13" s="17" t="str">
        <f>+IFERROR(IF(COUNT(Q13),ROUND(Q13/('Shareholding Pattern'!$P$58)*100,2),""),0)</f>
        <v/>
      </c>
      <c r="S13" s="51"/>
      <c r="T13" s="51"/>
      <c r="U13" s="52" t="str">
        <f>+IFERROR(IF(COUNT(S13:T13),ROUND(SUM(S13:T13),0),""),"")</f>
        <v/>
      </c>
      <c r="V13" s="17" t="str">
        <f>+IFERROR(IF(COUNT(M13,U13),ROUND(SUM(U13,M13)/SUM('Shareholding Pattern'!$L$57,'Shareholding Pattern'!$T$57)*100,2),""),0)</f>
        <v/>
      </c>
      <c r="W13" s="51"/>
      <c r="X13" s="17" t="str">
        <f>+IFERROR(IF(W13="","",(IF(COUNT(W13,M13),ROUND(SUM(W13)/SUM(M13)*100,2),""))),0)</f>
        <v/>
      </c>
      <c r="Y13" s="51"/>
      <c r="Z13" s="17" t="str">
        <f>+IFERROR(IF(Y13="","",(IF(COUNT(Y13,M13),ROUND(SUM(Y13)/SUM(M13)*100,2),""))),0)</f>
        <v/>
      </c>
      <c r="AA13" s="16"/>
      <c r="AB13" s="314"/>
      <c r="AC13" s="323">
        <f>IF(SUM(I13:AA13),1,0)</f>
        <v>0</v>
      </c>
      <c r="AD13" s="323" t="str">
        <f>IF(COUNT(H15:$Y$15000)=0,"",SUM(AC1:AC65533))</f>
        <v/>
      </c>
      <c r="AR13" s="75"/>
    </row>
    <row r="14" spans="4:48" ht="27" customHeight="1">
      <c r="D14" s="110"/>
      <c r="E14" s="111"/>
      <c r="F14" s="111"/>
      <c r="G14" s="111"/>
      <c r="H14" s="111"/>
      <c r="I14" s="111"/>
      <c r="J14" s="111"/>
      <c r="K14" s="111"/>
      <c r="L14" s="111"/>
      <c r="M14" s="111"/>
      <c r="N14" s="111"/>
      <c r="O14" s="111"/>
      <c r="P14" s="111"/>
      <c r="Q14" s="111"/>
      <c r="R14" s="111"/>
      <c r="S14" s="111"/>
      <c r="T14" s="111"/>
      <c r="U14" s="111"/>
      <c r="V14" s="111"/>
      <c r="W14" s="111"/>
      <c r="X14" s="111"/>
      <c r="Y14" s="111"/>
      <c r="AB14" s="112"/>
      <c r="AR14" s="75"/>
    </row>
    <row r="15" spans="4:48" hidden="1">
      <c r="D15" s="49"/>
      <c r="Z15" s="224"/>
    </row>
    <row r="16" spans="4:48" ht="20.100000000000001" customHeight="1">
      <c r="D16" s="63"/>
      <c r="E16" s="39"/>
      <c r="F16" s="39"/>
      <c r="G16" s="240" t="s">
        <v>1002</v>
      </c>
      <c r="H16" s="240" t="s">
        <v>19</v>
      </c>
      <c r="I16" s="77" t="str">
        <f>+IFERROR(IF(COUNT(I14:I15),ROUND(SUM(I14:I15),0),""),"")</f>
        <v/>
      </c>
      <c r="J16" s="77" t="str">
        <f>+IFERROR(IF(COUNT(J14:J15),ROUND(SUM(J14:J15),0),""),"")</f>
        <v/>
      </c>
      <c r="K16" s="77" t="str">
        <f>+IFERROR(IF(COUNT(K14:K15),ROUND(SUM(K14:K15),0),""),"")</f>
        <v/>
      </c>
      <c r="L16" s="77" t="str">
        <f>+IFERROR(IF(COUNT(L14:L15),ROUND(SUM(L14:L15),0),""),"")</f>
        <v/>
      </c>
      <c r="M16" s="77" t="str">
        <f>+IFERROR(IF(COUNT(M14:M15),ROUND(SUM(M14:M15),0),""),"")</f>
        <v/>
      </c>
      <c r="N16" s="263" t="str">
        <f>+IFERROR(IF(COUNT(M16),ROUND(M16/'Shareholding Pattern'!$L$57*100,2),""),0)</f>
        <v/>
      </c>
      <c r="O16" s="215" t="str">
        <f>+IFERROR(IF(COUNT(O14:O15),ROUND(SUM(O14:O15),0),""),"")</f>
        <v/>
      </c>
      <c r="P16" s="215" t="str">
        <f>+IFERROR(IF(COUNT(P14:P15),ROUND(SUM(P14:P15),0),""),"")</f>
        <v/>
      </c>
      <c r="Q16" s="215" t="str">
        <f>+IFERROR(IF(COUNT(Q14:Q15),ROUND(SUM(Q14:Q15),0),""),"")</f>
        <v/>
      </c>
      <c r="R16" s="263" t="str">
        <f>+IFERROR(IF(COUNT(Q16),ROUND(Q16/('Shareholding Pattern'!$P$58)*100,2),""),0)</f>
        <v/>
      </c>
      <c r="S16" s="77" t="str">
        <f>+IFERROR(IF(COUNT(S14:S15),ROUND(SUM(S14:S15),0),""),"")</f>
        <v/>
      </c>
      <c r="T16" s="77" t="str">
        <f>+IFERROR(IF(COUNT(T14:T15),ROUND(SUM(T14:T15),0),""),"")</f>
        <v/>
      </c>
      <c r="U16" s="77" t="str">
        <f>+IFERROR(IF(COUNT(U14:U15),ROUND(SUM(U14:U15),0),""),"")</f>
        <v/>
      </c>
      <c r="V16" s="263" t="str">
        <f>+IFERROR(IF(COUNT(M16,U16),ROUND(SUM(U16,M16)/SUM('Shareholding Pattern'!$L$57,'Shareholding Pattern'!$T$57)*100,2),""),0)</f>
        <v/>
      </c>
      <c r="W16" s="77" t="str">
        <f>+IFERROR(IF(COUNT(W14:W15),ROUND(SUM(W14:W15),0),""),"")</f>
        <v/>
      </c>
      <c r="X16" s="263" t="str">
        <f>+IFERROR(IF(COUNT(W16,J16),ROUND(SUM(W16)/SUM(M16)*100,2),""),0)</f>
        <v/>
      </c>
      <c r="Y16" s="77" t="str">
        <f>+IFERROR(IF(COUNT(Y14:Y15),ROUND(SUM(Y14:Y15),0),""),"")</f>
        <v/>
      </c>
      <c r="Z16" s="263" t="str">
        <f>+IFERROR(IF(COUNT(Y16,J16),ROUND(SUM(Y16)/SUM(M16)*100,2),""),0)</f>
        <v/>
      </c>
      <c r="AA16" s="77" t="str">
        <f>+IFERROR(IF(COUNT(AA14:AA15),ROUND(SUM(AA14:AA15),0),""),"")</f>
        <v/>
      </c>
    </row>
  </sheetData>
  <sheetProtection algorithmName="SHA-512" hashValue="tgTuK46tZ9Blx/r+FUFT1XYu+QPcXkvVw+X6n71KIYRU95+PBlQa4PbPvrGhiUmVbB3eMyjI6r4aXCm8eHejKw==" saltValue="lW1+h3k0rdGp0GQXn5X66Q==" spinCount="100000" sheet="1" objects="1" scenarios="1"/>
  <mergeCells count="22">
    <mergeCell ref="AB9:AB11"/>
    <mergeCell ref="D9:D11"/>
    <mergeCell ref="E9:E11"/>
    <mergeCell ref="F9:F11"/>
    <mergeCell ref="H9:H11"/>
    <mergeCell ref="I9:I11"/>
    <mergeCell ref="G9:G11"/>
    <mergeCell ref="W9:X10"/>
    <mergeCell ref="Y9:Z10"/>
    <mergeCell ref="AA9:AA11"/>
    <mergeCell ref="J9:J11"/>
    <mergeCell ref="K9:K11"/>
    <mergeCell ref="L9:L11"/>
    <mergeCell ref="M9:M11"/>
    <mergeCell ref="N9:N11"/>
    <mergeCell ref="O9:R9"/>
    <mergeCell ref="V9:V11"/>
    <mergeCell ref="T9:T11"/>
    <mergeCell ref="U9:U11"/>
    <mergeCell ref="O10:Q10"/>
    <mergeCell ref="S9:S11"/>
    <mergeCell ref="R10:R11"/>
  </mergeCells>
  <dataValidations count="7">
    <dataValidation type="whole" operator="lessThanOrEqual" allowBlank="1" showInputMessage="1" showErrorMessage="1" sqref="Y13" xr:uid="{00000000-0002-0000-0E00-000000000000}">
      <formula1>J13</formula1>
    </dataValidation>
    <dataValidation type="whole" operator="lessThanOrEqual" allowBlank="1" showInputMessage="1" showErrorMessage="1" sqref="W13" xr:uid="{00000000-0002-0000-0E00-000001000000}">
      <formula1>J13</formula1>
    </dataValidation>
    <dataValidation type="whole" operator="lessThanOrEqual" allowBlank="1" showInputMessage="1" showErrorMessage="1" sqref="AA13" xr:uid="{00000000-0002-0000-0E00-000002000000}">
      <formula1>M13</formula1>
    </dataValidation>
    <dataValidation type="textLength" operator="equal" allowBlank="1" showInputMessage="1" showErrorMessage="1" prompt="[A-Z][A-Z][A-Z][A-Z][A-Z][0-9][0-9][0-9][0-9][A-Z]_x000a__x000a_In absence of PAN write : ZZZZZ9999Z" sqref="H13" xr:uid="{00000000-0002-0000-0E00-000003000000}">
      <formula1>10</formula1>
    </dataValidation>
    <dataValidation type="whole" operator="greaterThanOrEqual" allowBlank="1" showInputMessage="1" showErrorMessage="1" sqref="S13:T13 O13:P13 I13:L13" xr:uid="{00000000-0002-0000-0E00-000004000000}">
      <formula1>0</formula1>
    </dataValidation>
    <dataValidation type="list" allowBlank="1" showInputMessage="1" showErrorMessage="1" sqref="E13" xr:uid="{00000000-0002-0000-0E00-000005000000}">
      <formula1>$AR$3:$AS$3</formula1>
    </dataValidation>
    <dataValidation type="list" allowBlank="1" showInputMessage="1" showErrorMessage="1" sqref="F13" xr:uid="{00000000-0002-0000-0E00-000006000000}">
      <formula1>$AV$9:$AV$10</formula1>
    </dataValidation>
  </dataValidations>
  <hyperlinks>
    <hyperlink ref="H16" location="'Shareholding Pattern'!F24" display="Total" xr:uid="{00000000-0004-0000-0E00-000000000000}"/>
    <hyperlink ref="G16" location="'Shareholding Pattern'!F24" display="Total" xr:uid="{00000000-0004-0000-0E00-000001000000}"/>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B685DB"/>
  </sheetPr>
  <dimension ref="A1:XFC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5" customWidth="1"/>
    <col min="16" max="16" width="12.83984375" customWidth="1"/>
    <col min="17" max="19" width="14.578125" hidden="1" customWidth="1"/>
    <col min="20" max="20" width="19.15625" customWidth="1"/>
    <col min="21" max="21" width="15.41796875" customWidth="1"/>
    <col min="22" max="22" width="8.41796875" customWidth="1"/>
    <col min="23" max="23" width="15.41796875" customWidth="1"/>
    <col min="24" max="24" width="18.68359375" customWidth="1"/>
    <col min="25" max="25" width="4" customWidth="1"/>
    <col min="26" max="26" width="3.578125" customWidth="1"/>
    <col min="27" max="16383" width="13" hidden="1"/>
    <col min="16384" max="16384" width="3.68359375" hidden="1"/>
  </cols>
  <sheetData>
    <row r="1" spans="5:44" hidden="1">
      <c r="I1">
        <v>0</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44" hidden="1"/>
    <row r="4" spans="5:44" hidden="1"/>
    <row r="5" spans="5:44" hidden="1"/>
    <row r="6" spans="5:44" ht="14.25" hidden="1" customHeight="1"/>
    <row r="7" spans="5:44" ht="15" customHeight="1">
      <c r="AR7" t="s">
        <v>937</v>
      </c>
    </row>
    <row r="8" spans="5:44" ht="15" customHeight="1">
      <c r="AR8" t="s">
        <v>927</v>
      </c>
    </row>
    <row r="9" spans="5:44"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c r="AR9" t="s">
        <v>938</v>
      </c>
    </row>
    <row r="10" spans="5:44"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AR10" t="s">
        <v>928</v>
      </c>
    </row>
    <row r="11" spans="5:44"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c r="AR11" t="s">
        <v>939</v>
      </c>
    </row>
    <row r="12" spans="5:44" ht="20.100000000000001" customHeight="1">
      <c r="E12" s="9" t="s">
        <v>86</v>
      </c>
      <c r="F12" s="56" t="s">
        <v>46</v>
      </c>
      <c r="G12" s="53"/>
      <c r="H12" s="53"/>
      <c r="I12" s="53"/>
      <c r="J12" s="53"/>
      <c r="K12" s="53"/>
      <c r="L12" s="53"/>
      <c r="M12" s="53"/>
      <c r="N12" s="53"/>
      <c r="O12" s="53"/>
      <c r="P12" s="53"/>
      <c r="Q12" s="53"/>
      <c r="R12" s="53"/>
      <c r="S12" s="53"/>
      <c r="T12" s="53"/>
      <c r="U12" s="53"/>
      <c r="V12" s="53"/>
      <c r="W12" s="53"/>
      <c r="X12" s="54"/>
      <c r="AR12" t="s">
        <v>940</v>
      </c>
    </row>
    <row r="13" spans="5:44" s="11" customFormat="1" ht="18"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Y13"/>
      <c r="AC13" s="11">
        <f>IF(SUM(H13:W13)&gt;0,1,0)</f>
        <v>0</v>
      </c>
      <c r="AD13" s="11">
        <f>SUM(AC15:AC65535)</f>
        <v>0</v>
      </c>
      <c r="AR13" s="11" t="s">
        <v>931</v>
      </c>
    </row>
    <row r="14" spans="5:44" ht="25" customHeight="1">
      <c r="E14" s="46"/>
      <c r="F14" s="47"/>
      <c r="G14" s="295" t="s">
        <v>1048</v>
      </c>
      <c r="H14" s="47"/>
      <c r="I14" s="47"/>
      <c r="J14" s="47"/>
      <c r="K14" s="47"/>
      <c r="L14" s="47"/>
      <c r="M14" s="47"/>
      <c r="N14" s="47"/>
      <c r="O14" s="47"/>
      <c r="P14" s="47"/>
      <c r="Q14" s="47"/>
      <c r="R14" s="47"/>
      <c r="S14" s="47"/>
      <c r="T14" s="47"/>
      <c r="U14" s="47"/>
      <c r="V14" s="47"/>
      <c r="W14" s="47"/>
      <c r="X14" s="48"/>
      <c r="AR14" t="s">
        <v>936</v>
      </c>
    </row>
    <row r="15" spans="5:44" ht="25" hidden="1" customHeight="1">
      <c r="E15" s="2"/>
      <c r="F15" s="3"/>
      <c r="G15" s="3"/>
      <c r="H15" s="3"/>
      <c r="I15" s="3"/>
      <c r="J15" s="3"/>
      <c r="K15" s="3"/>
      <c r="L15" s="3"/>
      <c r="M15" s="3"/>
      <c r="N15" s="3"/>
      <c r="O15" s="3"/>
      <c r="P15" s="3"/>
      <c r="Q15" s="3"/>
      <c r="R15" s="3"/>
      <c r="S15" s="3"/>
      <c r="T15" s="3"/>
      <c r="U15" s="3"/>
      <c r="V15" s="3"/>
      <c r="W15" s="224"/>
    </row>
    <row r="16" spans="5:44" ht="20.100000000000001" customHeight="1">
      <c r="E16" s="40"/>
      <c r="F16" s="96" t="s">
        <v>1002</v>
      </c>
      <c r="G16" s="83"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f>
        <v/>
      </c>
      <c r="M16" s="38" t="str">
        <f>+IFERROR(IF(COUNT(M14:M15),ROUND(SUM(M14:M15),0),""),"")</f>
        <v/>
      </c>
      <c r="N16" s="38" t="str">
        <f>+IFERROR(IF(COUNT(N14:N15),ROUND(SUM(N14:N15),0),""),"")</f>
        <v/>
      </c>
      <c r="O16" s="38" t="str">
        <f>+IFERROR(IF(COUNT(O14:O15),ROUND(SUM(O14:O15),0),""),"")</f>
        <v/>
      </c>
      <c r="P16" s="17" t="str">
        <f>+IFERROR(IF(COUNT(O16),ROUND(O16/('Shareholding Pattern'!$P$58)*100,2),""),"")</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f>
        <v/>
      </c>
      <c r="U16" s="57" t="str">
        <f>+IFERROR(IF(COUNT(U14:U15),ROUND(SUM(U14:U15),0),""),"")</f>
        <v/>
      </c>
      <c r="V16" s="17" t="str">
        <f>+IFERROR(IF(COUNT(U16),ROUND(SUM(U16)/SUM(K16)*100,2),""),0)</f>
        <v/>
      </c>
      <c r="W16" s="57" t="str">
        <f>+IFERROR(IF(COUNT(W14:W15),ROUND(SUM(W14:W15),0),""),"")</f>
        <v/>
      </c>
    </row>
  </sheetData>
  <sheetProtection algorithmName="SHA-512" hashValue="8F+UCBOMPrTVrj3VyEWNwLGidghozN7dekspP7eE/XBmtOI79qjnxL8J5xNcKyrxqxbL2X43skmBWyBM7IvguA==" saltValue="2A00LM3DwsdLW1b33U60bQ==" spinCount="100000" sheet="1" objects="1" scenarios="1"/>
  <mergeCells count="18">
    <mergeCell ref="X9:X11"/>
    <mergeCell ref="W9:W11"/>
    <mergeCell ref="F9:F11"/>
    <mergeCell ref="G9:G11"/>
    <mergeCell ref="H9:H11"/>
    <mergeCell ref="I9:I11"/>
    <mergeCell ref="T9:T11"/>
    <mergeCell ref="S9:S11"/>
    <mergeCell ref="M10:O10"/>
    <mergeCell ref="P10:P11"/>
    <mergeCell ref="R9:R11"/>
    <mergeCell ref="J9:J11"/>
    <mergeCell ref="K9:K11"/>
    <mergeCell ref="L9:L11"/>
    <mergeCell ref="M9:P9"/>
    <mergeCell ref="Q9:Q11"/>
    <mergeCell ref="E9:E11"/>
    <mergeCell ref="U9:V10"/>
  </mergeCells>
  <dataValidations count="4">
    <dataValidation type="whole" operator="lessThanOrEqual" allowBlank="1" showInputMessage="1" showErrorMessage="1" sqref="U13" xr:uid="{00000000-0002-0000-0F00-000000000000}">
      <formula1>H13</formula1>
    </dataValidation>
    <dataValidation type="whole" operator="lessThanOrEqual" allowBlank="1" showInputMessage="1" showErrorMessage="1" sqref="W13" xr:uid="{00000000-0002-0000-0F00-000001000000}">
      <formula1>K13</formula1>
    </dataValidation>
    <dataValidation type="textLength" operator="equal" allowBlank="1" showInputMessage="1" showErrorMessage="1" prompt="[A-Z][A-Z][A-Z][A-Z][A-Z][0-9][0-9][0-9][0-9][A-Z]_x000a__x000a_In absence of PAN write : ZZZZZ9999Z" sqref="G13" xr:uid="{00000000-0002-0000-0F00-000002000000}">
      <formula1>10</formula1>
    </dataValidation>
    <dataValidation type="whole" operator="greaterThanOrEqual" allowBlank="1" showInputMessage="1" showErrorMessage="1" sqref="Q13:R13 H13:J13 M13:N13" xr:uid="{00000000-0002-0000-0F00-000003000000}">
      <formula1>0</formula1>
    </dataValidation>
  </dataValidations>
  <hyperlinks>
    <hyperlink ref="G16" location="'Shareholding Pattern'!F30" display="Total" xr:uid="{00000000-0004-0000-0F00-000000000000}"/>
    <hyperlink ref="F16" location="'Shareholding Pattern'!F30" display="Total" xr:uid="{00000000-0004-0000-0F00-000001000000}"/>
  </hyperlink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rgb="FFB685DB"/>
  </sheetPr>
  <dimension ref="A1:XFC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9.41796875" customWidth="1"/>
    <col min="17" max="19" width="14.578125" hidden="1" customWidth="1"/>
    <col min="20" max="20" width="19.15625" customWidth="1"/>
    <col min="21" max="21" width="15.41796875" customWidth="1"/>
    <col min="22" max="22" width="8.68359375" customWidth="1"/>
    <col min="23" max="23" width="15.41796875" customWidth="1"/>
    <col min="24" max="24" width="18.68359375" customWidth="1"/>
    <col min="25" max="25" width="3" customWidth="1"/>
    <col min="26" max="26" width="2.68359375" customWidth="1"/>
    <col min="27" max="16383" width="22.41796875" hidden="1"/>
    <col min="16384" max="16384" width="2.83984375" hidden="1"/>
  </cols>
  <sheetData>
    <row r="1" spans="5:44" hidden="1">
      <c r="I1">
        <v>0</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44" hidden="1"/>
    <row r="4" spans="5:44" hidden="1"/>
    <row r="5" spans="5:44" hidden="1"/>
    <row r="6" spans="5:44" hidden="1"/>
    <row r="7" spans="5:44" ht="15" customHeight="1">
      <c r="AR7" t="s">
        <v>937</v>
      </c>
    </row>
    <row r="8" spans="5:44" ht="15" customHeight="1">
      <c r="AR8" t="s">
        <v>927</v>
      </c>
    </row>
    <row r="9" spans="5:44"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c r="AR9" t="s">
        <v>938</v>
      </c>
    </row>
    <row r="10" spans="5:44"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AR10" t="s">
        <v>928</v>
      </c>
    </row>
    <row r="11" spans="5:44"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c r="AR11" t="s">
        <v>939</v>
      </c>
    </row>
    <row r="12" spans="5:44" ht="18" customHeight="1">
      <c r="E12" s="9" t="s">
        <v>87</v>
      </c>
      <c r="F12" s="56" t="s">
        <v>47</v>
      </c>
      <c r="G12" s="33"/>
      <c r="H12" s="33"/>
      <c r="I12" s="33"/>
      <c r="J12" s="33"/>
      <c r="K12" s="33"/>
      <c r="L12" s="33"/>
      <c r="M12" s="33"/>
      <c r="N12" s="33"/>
      <c r="O12" s="33"/>
      <c r="P12" s="33"/>
      <c r="Q12" s="33"/>
      <c r="R12" s="33"/>
      <c r="S12" s="33"/>
      <c r="T12" s="33"/>
      <c r="U12" s="33"/>
      <c r="V12" s="33"/>
      <c r="W12" s="33"/>
      <c r="X12" s="34"/>
      <c r="AR12" t="s">
        <v>940</v>
      </c>
    </row>
    <row r="13" spans="5:44" s="11" customFormat="1" ht="19.5"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SUM(AC15:AC65535)</f>
        <v>0</v>
      </c>
      <c r="AR13" s="11" t="s">
        <v>931</v>
      </c>
    </row>
    <row r="14" spans="5:44" ht="25" customHeight="1">
      <c r="E14" s="46"/>
      <c r="F14" s="47"/>
      <c r="G14" s="295" t="s">
        <v>1051</v>
      </c>
      <c r="H14" s="47"/>
      <c r="I14" s="47"/>
      <c r="J14" s="47"/>
      <c r="K14" s="47"/>
      <c r="L14" s="47"/>
      <c r="M14" s="47"/>
      <c r="N14" s="47"/>
      <c r="O14" s="47"/>
      <c r="P14" s="47"/>
      <c r="Q14" s="47"/>
      <c r="R14" s="47"/>
      <c r="S14" s="47"/>
      <c r="T14" s="47"/>
      <c r="U14" s="47"/>
      <c r="V14" s="47"/>
      <c r="W14" s="47"/>
      <c r="X14" s="48"/>
      <c r="AR14" t="s">
        <v>936</v>
      </c>
    </row>
    <row r="15" spans="5:44" ht="0.75" hidden="1" customHeight="1">
      <c r="E15" s="2"/>
      <c r="F15" s="3"/>
      <c r="G15" s="3"/>
      <c r="H15" s="3"/>
      <c r="I15" s="3"/>
      <c r="J15" s="3"/>
      <c r="K15" s="3"/>
      <c r="L15" s="3"/>
      <c r="M15" s="3"/>
      <c r="N15" s="3"/>
      <c r="O15" s="3"/>
      <c r="P15" s="3"/>
      <c r="Q15" s="3"/>
      <c r="R15" s="3"/>
      <c r="S15" s="3"/>
      <c r="T15" s="3"/>
      <c r="U15" s="3"/>
      <c r="V15" s="3"/>
      <c r="W15" s="224"/>
      <c r="AR15" t="s">
        <v>941</v>
      </c>
    </row>
    <row r="16" spans="5:44" ht="20.100000000000001" customHeight="1">
      <c r="E16" s="40"/>
      <c r="F16" s="96" t="s">
        <v>1002</v>
      </c>
      <c r="G16" s="83"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f>
        <v/>
      </c>
      <c r="M16" s="38" t="str">
        <f>+IFERROR(IF(COUNT(M14:M15),ROUND(SUM(M14:M15),0),""),"")</f>
        <v/>
      </c>
      <c r="N16" s="38" t="str">
        <f>+IFERROR(IF(COUNT(N14:N15),ROUND(SUM(N14:N15),0),""),"")</f>
        <v/>
      </c>
      <c r="O16" s="38" t="str">
        <f>+IFERROR(IF(COUNT(O14:O15),ROUND(SUM(O14:O15),0),""),"")</f>
        <v/>
      </c>
      <c r="P16" s="17" t="str">
        <f>+IFERROR(IF(COUNT(O16),ROUND(O16/('Shareholding Pattern'!$P$58)*100,2),""),"")</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f>
        <v/>
      </c>
      <c r="U16" s="57" t="str">
        <f>+IFERROR(IF(COUNT(U14:U15),ROUND(SUM(U14:U15),0),""),"")</f>
        <v/>
      </c>
      <c r="V16" s="17" t="str">
        <f>+IFERROR(IF(COUNT(U16),ROUND(SUM(U16)/SUM(K16)*100,2),""),0)</f>
        <v/>
      </c>
      <c r="W16" s="57" t="str">
        <f>+IFERROR(IF(COUNT(W14:W15),ROUND(SUM(W14:W15),0),""),"")</f>
        <v/>
      </c>
      <c r="AR16" t="s">
        <v>935</v>
      </c>
    </row>
  </sheetData>
  <sheetProtection algorithmName="SHA-512" hashValue="U60588bM7dpb2q9sAV6eQDmq4YDDXsVbw69Yd+RCrXIEy7ltxeV02oN1Xma9opTKibsLRdvtTeNlIq3cI/SXpg==" saltValue="LVsWX1A4dX1337uYthc5KQ==" spinCount="100000" sheet="1" objects="1" scenarios="1"/>
  <mergeCells count="18">
    <mergeCell ref="X9:X11"/>
    <mergeCell ref="W9:W11"/>
    <mergeCell ref="F9:F11"/>
    <mergeCell ref="G9:G11"/>
    <mergeCell ref="H9:H11"/>
    <mergeCell ref="I9:I11"/>
    <mergeCell ref="T9:T11"/>
    <mergeCell ref="S9:S11"/>
    <mergeCell ref="M10:O10"/>
    <mergeCell ref="P10:P11"/>
    <mergeCell ref="R9:R11"/>
    <mergeCell ref="J9:J11"/>
    <mergeCell ref="K9:K11"/>
    <mergeCell ref="L9:L11"/>
    <mergeCell ref="M9:P9"/>
    <mergeCell ref="Q9:Q11"/>
    <mergeCell ref="E9:E11"/>
    <mergeCell ref="U9:V10"/>
  </mergeCells>
  <dataValidations count="4">
    <dataValidation type="whole" operator="lessThanOrEqual" allowBlank="1" showInputMessage="1" showErrorMessage="1" sqref="U13" xr:uid="{00000000-0002-0000-1000-000000000000}">
      <formula1>H13</formula1>
    </dataValidation>
    <dataValidation type="whole" operator="lessThanOrEqual" allowBlank="1" showInputMessage="1" showErrorMessage="1" sqref="W13" xr:uid="{00000000-0002-0000-1000-000001000000}">
      <formula1>K13</formula1>
    </dataValidation>
    <dataValidation type="textLength" operator="equal" allowBlank="1" showInputMessage="1" showErrorMessage="1" prompt="[A-Z][A-Z][A-Z][A-Z][A-Z][0-9][0-9][0-9][0-9][A-Z]_x000a__x000a_In absence of PAN write : ZZZZZ9999Z" sqref="G13" xr:uid="{00000000-0002-0000-1000-000002000000}">
      <formula1>10</formula1>
    </dataValidation>
    <dataValidation type="whole" operator="greaterThanOrEqual" allowBlank="1" showInputMessage="1" showErrorMessage="1" sqref="Q13:R13 M13:N13 H13:J13" xr:uid="{00000000-0002-0000-1000-000003000000}">
      <formula1>0</formula1>
    </dataValidation>
  </dataValidations>
  <hyperlinks>
    <hyperlink ref="G16" location="'Shareholding Pattern'!F31" display="Total" xr:uid="{00000000-0004-0000-1000-000000000000}"/>
    <hyperlink ref="F16" location="'Shareholding Pattern'!F31" display="Total" xr:uid="{00000000-0004-0000-1000-000001000000}"/>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tabColor rgb="FFB685DB"/>
  </sheetPr>
  <dimension ref="A1:XFC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9" customWidth="1"/>
    <col min="17" max="19" width="14.578125" hidden="1" customWidth="1"/>
    <col min="20" max="20" width="19.15625" customWidth="1"/>
    <col min="21" max="21" width="15.41796875" customWidth="1"/>
    <col min="22" max="22" width="8.83984375" customWidth="1"/>
    <col min="23" max="23" width="15.41796875" customWidth="1"/>
    <col min="24" max="24" width="17.578125" customWidth="1"/>
    <col min="25" max="25" width="3.15625" customWidth="1"/>
    <col min="26" max="26" width="2.83984375" customWidth="1"/>
    <col min="27" max="16383" width="21" hidden="1"/>
    <col min="16384" max="16384" width="3" hidden="1"/>
  </cols>
  <sheetData>
    <row r="1" spans="5:44" hidden="1">
      <c r="I1">
        <v>0</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44" hidden="1"/>
    <row r="4" spans="5:44" hidden="1"/>
    <row r="5" spans="5:44" hidden="1"/>
    <row r="6" spans="5:44" hidden="1"/>
    <row r="7" spans="5:44" ht="15" customHeight="1">
      <c r="AR7" t="s">
        <v>937</v>
      </c>
    </row>
    <row r="8" spans="5:44" ht="15" customHeight="1">
      <c r="AR8" t="s">
        <v>927</v>
      </c>
    </row>
    <row r="9" spans="5:44"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c r="AR9" t="s">
        <v>938</v>
      </c>
    </row>
    <row r="10" spans="5:44"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AR10" t="s">
        <v>928</v>
      </c>
    </row>
    <row r="11" spans="5:44"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c r="AR11" t="s">
        <v>939</v>
      </c>
    </row>
    <row r="12" spans="5:44" ht="18.75" customHeight="1">
      <c r="E12" s="9" t="s">
        <v>88</v>
      </c>
      <c r="F12" s="56" t="s">
        <v>48</v>
      </c>
      <c r="G12" s="33"/>
      <c r="H12" s="33"/>
      <c r="I12" s="33"/>
      <c r="J12" s="33"/>
      <c r="K12" s="33"/>
      <c r="L12" s="33"/>
      <c r="M12" s="33"/>
      <c r="N12" s="33"/>
      <c r="O12" s="33"/>
      <c r="P12" s="33"/>
      <c r="Q12" s="33"/>
      <c r="R12" s="33"/>
      <c r="S12" s="33"/>
      <c r="T12" s="33"/>
      <c r="U12" s="33"/>
      <c r="V12" s="33"/>
      <c r="W12" s="33"/>
      <c r="X12" s="34"/>
      <c r="AR12" t="s">
        <v>940</v>
      </c>
    </row>
    <row r="13" spans="5:44" s="11" customFormat="1" ht="16.5"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SUM(AC15:AC65535)</f>
        <v>0</v>
      </c>
      <c r="AR13" s="11" t="s">
        <v>931</v>
      </c>
    </row>
    <row r="14" spans="5:44" ht="25" customHeight="1">
      <c r="E14" s="46"/>
      <c r="F14" s="47"/>
      <c r="G14" s="295" t="s">
        <v>1048</v>
      </c>
      <c r="H14" s="47"/>
      <c r="I14" s="47"/>
      <c r="J14" s="47"/>
      <c r="K14" s="47"/>
      <c r="L14" s="47"/>
      <c r="M14" s="47"/>
      <c r="N14" s="47"/>
      <c r="O14" s="47"/>
      <c r="P14" s="47"/>
      <c r="Q14" s="47"/>
      <c r="R14" s="47"/>
      <c r="S14" s="47"/>
      <c r="T14" s="47"/>
      <c r="U14" s="47"/>
      <c r="V14" s="47"/>
      <c r="W14" s="47"/>
      <c r="X14" s="48"/>
      <c r="AR14" t="s">
        <v>936</v>
      </c>
    </row>
    <row r="15" spans="5:44" ht="25" hidden="1" customHeight="1">
      <c r="E15" s="12"/>
      <c r="F15" s="13"/>
      <c r="G15" s="13"/>
      <c r="H15" s="13"/>
      <c r="I15" s="13"/>
      <c r="J15" s="13"/>
      <c r="K15" s="13"/>
      <c r="L15" s="13"/>
      <c r="M15" s="13"/>
      <c r="N15" s="13"/>
      <c r="O15" s="13"/>
      <c r="P15" s="13"/>
      <c r="Q15" s="13"/>
      <c r="R15" s="13"/>
      <c r="S15" s="13"/>
      <c r="T15" s="13"/>
      <c r="U15" s="13"/>
      <c r="V15" s="13"/>
      <c r="W15" s="224"/>
      <c r="AR15" t="s">
        <v>941</v>
      </c>
    </row>
    <row r="16" spans="5:44" ht="20.100000000000001" customHeight="1">
      <c r="E16" s="40"/>
      <c r="F16" s="96" t="s">
        <v>1002</v>
      </c>
      <c r="G16" s="83"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f>
        <v/>
      </c>
      <c r="M16" s="38" t="str">
        <f>+IFERROR(IF(COUNT(M14:M15),ROUND(SUM(M14:M15),0),""),"")</f>
        <v/>
      </c>
      <c r="N16" s="38" t="str">
        <f>+IFERROR(IF(COUNT(N14:N15),ROUND(SUM(N14:N15),0),""),"")</f>
        <v/>
      </c>
      <c r="O16" s="38" t="str">
        <f>+IFERROR(IF(COUNT(O14:O15),ROUND(SUM(O14:O15),0),""),"")</f>
        <v/>
      </c>
      <c r="P16" s="17" t="str">
        <f>+IFERROR(IF(COUNT(O16),ROUND(O16/('Shareholding Pattern'!$P$58)*100,2),""),"")</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f>
        <v/>
      </c>
      <c r="U16" s="57" t="str">
        <f>+IFERROR(IF(COUNT(U14:U15),ROUND(SUM(U14:U15),0),""),"")</f>
        <v/>
      </c>
      <c r="V16" s="17" t="str">
        <f>+IFERROR(IF(COUNT(U16),ROUND(SUM(U16)/SUM(K16)*100,2),""),0)</f>
        <v/>
      </c>
      <c r="W16" s="57" t="str">
        <f>+IFERROR(IF(COUNT(W14:W15),ROUND(SUM(W14:W15),0),""),"")</f>
        <v/>
      </c>
      <c r="AR16" t="s">
        <v>935</v>
      </c>
    </row>
  </sheetData>
  <sheetProtection algorithmName="SHA-512" hashValue="vXjqbQm/GhX2WW6kJ3XVf2qVYdDSxPPZSwM+6pQqhTA8DHtDRdaz9Fj4B3PuQzn5QbPRmtH8uq0dK+snf6Zgrw==" saltValue="q1wjusMrIfAGJtL8e4ZUnA==" spinCount="100000" sheet="1" objects="1" scenarios="1"/>
  <mergeCells count="18">
    <mergeCell ref="X9:X11"/>
    <mergeCell ref="W9:W11"/>
    <mergeCell ref="F9:F11"/>
    <mergeCell ref="G9:G11"/>
    <mergeCell ref="H9:H11"/>
    <mergeCell ref="I9:I11"/>
    <mergeCell ref="T9:T11"/>
    <mergeCell ref="S9:S11"/>
    <mergeCell ref="M10:O10"/>
    <mergeCell ref="P10:P11"/>
    <mergeCell ref="R9:R11"/>
    <mergeCell ref="J9:J11"/>
    <mergeCell ref="K9:K11"/>
    <mergeCell ref="L9:L11"/>
    <mergeCell ref="M9:P9"/>
    <mergeCell ref="Q9:Q11"/>
    <mergeCell ref="E9:E11"/>
    <mergeCell ref="U9:V10"/>
  </mergeCells>
  <dataValidations count="4">
    <dataValidation type="whole" operator="lessThanOrEqual" allowBlank="1" showInputMessage="1" showErrorMessage="1" sqref="U13" xr:uid="{00000000-0002-0000-1100-000000000000}">
      <formula1>H13</formula1>
    </dataValidation>
    <dataValidation type="whole" operator="lessThanOrEqual" allowBlank="1" showInputMessage="1" showErrorMessage="1" sqref="W13" xr:uid="{00000000-0002-0000-1100-000001000000}">
      <formula1>K13</formula1>
    </dataValidation>
    <dataValidation type="textLength" operator="equal" allowBlank="1" showInputMessage="1" showErrorMessage="1" prompt="[A-Z][A-Z][A-Z][A-Z][A-Z][0-9][0-9][0-9][0-9][A-Z]_x000a__x000a_In absence of PAN write : ZZZZZ9999Z" sqref="G13" xr:uid="{00000000-0002-0000-1100-000002000000}">
      <formula1>10</formula1>
    </dataValidation>
    <dataValidation type="whole" operator="greaterThanOrEqual" allowBlank="1" showInputMessage="1" showErrorMessage="1" sqref="Q13:R13 M13:N13 H13:J13" xr:uid="{00000000-0002-0000-1100-000003000000}">
      <formula1>0</formula1>
    </dataValidation>
  </dataValidations>
  <hyperlinks>
    <hyperlink ref="G16" location="'Shareholding Pattern'!F32" display="Total" xr:uid="{00000000-0004-0000-1100-000000000000}"/>
    <hyperlink ref="F16" location="'Shareholding Pattern'!F32" display="Total" xr:uid="{00000000-0004-0000-1100-000001000000}"/>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rgb="FFB685DB"/>
  </sheetPr>
  <dimension ref="A1:XFC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9.41796875" customWidth="1"/>
    <col min="17" max="19" width="14.578125" hidden="1" customWidth="1"/>
    <col min="20" max="20" width="19.15625" customWidth="1"/>
    <col min="21" max="21" width="15.41796875" customWidth="1"/>
    <col min="22" max="22" width="8.26171875" customWidth="1"/>
    <col min="23" max="23" width="15.41796875" customWidth="1"/>
    <col min="24" max="24" width="18.41796875" customWidth="1"/>
    <col min="25" max="25" width="4" customWidth="1"/>
    <col min="26" max="26" width="3.83984375" customWidth="1"/>
    <col min="27" max="16383" width="4.68359375" hidden="1"/>
    <col min="16384" max="16384" width="3.68359375" hidden="1"/>
  </cols>
  <sheetData>
    <row r="1" spans="5:44" hidden="1">
      <c r="I1">
        <v>0</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44" hidden="1"/>
    <row r="4" spans="5:44" hidden="1"/>
    <row r="5" spans="5:44" hidden="1"/>
    <row r="6" spans="5:44" hidden="1"/>
    <row r="7" spans="5:44" ht="15" customHeight="1">
      <c r="AR7" t="s">
        <v>937</v>
      </c>
    </row>
    <row r="8" spans="5:44" ht="15" customHeight="1">
      <c r="AR8" t="s">
        <v>927</v>
      </c>
    </row>
    <row r="9" spans="5:44"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c r="AR9" t="s">
        <v>938</v>
      </c>
    </row>
    <row r="10" spans="5:44"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AR10" t="s">
        <v>928</v>
      </c>
    </row>
    <row r="11" spans="5:44"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c r="AR11" t="s">
        <v>939</v>
      </c>
    </row>
    <row r="12" spans="5:44" ht="20.100000000000001" customHeight="1">
      <c r="E12" s="9" t="s">
        <v>89</v>
      </c>
      <c r="F12" s="56" t="s">
        <v>49</v>
      </c>
      <c r="G12" s="33"/>
      <c r="H12" s="33"/>
      <c r="I12" s="33"/>
      <c r="J12" s="33"/>
      <c r="K12" s="33"/>
      <c r="L12" s="33"/>
      <c r="M12" s="33"/>
      <c r="N12" s="33"/>
      <c r="O12" s="33"/>
      <c r="P12" s="33"/>
      <c r="Q12" s="33"/>
      <c r="R12" s="33"/>
      <c r="S12" s="33"/>
      <c r="T12" s="33"/>
      <c r="U12" s="33"/>
      <c r="V12" s="33"/>
      <c r="W12" s="33"/>
      <c r="X12" s="34"/>
      <c r="AR12" t="s">
        <v>940</v>
      </c>
    </row>
    <row r="13" spans="5:44" s="11" customFormat="1" ht="14.25"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SUM(AC13:AC65535)</f>
        <v>0</v>
      </c>
      <c r="AR13" s="11" t="s">
        <v>931</v>
      </c>
    </row>
    <row r="14" spans="5:44" ht="25" customHeight="1">
      <c r="E14" s="46"/>
      <c r="F14" s="47"/>
      <c r="G14" s="295" t="s">
        <v>1048</v>
      </c>
      <c r="H14" s="47"/>
      <c r="I14" s="47"/>
      <c r="J14" s="47"/>
      <c r="K14" s="47"/>
      <c r="L14" s="47"/>
      <c r="M14" s="47"/>
      <c r="N14" s="47"/>
      <c r="O14" s="47"/>
      <c r="P14" s="47"/>
      <c r="Q14" s="47"/>
      <c r="R14" s="47"/>
      <c r="S14" s="47"/>
      <c r="T14" s="47"/>
      <c r="U14" s="47"/>
      <c r="V14" s="47"/>
      <c r="W14" s="47"/>
      <c r="X14" s="48"/>
      <c r="AR14" t="s">
        <v>936</v>
      </c>
    </row>
    <row r="15" spans="5:44" ht="20.100000000000001" hidden="1" customHeight="1">
      <c r="E15" s="12"/>
      <c r="F15" s="13"/>
      <c r="G15" s="13"/>
      <c r="H15" s="13"/>
      <c r="I15" s="13"/>
      <c r="J15" s="13"/>
      <c r="K15" s="13"/>
      <c r="L15" s="13"/>
      <c r="M15" s="13"/>
      <c r="N15" s="13"/>
      <c r="O15" s="13"/>
      <c r="P15" s="13"/>
      <c r="Q15" s="13"/>
      <c r="R15" s="13"/>
      <c r="S15" s="13"/>
      <c r="T15" s="13"/>
      <c r="U15" s="13"/>
      <c r="V15" s="13"/>
      <c r="W15" s="224"/>
      <c r="AR15" t="s">
        <v>941</v>
      </c>
    </row>
    <row r="16" spans="5:44" ht="20.100000000000001" customHeight="1">
      <c r="E16" s="40"/>
      <c r="F16" s="96" t="s">
        <v>1002</v>
      </c>
      <c r="G16" s="83"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f>
        <v/>
      </c>
      <c r="M16" s="38" t="str">
        <f>+IFERROR(IF(COUNT(M14:M15),ROUND(SUM(M14:M15),0),""),"")</f>
        <v/>
      </c>
      <c r="N16" s="38" t="str">
        <f>+IFERROR(IF(COUNT(N14:N15),ROUND(SUM(N14:N15),0),""),"")</f>
        <v/>
      </c>
      <c r="O16" s="38" t="str">
        <f>+IFERROR(IF(COUNT(O14:O15),ROUND(SUM(O14:O15),0),""),"")</f>
        <v/>
      </c>
      <c r="P16" s="17" t="str">
        <f>+IFERROR(IF(COUNT(O16),ROUND(O16/('Shareholding Pattern'!$P$58)*100,2),""),"")</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f>
        <v/>
      </c>
      <c r="U16" s="57" t="str">
        <f>+IFERROR(IF(COUNT(U14:U15),ROUND(SUM(U14:U15),0),""),"")</f>
        <v/>
      </c>
      <c r="V16" s="17" t="str">
        <f>+IFERROR(IF(COUNT(U16),ROUND(SUM(U16)/SUM(K16)*100,2),""),0)</f>
        <v/>
      </c>
      <c r="W16" s="57" t="str">
        <f>+IFERROR(IF(COUNT(W14:W15),ROUND(SUM(W14:W15),0),""),"")</f>
        <v/>
      </c>
      <c r="AR16" t="s">
        <v>935</v>
      </c>
    </row>
  </sheetData>
  <sheetProtection algorithmName="SHA-512" hashValue="es82aqQhyRyTUwJHP3G+i+w9NFskerHLj5jOvfyEKfFFktdHKAqX2lUyrxxqUCLbkNtIQLSzH67aOFeFSk2UTg==" saltValue="JnthvxwX3jVXvxtyWcR/Dg==" spinCount="100000" sheet="1" objects="1" scenarios="1"/>
  <mergeCells count="18">
    <mergeCell ref="X9:X11"/>
    <mergeCell ref="W9:W11"/>
    <mergeCell ref="F9:F11"/>
    <mergeCell ref="G9:G11"/>
    <mergeCell ref="H9:H11"/>
    <mergeCell ref="I9:I11"/>
    <mergeCell ref="T9:T11"/>
    <mergeCell ref="S9:S11"/>
    <mergeCell ref="M10:O10"/>
    <mergeCell ref="P10:P11"/>
    <mergeCell ref="R9:R11"/>
    <mergeCell ref="J9:J11"/>
    <mergeCell ref="K9:K11"/>
    <mergeCell ref="L9:L11"/>
    <mergeCell ref="M9:P9"/>
    <mergeCell ref="Q9:Q11"/>
    <mergeCell ref="E9:E11"/>
    <mergeCell ref="U9:V10"/>
  </mergeCells>
  <dataValidations count="4">
    <dataValidation type="whole" operator="lessThanOrEqual" allowBlank="1" showInputMessage="1" showErrorMessage="1" sqref="U13" xr:uid="{00000000-0002-0000-1200-000000000000}">
      <formula1>H13</formula1>
    </dataValidation>
    <dataValidation type="whole" operator="lessThanOrEqual" allowBlank="1" showInputMessage="1" showErrorMessage="1" sqref="W13" xr:uid="{00000000-0002-0000-1200-000001000000}">
      <formula1>K13</formula1>
    </dataValidation>
    <dataValidation type="textLength" operator="equal" allowBlank="1" showInputMessage="1" showErrorMessage="1" prompt="[A-Z][A-Z][A-Z][A-Z][A-Z][0-9][0-9][0-9][0-9][A-Z]_x000a__x000a_In absence of PAN write : ZZZZZ9999Z" sqref="G13" xr:uid="{00000000-0002-0000-1200-000002000000}">
      <formula1>10</formula1>
    </dataValidation>
    <dataValidation type="whole" operator="greaterThanOrEqual" allowBlank="1" showInputMessage="1" showErrorMessage="1" sqref="Q13:R13 M13:N13 H13:J13" xr:uid="{00000000-0002-0000-1200-000003000000}">
      <formula1>0</formula1>
    </dataValidation>
  </dataValidations>
  <hyperlinks>
    <hyperlink ref="G16" location="'Shareholding Pattern'!F33" display="Total" xr:uid="{00000000-0004-0000-1200-000000000000}"/>
    <hyperlink ref="F16" location="'Shareholding Pattern'!F33" display="Total" xr:uid="{00000000-0004-0000-1200-000001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9"/>
  <dimension ref="A1:XFC32"/>
  <sheetViews>
    <sheetView showGridLines="0" topLeftCell="D7" workbookViewId="0">
      <selection activeCell="F15" sqref="F15"/>
    </sheetView>
  </sheetViews>
  <sheetFormatPr defaultColWidth="0" defaultRowHeight="14.4" zeroHeight="1"/>
  <cols>
    <col min="1" max="1" width="2.83984375" style="18" hidden="1" customWidth="1"/>
    <col min="2" max="2" width="2.41796875" style="18" hidden="1" customWidth="1"/>
    <col min="3" max="3" width="2.83984375" style="18" hidden="1" customWidth="1"/>
    <col min="4" max="4" width="2.83984375" style="18" customWidth="1"/>
    <col min="5" max="5" width="80.83984375" style="18" customWidth="1"/>
    <col min="6" max="6" width="35.578125" style="18" bestFit="1" customWidth="1"/>
    <col min="7" max="8" width="2.68359375" style="18" customWidth="1"/>
    <col min="9" max="16383" width="3.26171875" style="18" hidden="1"/>
    <col min="16384" max="16384" width="3.41796875" style="18" hidden="1"/>
  </cols>
  <sheetData>
    <row r="1" spans="5:24" hidden="1">
      <c r="H1" s="18" t="s">
        <v>984</v>
      </c>
      <c r="R1" s="18" t="s">
        <v>112</v>
      </c>
      <c r="S1" s="18" t="s">
        <v>115</v>
      </c>
      <c r="T1" s="18" t="s">
        <v>118</v>
      </c>
      <c r="U1" s="18" t="s">
        <v>111</v>
      </c>
      <c r="W1" s="18" t="s">
        <v>115</v>
      </c>
    </row>
    <row r="2" spans="5:24" hidden="1">
      <c r="R2" s="18" t="s">
        <v>113</v>
      </c>
      <c r="S2" s="18" t="s">
        <v>116</v>
      </c>
      <c r="T2" s="18" t="s">
        <v>119</v>
      </c>
      <c r="U2" s="18" t="s">
        <v>122</v>
      </c>
      <c r="W2" s="18" t="s">
        <v>117</v>
      </c>
    </row>
    <row r="3" spans="5:24" hidden="1">
      <c r="R3" s="18" t="s">
        <v>114</v>
      </c>
      <c r="S3" s="18" t="s">
        <v>117</v>
      </c>
      <c r="T3" s="18" t="s">
        <v>120</v>
      </c>
      <c r="W3" s="18" t="s">
        <v>1056</v>
      </c>
    </row>
    <row r="4" spans="5:24" hidden="1">
      <c r="S4" s="18" t="s">
        <v>1056</v>
      </c>
      <c r="T4" s="18" t="s">
        <v>121</v>
      </c>
      <c r="W4" s="18" t="s">
        <v>1057</v>
      </c>
    </row>
    <row r="5" spans="5:24" hidden="1">
      <c r="S5" s="18" t="s">
        <v>1057</v>
      </c>
    </row>
    <row r="6" spans="5:24" hidden="1"/>
    <row r="7" spans="5:24" ht="31.5" customHeight="1">
      <c r="M7" s="18" t="s">
        <v>948</v>
      </c>
      <c r="X7" s="18" t="s">
        <v>111</v>
      </c>
    </row>
    <row r="8" spans="5:24" ht="30" customHeight="1">
      <c r="E8" s="429" t="s">
        <v>108</v>
      </c>
      <c r="F8" s="430"/>
      <c r="M8" s="18" t="s">
        <v>949</v>
      </c>
      <c r="X8" s="18" t="s">
        <v>122</v>
      </c>
    </row>
    <row r="9" spans="5:24" ht="20.100000000000001" customHeight="1">
      <c r="E9" s="19" t="s">
        <v>124</v>
      </c>
      <c r="F9" s="234">
        <v>526227</v>
      </c>
      <c r="M9" s="18" t="s">
        <v>950</v>
      </c>
    </row>
    <row r="10" spans="5:24" ht="20.100000000000001" customHeight="1">
      <c r="E10" s="20" t="s">
        <v>123</v>
      </c>
      <c r="F10" s="366" t="s">
        <v>1075</v>
      </c>
      <c r="M10" s="18" t="s">
        <v>1060</v>
      </c>
    </row>
    <row r="11" spans="5:24" ht="20.100000000000001" customHeight="1">
      <c r="E11" s="311" t="s">
        <v>1054</v>
      </c>
      <c r="F11" s="235" t="s">
        <v>122</v>
      </c>
    </row>
    <row r="12" spans="5:24" ht="20.100000000000001" customHeight="1">
      <c r="E12" s="20" t="s">
        <v>109</v>
      </c>
      <c r="F12" s="235" t="s">
        <v>112</v>
      </c>
    </row>
    <row r="13" spans="5:24" ht="20.100000000000001" customHeight="1">
      <c r="E13" s="20" t="s">
        <v>293</v>
      </c>
      <c r="F13" s="235" t="s">
        <v>116</v>
      </c>
      <c r="R13" s="287"/>
    </row>
    <row r="14" spans="5:24" ht="30.75" customHeight="1">
      <c r="E14" s="311" t="s">
        <v>1055</v>
      </c>
      <c r="F14" s="328" t="s">
        <v>1076</v>
      </c>
      <c r="R14" s="288"/>
    </row>
    <row r="15" spans="5:24" ht="30" customHeight="1">
      <c r="E15" s="21" t="s">
        <v>110</v>
      </c>
      <c r="F15" s="367" t="s">
        <v>1070</v>
      </c>
      <c r="G15" s="288"/>
      <c r="I15" s="288"/>
      <c r="S15" s="288"/>
    </row>
    <row r="16" spans="5:24">
      <c r="E16" s="121" t="s">
        <v>303</v>
      </c>
      <c r="F16" s="332" t="str">
        <f>IF(F13=S1,M7,IF(F13=S2,M8,IF(F13=S3,M9,IF(F13=S4,M8,IF(F13=S5,M8,"")))))</f>
        <v>Regulation 31 (1) (b)</v>
      </c>
    </row>
    <row r="17" spans="4:7"/>
    <row r="18" spans="4:7" s="23" customFormat="1">
      <c r="E18" s="18"/>
      <c r="F18" s="18"/>
    </row>
    <row r="19" spans="4:7" s="23" customFormat="1" ht="20.399999999999999" hidden="1">
      <c r="E19" s="431"/>
      <c r="F19" s="431"/>
    </row>
    <row r="20" spans="4:7" s="23" customFormat="1" ht="21" hidden="1" customHeight="1">
      <c r="D20" s="310"/>
      <c r="G20" s="22"/>
    </row>
    <row r="21" spans="4:7" s="23" customFormat="1" ht="12.75" hidden="1" customHeight="1">
      <c r="D21" s="25"/>
      <c r="E21" s="310"/>
      <c r="F21" s="24"/>
    </row>
    <row r="22" spans="4:7" s="23" customFormat="1" ht="12.75" hidden="1" customHeight="1">
      <c r="D22" s="25"/>
      <c r="E22" s="26"/>
      <c r="F22" s="27"/>
    </row>
    <row r="23" spans="4:7" s="23" customFormat="1" ht="12.75" hidden="1" customHeight="1">
      <c r="D23" s="25"/>
      <c r="E23" s="26"/>
      <c r="F23" s="27"/>
    </row>
    <row r="24" spans="4:7" s="23" customFormat="1" ht="12.75" hidden="1" customHeight="1">
      <c r="D24" s="25"/>
      <c r="E24" s="26"/>
      <c r="F24" s="27"/>
    </row>
    <row r="25" spans="4:7" s="23" customFormat="1" ht="12.75" hidden="1" customHeight="1">
      <c r="D25" s="25"/>
      <c r="E25" s="26"/>
      <c r="F25" s="27"/>
    </row>
    <row r="26" spans="4:7" s="23" customFormat="1" ht="12.75" hidden="1" customHeight="1">
      <c r="D26" s="25"/>
      <c r="E26" s="26"/>
      <c r="F26" s="27"/>
    </row>
    <row r="27" spans="4:7" s="23" customFormat="1" hidden="1">
      <c r="E27" s="26"/>
      <c r="F27" s="27"/>
    </row>
    <row r="28" spans="4:7" s="23" customFormat="1" hidden="1"/>
    <row r="29" spans="4:7" s="23" customFormat="1" hidden="1"/>
    <row r="30" spans="4:7" ht="18.75" hidden="1" customHeight="1">
      <c r="E30" s="23"/>
      <c r="F30" s="23"/>
    </row>
    <row r="31" spans="4:7" hidden="1"/>
    <row r="32" spans="4:7" hidden="1"/>
  </sheetData>
  <sheetProtection algorithmName="SHA-512" hashValue="Xu1zjx2XAedVvVeP0fHaVwZypI/MgSbfpFK7rcyQtWHG/zm5GmRFmwJqIU92zGuHtuzQ3OILJPJaOPkHBCACbg==" saltValue="6xuTc3W8Jz7gLWEfIY0Hdg==" spinCount="100000" sheet="1" objects="1" scenarios="1"/>
  <mergeCells count="2">
    <mergeCell ref="E8:F8"/>
    <mergeCell ref="E19:F19"/>
  </mergeCells>
  <dataValidations count="7">
    <dataValidation type="list" allowBlank="1" showInputMessage="1" showErrorMessage="1" sqref="F22:F27" xr:uid="{00000000-0002-0000-0100-000000000000}">
      <formula1>$U$1:$U$2</formula1>
    </dataValidation>
    <dataValidation allowBlank="1" showInputMessage="1" showErrorMessage="1" prompt="Enter date in DD-MM-YYYY format." sqref="F14:F15" xr:uid="{00000000-0002-0000-0100-000001000000}"/>
    <dataValidation type="list" allowBlank="1" showInputMessage="1" showErrorMessage="1" sqref="F12" xr:uid="{00000000-0002-0000-0100-000002000000}">
      <formula1>$R$1:$R$3</formula1>
    </dataValidation>
    <dataValidation type="list" allowBlank="1" showInputMessage="1" showErrorMessage="1" sqref="F13" xr:uid="{00000000-0002-0000-0100-000003000000}">
      <formula1>IF(F11="Yes",yy,pre)</formula1>
    </dataValidation>
    <dataValidation type="textLength" operator="equal" allowBlank="1" showInputMessage="1" showErrorMessage="1" sqref="F9" xr:uid="{00000000-0002-0000-0100-000004000000}">
      <formula1>6</formula1>
    </dataValidation>
    <dataValidation type="list" allowBlank="1" showInputMessage="1" showErrorMessage="1" sqref="F11" xr:uid="{00000000-0002-0000-0100-000005000000}">
      <formula1>$X$7:$X$8</formula1>
    </dataValidation>
    <dataValidation type="custom" allowBlank="1" showInputMessage="1" showErrorMessage="1" sqref="G13" xr:uid="{00000000-0002-0000-0100-000006000000}">
      <formula1>IF(F11="Yes",OFFSET(R1,2,1,2,1),OFFSET(R1,1,2,3,1))</formula1>
    </dataValidation>
  </dataValidation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rgb="FFB685DB"/>
  </sheetPr>
  <dimension ref="A1:XFC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9.26171875" customWidth="1"/>
    <col min="17" max="19" width="14.578125" hidden="1" customWidth="1"/>
    <col min="20" max="20" width="19.15625" customWidth="1"/>
    <col min="21" max="21" width="15.41796875" customWidth="1"/>
    <col min="22" max="22" width="9" customWidth="1"/>
    <col min="23" max="23" width="15.41796875" customWidth="1"/>
    <col min="24" max="24" width="19.41796875" customWidth="1"/>
    <col min="25" max="25" width="3.68359375" customWidth="1"/>
    <col min="26" max="26" width="3.15625" customWidth="1"/>
    <col min="27" max="16383" width="3.83984375" hidden="1"/>
    <col min="16384" max="16384" width="4.578125" hidden="1"/>
  </cols>
  <sheetData>
    <row r="1" spans="5:44" hidden="1">
      <c r="I1">
        <v>0</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44" hidden="1"/>
    <row r="4" spans="5:44" hidden="1"/>
    <row r="5" spans="5:44" hidden="1"/>
    <row r="6" spans="5:44" hidden="1"/>
    <row r="7" spans="5:44" ht="15" customHeight="1">
      <c r="AR7" t="s">
        <v>937</v>
      </c>
    </row>
    <row r="8" spans="5:44" ht="15" customHeight="1">
      <c r="AR8" t="s">
        <v>927</v>
      </c>
    </row>
    <row r="9" spans="5:44"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c r="AR9" t="s">
        <v>938</v>
      </c>
    </row>
    <row r="10" spans="5:44"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AR10" t="s">
        <v>928</v>
      </c>
    </row>
    <row r="11" spans="5:44"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c r="AR11" t="s">
        <v>939</v>
      </c>
    </row>
    <row r="12" spans="5:44" ht="15.6">
      <c r="E12" s="9" t="s">
        <v>90</v>
      </c>
      <c r="F12" s="56" t="s">
        <v>50</v>
      </c>
      <c r="G12" s="33"/>
      <c r="H12" s="33"/>
      <c r="I12" s="33"/>
      <c r="J12" s="33"/>
      <c r="K12" s="33"/>
      <c r="L12" s="33"/>
      <c r="M12" s="33"/>
      <c r="N12" s="33"/>
      <c r="O12" s="33"/>
      <c r="P12" s="33"/>
      <c r="Q12" s="33"/>
      <c r="R12" s="33"/>
      <c r="S12" s="33"/>
      <c r="T12" s="33"/>
      <c r="U12" s="33"/>
      <c r="V12" s="33"/>
      <c r="W12" s="33"/>
      <c r="X12" s="34"/>
      <c r="AR12" t="s">
        <v>940</v>
      </c>
    </row>
    <row r="13" spans="5:44" s="11" customFormat="1" ht="12"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SUM(AC15:AC65535)</f>
        <v>0</v>
      </c>
      <c r="AR13" s="11" t="s">
        <v>931</v>
      </c>
    </row>
    <row r="14" spans="5:44" ht="25" customHeight="1">
      <c r="E14" s="46"/>
      <c r="F14" s="47"/>
      <c r="G14" s="295" t="s">
        <v>1048</v>
      </c>
      <c r="H14" s="47"/>
      <c r="I14" s="47"/>
      <c r="J14" s="47"/>
      <c r="K14" s="47"/>
      <c r="L14" s="47"/>
      <c r="M14" s="47"/>
      <c r="N14" s="47"/>
      <c r="O14" s="47"/>
      <c r="P14" s="47"/>
      <c r="Q14" s="47"/>
      <c r="R14" s="47"/>
      <c r="S14" s="47"/>
      <c r="T14" s="47"/>
      <c r="U14" s="47"/>
      <c r="V14" s="47"/>
      <c r="W14" s="47"/>
      <c r="X14" s="48"/>
      <c r="AR14" t="s">
        <v>936</v>
      </c>
    </row>
    <row r="15" spans="5:44" ht="25" hidden="1" customHeight="1">
      <c r="E15" s="12"/>
      <c r="F15" s="13"/>
      <c r="G15" s="13"/>
      <c r="H15" s="13"/>
      <c r="I15" s="13"/>
      <c r="J15" s="13"/>
      <c r="K15" s="13"/>
      <c r="L15" s="13"/>
      <c r="M15" s="13"/>
      <c r="N15" s="13"/>
      <c r="O15" s="13"/>
      <c r="P15" s="13"/>
      <c r="Q15" s="13"/>
      <c r="R15" s="13"/>
      <c r="S15" s="13"/>
      <c r="T15" s="13"/>
      <c r="U15" s="13"/>
      <c r="V15" s="13"/>
      <c r="W15" s="224"/>
      <c r="AR15" t="s">
        <v>941</v>
      </c>
    </row>
    <row r="16" spans="5:44" ht="20.100000000000001" customHeight="1">
      <c r="E16" s="40"/>
      <c r="F16" s="96" t="s">
        <v>1002</v>
      </c>
      <c r="G16" s="83"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f>
        <v/>
      </c>
      <c r="M16" s="38" t="str">
        <f>+IFERROR(IF(COUNT(M14:M15),ROUND(SUM(M14:M15),0),""),"")</f>
        <v/>
      </c>
      <c r="N16" s="38" t="str">
        <f>+IFERROR(IF(COUNT(N14:N15),ROUND(SUM(N14:N15),0),""),"")</f>
        <v/>
      </c>
      <c r="O16" s="38" t="str">
        <f>+IFERROR(IF(COUNT(O14:O15),ROUND(SUM(O14:O15),0),""),"")</f>
        <v/>
      </c>
      <c r="P16" s="17" t="str">
        <f>+IFERROR(IF(COUNT(O16),ROUND(O16/('Shareholding Pattern'!$P$58)*100,2),""),"")</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f>
        <v/>
      </c>
      <c r="U16" s="57" t="str">
        <f>+IFERROR(IF(COUNT(U14:U15),ROUND(SUM(U14:U15),0),""),"")</f>
        <v/>
      </c>
      <c r="V16" s="17" t="str">
        <f>+IFERROR(IF(COUNT(U16),ROUND(SUM(U16)/SUM(K16)*100,2),""),0)</f>
        <v/>
      </c>
      <c r="W16" s="57" t="str">
        <f>+IFERROR(IF(COUNT(W14:W15),ROUND(SUM(W14:W15),0),""),"")</f>
        <v/>
      </c>
      <c r="AR16" t="s">
        <v>935</v>
      </c>
    </row>
  </sheetData>
  <sheetProtection algorithmName="SHA-512" hashValue="+cjr5IfB0x2K3s3AuB8oRXZFfvymGQSYOvbPevK3FHsi4wPN4cepw7A8BDIz+vRGCUBf0nLUuQpDzzx+b1fyEg==" saltValue="fNvr0D8wOyeUh/BowC3s1Q==" spinCount="100000" sheet="1" objects="1" scenarios="1"/>
  <mergeCells count="18">
    <mergeCell ref="X9:X11"/>
    <mergeCell ref="W9:W11"/>
    <mergeCell ref="F9:F11"/>
    <mergeCell ref="G9:G11"/>
    <mergeCell ref="H9:H11"/>
    <mergeCell ref="I9:I11"/>
    <mergeCell ref="T9:T11"/>
    <mergeCell ref="S9:S11"/>
    <mergeCell ref="M10:O10"/>
    <mergeCell ref="P10:P11"/>
    <mergeCell ref="R9:R11"/>
    <mergeCell ref="J9:J11"/>
    <mergeCell ref="K9:K11"/>
    <mergeCell ref="L9:L11"/>
    <mergeCell ref="M9:P9"/>
    <mergeCell ref="Q9:Q11"/>
    <mergeCell ref="E9:E11"/>
    <mergeCell ref="U9:V10"/>
  </mergeCells>
  <dataValidations count="4">
    <dataValidation type="whole" operator="lessThanOrEqual" allowBlank="1" showInputMessage="1" showErrorMessage="1" sqref="U13" xr:uid="{00000000-0002-0000-1300-000000000000}">
      <formula1>H13</formula1>
    </dataValidation>
    <dataValidation type="whole" operator="lessThanOrEqual" allowBlank="1" showInputMessage="1" showErrorMessage="1" sqref="W13" xr:uid="{00000000-0002-0000-1300-000001000000}">
      <formula1>K13</formula1>
    </dataValidation>
    <dataValidation type="textLength" operator="equal" allowBlank="1" showInputMessage="1" showErrorMessage="1" prompt="[A-Z][A-Z][A-Z][A-Z][A-Z][0-9][0-9][0-9][0-9][A-Z]_x000a__x000a_In absence of PAN write : ZZZZZ9999Z" sqref="G13" xr:uid="{00000000-0002-0000-1300-000002000000}">
      <formula1>10</formula1>
    </dataValidation>
    <dataValidation type="whole" operator="greaterThanOrEqual" allowBlank="1" showInputMessage="1" showErrorMessage="1" sqref="Q13:R13 H13:J13 M13:N13" xr:uid="{00000000-0002-0000-1300-000003000000}">
      <formula1>0</formula1>
    </dataValidation>
  </dataValidations>
  <hyperlinks>
    <hyperlink ref="G16" location="'Shareholding Pattern'!F34" display="Total" xr:uid="{00000000-0004-0000-1300-000000000000}"/>
    <hyperlink ref="F16" location="'Shareholding Pattern'!F34" display="Total" xr:uid="{00000000-0004-0000-1300-000001000000}"/>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rgb="FFB685DB"/>
  </sheetPr>
  <dimension ref="A1:XFC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9.68359375" customWidth="1"/>
    <col min="17" max="19" width="14.578125" hidden="1" customWidth="1"/>
    <col min="20" max="20" width="19.15625" customWidth="1"/>
    <col min="21" max="21" width="15.41796875" customWidth="1"/>
    <col min="22" max="22" width="9" customWidth="1"/>
    <col min="23" max="23" width="15.41796875" customWidth="1"/>
    <col min="24" max="24" width="18.68359375" customWidth="1"/>
    <col min="25" max="25" width="4" customWidth="1"/>
    <col min="26" max="26" width="3.26171875" customWidth="1"/>
    <col min="27" max="16383" width="2.83984375" hidden="1"/>
    <col min="16384" max="16384" width="4" hidden="1"/>
  </cols>
  <sheetData>
    <row r="1" spans="5:44" hidden="1">
      <c r="I1">
        <v>0</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44" hidden="1"/>
    <row r="4" spans="5:44" hidden="1"/>
    <row r="5" spans="5:44" hidden="1"/>
    <row r="6" spans="5:44" hidden="1"/>
    <row r="7" spans="5:44" ht="15" customHeight="1">
      <c r="AR7" t="s">
        <v>937</v>
      </c>
    </row>
    <row r="8" spans="5:44" ht="15" customHeight="1">
      <c r="AR8" t="s">
        <v>927</v>
      </c>
    </row>
    <row r="9" spans="5:44"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c r="AR9" t="s">
        <v>938</v>
      </c>
    </row>
    <row r="10" spans="5:44"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AR10" t="s">
        <v>928</v>
      </c>
    </row>
    <row r="11" spans="5:44"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c r="AR11" t="s">
        <v>939</v>
      </c>
    </row>
    <row r="12" spans="5:44" ht="18.75" customHeight="1">
      <c r="E12" s="9" t="s">
        <v>94</v>
      </c>
      <c r="F12" s="56" t="s">
        <v>31</v>
      </c>
      <c r="G12" s="33"/>
      <c r="H12" s="33"/>
      <c r="I12" s="33"/>
      <c r="J12" s="33"/>
      <c r="K12" s="33"/>
      <c r="L12" s="33"/>
      <c r="M12" s="33"/>
      <c r="N12" s="33"/>
      <c r="O12" s="33"/>
      <c r="P12" s="33"/>
      <c r="Q12" s="33"/>
      <c r="R12" s="33"/>
      <c r="S12" s="33"/>
      <c r="T12" s="33"/>
      <c r="U12" s="33"/>
      <c r="V12" s="33"/>
      <c r="W12" s="33"/>
      <c r="X12" s="34"/>
      <c r="AR12" t="s">
        <v>940</v>
      </c>
    </row>
    <row r="13" spans="5:44" s="11" customFormat="1" hidden="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SUM(AC15:AC65535)</f>
        <v>0</v>
      </c>
      <c r="AR13" s="11" t="s">
        <v>931</v>
      </c>
    </row>
    <row r="14" spans="5:44" ht="25" customHeight="1">
      <c r="E14" s="46"/>
      <c r="F14" s="47"/>
      <c r="G14" s="295" t="s">
        <v>1048</v>
      </c>
      <c r="H14" s="47"/>
      <c r="I14" s="47"/>
      <c r="J14" s="47"/>
      <c r="K14" s="47"/>
      <c r="L14" s="47"/>
      <c r="M14" s="47"/>
      <c r="N14" s="47"/>
      <c r="O14" s="47"/>
      <c r="P14" s="47"/>
      <c r="Q14" s="47"/>
      <c r="R14" s="47"/>
      <c r="S14" s="47"/>
      <c r="T14" s="47"/>
      <c r="U14" s="47"/>
      <c r="V14" s="47"/>
      <c r="W14" s="47"/>
      <c r="X14" s="48"/>
      <c r="AR14" t="s">
        <v>936</v>
      </c>
    </row>
    <row r="15" spans="5:44" ht="20.100000000000001" hidden="1" customHeight="1">
      <c r="E15" s="12"/>
      <c r="F15" s="13"/>
      <c r="G15" s="13"/>
      <c r="H15" s="13"/>
      <c r="I15" s="13"/>
      <c r="J15" s="13"/>
      <c r="K15" s="13"/>
      <c r="L15" s="13"/>
      <c r="M15" s="13"/>
      <c r="N15" s="13"/>
      <c r="O15" s="13"/>
      <c r="P15" s="13"/>
      <c r="Q15" s="13"/>
      <c r="R15" s="13"/>
      <c r="S15" s="13"/>
      <c r="T15" s="13"/>
      <c r="U15" s="13"/>
      <c r="V15" s="13"/>
      <c r="W15" s="224"/>
      <c r="AR15" t="s">
        <v>941</v>
      </c>
    </row>
    <row r="16" spans="5:44" ht="20.100000000000001" customHeight="1">
      <c r="E16" s="40"/>
      <c r="F16" s="96" t="s">
        <v>1002</v>
      </c>
      <c r="G16" s="83"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f>
        <v/>
      </c>
      <c r="M16" s="38" t="str">
        <f>+IFERROR(IF(COUNT(M14:M15),ROUND(SUM(M14:M15),0),""),"")</f>
        <v/>
      </c>
      <c r="N16" s="38" t="str">
        <f>+IFERROR(IF(COUNT(N14:N15),ROUND(SUM(N14:N15),0),""),"")</f>
        <v/>
      </c>
      <c r="O16" s="38" t="str">
        <f>+IFERROR(IF(COUNT(O14:O15),ROUND(SUM(O14:O15),0),""),"")</f>
        <v/>
      </c>
      <c r="P16" s="17" t="str">
        <f>+IFERROR(IF(COUNT(O16),ROUND(O16/('Shareholding Pattern'!$P$58)*100,2),""),"")</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f>
        <v/>
      </c>
      <c r="U16" s="57" t="str">
        <f>+IFERROR(IF(COUNT(U14:U15),ROUND(SUM(U14:U15),0),""),"")</f>
        <v/>
      </c>
      <c r="V16" s="17" t="str">
        <f>+IFERROR(IF(COUNT(U16),ROUND(SUM(U16)/SUM(K16)*100,2),""),0)</f>
        <v/>
      </c>
      <c r="W16" s="57" t="str">
        <f>+IFERROR(IF(COUNT(W14:W15),ROUND(SUM(W14:W15),0),""),"")</f>
        <v/>
      </c>
      <c r="AR16" t="s">
        <v>935</v>
      </c>
    </row>
  </sheetData>
  <sheetProtection algorithmName="SHA-512" hashValue="mHWW+Xp5KwzfgcaMfJ8A+vdTl5Klrmkgi+ms/2BCcVkzlGW+2JNsVENqkSFDf0FThImFA8ekLI8xbyjUEPYzew==" saltValue="y3vUHmX/6QwiZF/eP/8irg==" spinCount="100000" sheet="1" objects="1" scenarios="1"/>
  <mergeCells count="18">
    <mergeCell ref="E9:E11"/>
    <mergeCell ref="F9:F11"/>
    <mergeCell ref="G9:G11"/>
    <mergeCell ref="H9:H11"/>
    <mergeCell ref="I9:I11"/>
    <mergeCell ref="X9:X11"/>
    <mergeCell ref="M10:O10"/>
    <mergeCell ref="P10:P11"/>
    <mergeCell ref="J9:J11"/>
    <mergeCell ref="K9:K11"/>
    <mergeCell ref="L9:L11"/>
    <mergeCell ref="M9:P9"/>
    <mergeCell ref="Q9:Q11"/>
    <mergeCell ref="R9:R11"/>
    <mergeCell ref="U9:V10"/>
    <mergeCell ref="W9:W11"/>
    <mergeCell ref="T9:T11"/>
    <mergeCell ref="S9:S11"/>
  </mergeCells>
  <dataValidations count="4">
    <dataValidation type="whole" operator="lessThanOrEqual" allowBlank="1" showInputMessage="1" showErrorMessage="1" sqref="U13" xr:uid="{00000000-0002-0000-1400-000000000000}">
      <formula1>H13</formula1>
    </dataValidation>
    <dataValidation type="whole" operator="lessThanOrEqual" allowBlank="1" showInputMessage="1" showErrorMessage="1" sqref="W13" xr:uid="{00000000-0002-0000-1400-000001000000}">
      <formula1>K13</formula1>
    </dataValidation>
    <dataValidation type="textLength" operator="equal" allowBlank="1" showInputMessage="1" showErrorMessage="1" prompt="[A-Z][A-Z][A-Z][A-Z][A-Z][0-9][0-9][0-9][0-9][A-Z]_x000a__x000a_In absence of PAN write : ZZZZZ9999Z" sqref="G13" xr:uid="{00000000-0002-0000-1400-000002000000}">
      <formula1>10</formula1>
    </dataValidation>
    <dataValidation type="whole" operator="greaterThanOrEqual" allowBlank="1" showInputMessage="1" showErrorMessage="1" sqref="Q13:R13 M13:N13 H13:J13" xr:uid="{00000000-0002-0000-1400-000003000000}">
      <formula1>0</formula1>
    </dataValidation>
  </dataValidations>
  <hyperlinks>
    <hyperlink ref="G16" location="'Shareholding Pattern'!F35" display="Total" xr:uid="{00000000-0004-0000-1400-000000000000}"/>
    <hyperlink ref="F16" location="'Shareholding Pattern'!F35" display="Total" xr:uid="{00000000-0004-0000-1400-000001000000}"/>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rgb="FFB685DB"/>
  </sheetPr>
  <dimension ref="A1:XFC17"/>
  <sheetViews>
    <sheetView showGridLines="0" topLeftCell="A7" zoomScale="85" zoomScaleNormal="85" workbookViewId="0">
      <selection activeCell="F17" sqref="F17"/>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9.83984375" customWidth="1"/>
    <col min="17" max="19" width="14.578125" hidden="1" customWidth="1"/>
    <col min="20" max="20" width="19.15625" customWidth="1"/>
    <col min="21" max="21" width="15.41796875" customWidth="1"/>
    <col min="22" max="22" width="9.26171875" customWidth="1"/>
    <col min="23" max="23" width="15.41796875" customWidth="1"/>
    <col min="24" max="24" width="19.41796875" customWidth="1"/>
    <col min="25" max="25" width="2.83984375" customWidth="1"/>
    <col min="26" max="26" width="2.578125" customWidth="1"/>
    <col min="27" max="16383" width="5.68359375" hidden="1"/>
    <col min="16384" max="16384" width="2.68359375" hidden="1"/>
  </cols>
  <sheetData>
    <row r="1" spans="5:44" hidden="1">
      <c r="I1">
        <v>1</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44" hidden="1"/>
    <row r="4" spans="5:44" hidden="1"/>
    <row r="5" spans="5:44" hidden="1"/>
    <row r="6" spans="5:44" hidden="1"/>
    <row r="7" spans="5:44" ht="15" customHeight="1">
      <c r="AR7" t="s">
        <v>937</v>
      </c>
    </row>
    <row r="8" spans="5:44" ht="15" customHeight="1">
      <c r="AR8" t="s">
        <v>927</v>
      </c>
    </row>
    <row r="9" spans="5:44"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c r="AR9" t="s">
        <v>938</v>
      </c>
    </row>
    <row r="10" spans="5:44"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AR10" t="s">
        <v>928</v>
      </c>
    </row>
    <row r="11" spans="5:44"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c r="AR11" t="s">
        <v>939</v>
      </c>
    </row>
    <row r="12" spans="5:44" ht="15.75" customHeight="1">
      <c r="E12" s="9" t="s">
        <v>91</v>
      </c>
      <c r="F12" s="118" t="s">
        <v>53</v>
      </c>
      <c r="G12" s="33"/>
      <c r="H12" s="33"/>
      <c r="I12" s="33"/>
      <c r="J12" s="33"/>
      <c r="K12" s="33"/>
      <c r="L12" s="33"/>
      <c r="M12" s="33"/>
      <c r="N12" s="33"/>
      <c r="O12" s="33"/>
      <c r="P12" s="33"/>
      <c r="Q12" s="33"/>
      <c r="R12" s="33"/>
      <c r="S12" s="33"/>
      <c r="T12" s="33"/>
      <c r="U12" s="33"/>
      <c r="V12" s="33"/>
      <c r="W12" s="33"/>
      <c r="X12" s="34"/>
      <c r="AR12" t="s">
        <v>940</v>
      </c>
    </row>
    <row r="13" spans="5:44" s="11" customFormat="1" ht="12"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SUM(AC16:AC65536)</f>
        <v>0</v>
      </c>
      <c r="AR13" s="11" t="s">
        <v>931</v>
      </c>
    </row>
    <row r="14" spans="5:44" ht="25" customHeight="1">
      <c r="E14" s="46"/>
      <c r="F14" s="47"/>
      <c r="G14" s="295" t="s">
        <v>1051</v>
      </c>
      <c r="H14" s="47"/>
      <c r="I14" s="47"/>
      <c r="J14" s="47"/>
      <c r="K14" s="47"/>
      <c r="L14" s="47"/>
      <c r="M14" s="47"/>
      <c r="N14" s="47"/>
      <c r="O14" s="47"/>
      <c r="P14" s="47"/>
      <c r="Q14" s="47"/>
      <c r="R14" s="47"/>
      <c r="S14" s="47"/>
      <c r="T14" s="47"/>
      <c r="U14" s="47"/>
      <c r="V14" s="47"/>
      <c r="W14" s="47"/>
      <c r="X14" s="48"/>
      <c r="AR14" t="s">
        <v>936</v>
      </c>
    </row>
    <row r="15" spans="5:44" ht="25" customHeight="1">
      <c r="E15" s="221">
        <v>1</v>
      </c>
      <c r="F15" s="370" t="s">
        <v>1109</v>
      </c>
      <c r="G15" s="369" t="s">
        <v>1110</v>
      </c>
      <c r="H15" s="51">
        <v>490000</v>
      </c>
      <c r="I15" s="51"/>
      <c r="J15" s="51"/>
      <c r="K15" s="371">
        <f>+IFERROR(IF(COUNT(H15:J15),ROUND(SUM(H15:J15),0),""),"")</f>
        <v>490000</v>
      </c>
      <c r="L15" s="55">
        <f>+IFERROR(IF(COUNT(K15),ROUND(K15/'Shareholding Pattern'!$L$57*100,2),""),"")</f>
        <v>1.1299999999999999</v>
      </c>
      <c r="M15" s="233">
        <f>IF(H15="","",H15)</f>
        <v>490000</v>
      </c>
      <c r="N15" s="233"/>
      <c r="O15" s="318">
        <f>+IFERROR(IF(COUNT(M15:N15),ROUND(SUM(M15,N15),2),""),"")</f>
        <v>490000</v>
      </c>
      <c r="P15" s="55">
        <f>+IFERROR(IF(COUNT(O15),ROUND(O15/('Shareholding Pattern'!$P$58)*100,2),""),"")</f>
        <v>1.1299999999999999</v>
      </c>
      <c r="Q15" s="51"/>
      <c r="R15" s="51"/>
      <c r="S15" s="371" t="str">
        <f>+IFERROR(IF(COUNT(Q15:R15),ROUND(SUM(Q15:R15),0),""),"")</f>
        <v/>
      </c>
      <c r="T15" s="17">
        <f>+IFERROR(IF(COUNT(K15,S15),ROUND(SUM(S15,K15)/SUM('Shareholding Pattern'!$L$57,'Shareholding Pattern'!$T$57)*100,2),""),"")</f>
        <v>1.1299999999999999</v>
      </c>
      <c r="U15" s="51">
        <v>0</v>
      </c>
      <c r="V15" s="318">
        <f>+IFERROR(IF(COUNT(U15),ROUND(SUM(U15)/SUM(K15)*100,2),""),0)</f>
        <v>0</v>
      </c>
      <c r="W15" s="51">
        <v>490000</v>
      </c>
      <c r="X15" s="316"/>
      <c r="Y15" s="11"/>
      <c r="Z15" s="11"/>
      <c r="AA15" s="11"/>
      <c r="AB15" s="11"/>
      <c r="AC15" s="11">
        <f>IF(SUM(H15:W15)&gt;0,1,0)</f>
        <v>1</v>
      </c>
    </row>
    <row r="16" spans="5:44" ht="20.100000000000001" hidden="1" customHeight="1">
      <c r="E16" s="12"/>
      <c r="F16" s="13"/>
      <c r="G16" s="13"/>
      <c r="H16" s="13"/>
      <c r="I16" s="13"/>
      <c r="J16" s="13"/>
      <c r="K16" s="13"/>
      <c r="L16" s="13"/>
      <c r="M16" s="13"/>
      <c r="N16" s="13"/>
      <c r="O16" s="13"/>
      <c r="P16" s="13"/>
      <c r="Q16" s="13"/>
      <c r="R16" s="13"/>
      <c r="S16" s="13"/>
      <c r="T16" s="13"/>
      <c r="U16" s="13"/>
      <c r="V16" s="13"/>
      <c r="W16" s="224"/>
      <c r="AR16" t="s">
        <v>941</v>
      </c>
    </row>
    <row r="17" spans="5:44" ht="20.100000000000001" customHeight="1">
      <c r="E17" s="40"/>
      <c r="F17" s="96" t="s">
        <v>1002</v>
      </c>
      <c r="G17" s="83" t="s">
        <v>19</v>
      </c>
      <c r="H17" s="57">
        <f>+IFERROR(IF(COUNT(H14:H16),ROUND(SUM(H14:H16),0),""),"")</f>
        <v>490000</v>
      </c>
      <c r="I17" s="57" t="str">
        <f>+IFERROR(IF(COUNT(I14:I16),ROUND(SUM(I14:I16),0),""),"")</f>
        <v/>
      </c>
      <c r="J17" s="57" t="str">
        <f>+IFERROR(IF(COUNT(J14:J16),ROUND(SUM(J14:J16),0),""),"")</f>
        <v/>
      </c>
      <c r="K17" s="57">
        <f>+IFERROR(IF(COUNT(K14:K16),ROUND(SUM(K14:K16),0),""),"")</f>
        <v>490000</v>
      </c>
      <c r="L17" s="17">
        <f>+IFERROR(IF(COUNT(K17),ROUND(K17/'Shareholding Pattern'!$L$57*100,2),""),"")</f>
        <v>1.1299999999999999</v>
      </c>
      <c r="M17" s="38">
        <f>+IFERROR(IF(COUNT(M14:M16),ROUND(SUM(M14:M16),0),""),"")</f>
        <v>490000</v>
      </c>
      <c r="N17" s="38" t="str">
        <f>+IFERROR(IF(COUNT(N14:N16),ROUND(SUM(N14:N16),0),""),"")</f>
        <v/>
      </c>
      <c r="O17" s="38">
        <f>+IFERROR(IF(COUNT(O14:O16),ROUND(SUM(O14:O16),0),""),"")</f>
        <v>490000</v>
      </c>
      <c r="P17" s="17">
        <f>+IFERROR(IF(COUNT(O17),ROUND(O17/('Shareholding Pattern'!$P$58)*100,2),""),"")</f>
        <v>1.1299999999999999</v>
      </c>
      <c r="Q17" s="57" t="str">
        <f>+IFERROR(IF(COUNT(Q14:Q16),ROUND(SUM(Q14:Q16),0),""),"")</f>
        <v/>
      </c>
      <c r="R17" s="57" t="str">
        <f>+IFERROR(IF(COUNT(R14:R16),ROUND(SUM(R14:R16),0),""),"")</f>
        <v/>
      </c>
      <c r="S17" s="57" t="str">
        <f>+IFERROR(IF(COUNT(S14:S16),ROUND(SUM(S14:S16),0),""),"")</f>
        <v/>
      </c>
      <c r="T17" s="17">
        <f>+IFERROR(IF(COUNT(K17,S17),ROUND(SUM(S17,K17)/SUM('Shareholding Pattern'!$L$57,'Shareholding Pattern'!$T$57)*100,2),""),"")</f>
        <v>1.1299999999999999</v>
      </c>
      <c r="U17" s="57">
        <f>+IFERROR(IF(COUNT(U14:U16),ROUND(SUM(U14:U16),0),""),"")</f>
        <v>0</v>
      </c>
      <c r="V17" s="17">
        <f>+IFERROR(IF(COUNT(U17),ROUND(SUM(U17)/SUM(K17)*100,2),""),0)</f>
        <v>0</v>
      </c>
      <c r="W17" s="57">
        <f>+IFERROR(IF(COUNT(W14:W16),ROUND(SUM(W14:W16),0),""),"")</f>
        <v>490000</v>
      </c>
      <c r="AR17" t="s">
        <v>935</v>
      </c>
    </row>
  </sheetData>
  <sheetProtection algorithmName="SHA-512" hashValue="2IznzkEWRaVjc3F/ZI4Kvo3QwTuVpUwABQsCnFO0EJ0Dvg3uYhN86ZDz4ORZI6/ZL0EI52x4EyRYld2ERr9WpA==" saltValue="t7b1Pc+K7NGxlwZkGKK5Lw==" spinCount="100000" sheet="1" objects="1" scenarios="1"/>
  <mergeCells count="18">
    <mergeCell ref="X9:X11"/>
    <mergeCell ref="W9:W11"/>
    <mergeCell ref="F9:F11"/>
    <mergeCell ref="G9:G11"/>
    <mergeCell ref="H9:H11"/>
    <mergeCell ref="I9:I11"/>
    <mergeCell ref="T9:T11"/>
    <mergeCell ref="S9:S11"/>
    <mergeCell ref="M10:O10"/>
    <mergeCell ref="P10:P11"/>
    <mergeCell ref="R9:R11"/>
    <mergeCell ref="J9:J11"/>
    <mergeCell ref="K9:K11"/>
    <mergeCell ref="L9:L11"/>
    <mergeCell ref="M9:P9"/>
    <mergeCell ref="Q9:Q11"/>
    <mergeCell ref="E9:E11"/>
    <mergeCell ref="U9:V10"/>
  </mergeCells>
  <dataValidations count="4">
    <dataValidation type="whole" operator="lessThanOrEqual" allowBlank="1" showInputMessage="1" showErrorMessage="1" sqref="U13 U15" xr:uid="{00000000-0002-0000-1500-000000000000}">
      <formula1>H13</formula1>
    </dataValidation>
    <dataValidation type="whole" operator="lessThanOrEqual" allowBlank="1" showInputMessage="1" showErrorMessage="1" sqref="W13 W15" xr:uid="{00000000-0002-0000-1500-000001000000}">
      <formula1>K13</formula1>
    </dataValidation>
    <dataValidation type="textLength" operator="equal" allowBlank="1" showInputMessage="1" showErrorMessage="1" prompt="[A-Z][A-Z][A-Z][A-Z][A-Z][0-9][0-9][0-9][0-9][A-Z]_x000a__x000a_In absence of PAN write : ZZZZZ9999Z" sqref="G13 G15" xr:uid="{00000000-0002-0000-1500-000002000000}">
      <formula1>10</formula1>
    </dataValidation>
    <dataValidation type="whole" operator="greaterThanOrEqual" allowBlank="1" showInputMessage="1" showErrorMessage="1" sqref="Q13:R13 H13:J13 M13:N13 Q15:R15 H15:J15 M15:N15" xr:uid="{00000000-0002-0000-1500-000003000000}">
      <formula1>0</formula1>
    </dataValidation>
  </dataValidations>
  <hyperlinks>
    <hyperlink ref="G17" location="'Shareholding Pattern'!F36" display="Total" xr:uid="{00000000-0004-0000-1500-000000000000}"/>
    <hyperlink ref="F17" location="'Shareholding Pattern'!F36" display="Total" xr:uid="{00000000-0004-0000-1500-000001000000}"/>
  </hyperlink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1505" r:id="rId3" name="Button 1">
              <controlPr defaultSize="0" print="0" autoFill="0" autoPict="0" macro="[0]!opentextblock">
                <anchor moveWithCells="1" sizeWithCells="1">
                  <from>
                    <xdr:col>23</xdr:col>
                    <xdr:colOff>125730</xdr:colOff>
                    <xdr:row>14</xdr:row>
                    <xdr:rowOff>57150</xdr:rowOff>
                  </from>
                  <to>
                    <xdr:col>23</xdr:col>
                    <xdr:colOff>1162050</xdr:colOff>
                    <xdr:row>14</xdr:row>
                    <xdr:rowOff>247650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rgb="FFB685DB"/>
    <pageSetUpPr fitToPage="1"/>
  </sheetPr>
  <dimension ref="A1:XFC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9.41796875" customWidth="1"/>
    <col min="17" max="19" width="14.578125" hidden="1" customWidth="1"/>
    <col min="20" max="20" width="19.15625" customWidth="1"/>
    <col min="21" max="21" width="15.41796875" customWidth="1"/>
    <col min="22" max="22" width="8.15625" customWidth="1"/>
    <col min="23" max="23" width="15.41796875" customWidth="1"/>
    <col min="24" max="24" width="16.83984375" customWidth="1"/>
    <col min="25" max="25" width="3.578125" customWidth="1"/>
    <col min="26" max="26" width="3.41796875" customWidth="1"/>
    <col min="27" max="16383" width="20.26171875" hidden="1"/>
    <col min="16384" max="16384" width="7.15625" hidden="1"/>
  </cols>
  <sheetData>
    <row r="1" spans="5:44" hidden="1">
      <c r="I1">
        <v>0</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44" hidden="1"/>
    <row r="4" spans="5:44" hidden="1"/>
    <row r="5" spans="5:44" hidden="1"/>
    <row r="6" spans="5:44" hidden="1"/>
    <row r="7" spans="5:44" ht="15" customHeight="1">
      <c r="AR7" t="s">
        <v>937</v>
      </c>
    </row>
    <row r="8" spans="5:44" ht="15" customHeight="1">
      <c r="AR8" t="s">
        <v>927</v>
      </c>
    </row>
    <row r="9" spans="5:44" ht="29.25" customHeight="1">
      <c r="E9" s="458" t="s">
        <v>138</v>
      </c>
      <c r="F9" s="438" t="s">
        <v>137</v>
      </c>
      <c r="G9" s="447" t="s">
        <v>1</v>
      </c>
      <c r="H9" s="438" t="s">
        <v>3</v>
      </c>
      <c r="I9" s="447" t="s">
        <v>4</v>
      </c>
      <c r="J9" s="447" t="s">
        <v>5</v>
      </c>
      <c r="K9" s="447" t="s">
        <v>6</v>
      </c>
      <c r="L9" s="447" t="s">
        <v>7</v>
      </c>
      <c r="M9" s="447" t="s">
        <v>8</v>
      </c>
      <c r="N9" s="447"/>
      <c r="O9" s="447"/>
      <c r="P9" s="447"/>
      <c r="Q9" s="458" t="s">
        <v>1064</v>
      </c>
      <c r="R9" s="447" t="s">
        <v>10</v>
      </c>
      <c r="S9" s="458" t="s">
        <v>135</v>
      </c>
      <c r="T9" s="447" t="s">
        <v>107</v>
      </c>
      <c r="U9" s="447" t="s">
        <v>12</v>
      </c>
      <c r="V9" s="447"/>
      <c r="W9" s="447" t="s">
        <v>14</v>
      </c>
      <c r="X9" s="438" t="s">
        <v>1053</v>
      </c>
      <c r="AR9" t="s">
        <v>938</v>
      </c>
    </row>
    <row r="10" spans="5:44" ht="31.5" customHeight="1">
      <c r="E10" s="459"/>
      <c r="F10" s="447"/>
      <c r="G10" s="447"/>
      <c r="H10" s="447"/>
      <c r="I10" s="447"/>
      <c r="J10" s="447"/>
      <c r="K10" s="447"/>
      <c r="L10" s="447"/>
      <c r="M10" s="447" t="s">
        <v>15</v>
      </c>
      <c r="N10" s="447"/>
      <c r="O10" s="447"/>
      <c r="P10" s="447" t="s">
        <v>16</v>
      </c>
      <c r="Q10" s="459"/>
      <c r="R10" s="447"/>
      <c r="S10" s="459"/>
      <c r="T10" s="447"/>
      <c r="U10" s="447"/>
      <c r="V10" s="447"/>
      <c r="W10" s="447"/>
      <c r="X10" s="447"/>
      <c r="AR10" t="s">
        <v>928</v>
      </c>
    </row>
    <row r="11" spans="5:44" ht="78.75" customHeight="1">
      <c r="E11" s="460"/>
      <c r="F11" s="447"/>
      <c r="G11" s="447"/>
      <c r="H11" s="447"/>
      <c r="I11" s="447"/>
      <c r="J11" s="447"/>
      <c r="K11" s="447"/>
      <c r="L11" s="447"/>
      <c r="M11" s="44" t="s">
        <v>17</v>
      </c>
      <c r="N11" s="44" t="s">
        <v>18</v>
      </c>
      <c r="O11" s="44" t="s">
        <v>19</v>
      </c>
      <c r="P11" s="447"/>
      <c r="Q11" s="460"/>
      <c r="R11" s="447"/>
      <c r="S11" s="460"/>
      <c r="T11" s="447"/>
      <c r="U11" s="44" t="s">
        <v>20</v>
      </c>
      <c r="V11" s="44" t="s">
        <v>21</v>
      </c>
      <c r="W11" s="447"/>
      <c r="X11" s="447"/>
      <c r="AR11" t="s">
        <v>939</v>
      </c>
    </row>
    <row r="12" spans="5:44" ht="20.25" customHeight="1">
      <c r="E12" s="9" t="s">
        <v>92</v>
      </c>
      <c r="F12" s="56" t="s">
        <v>55</v>
      </c>
      <c r="G12" s="33"/>
      <c r="H12" s="33"/>
      <c r="I12" s="33"/>
      <c r="J12" s="33"/>
      <c r="K12" s="33"/>
      <c r="L12" s="33"/>
      <c r="M12" s="33"/>
      <c r="N12" s="33"/>
      <c r="O12" s="33"/>
      <c r="P12" s="33"/>
      <c r="Q12" s="33"/>
      <c r="R12" s="33"/>
      <c r="S12" s="33"/>
      <c r="T12" s="33"/>
      <c r="U12" s="33"/>
      <c r="V12" s="33"/>
      <c r="W12" s="33"/>
      <c r="X12" s="34"/>
      <c r="AR12" t="s">
        <v>940</v>
      </c>
    </row>
    <row r="13" spans="5:44" s="11" customFormat="1" ht="14.25"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SUM(AC15:AC65535)</f>
        <v>0</v>
      </c>
      <c r="AR13" s="11" t="s">
        <v>931</v>
      </c>
    </row>
    <row r="14" spans="5:44" ht="25" customHeight="1">
      <c r="E14" s="46"/>
      <c r="F14" s="47"/>
      <c r="G14" s="295" t="s">
        <v>1048</v>
      </c>
      <c r="H14" s="47"/>
      <c r="I14" s="47"/>
      <c r="J14" s="47"/>
      <c r="K14" s="47"/>
      <c r="L14" s="47"/>
      <c r="M14" s="47"/>
      <c r="N14" s="47"/>
      <c r="O14" s="47"/>
      <c r="P14" s="47"/>
      <c r="Q14" s="47"/>
      <c r="R14" s="47"/>
      <c r="S14" s="47"/>
      <c r="T14" s="47"/>
      <c r="U14" s="47"/>
      <c r="V14" s="47"/>
      <c r="W14" s="47"/>
      <c r="X14" s="48"/>
      <c r="AR14" t="s">
        <v>936</v>
      </c>
    </row>
    <row r="15" spans="5:44" ht="15" hidden="1" customHeight="1">
      <c r="E15" s="12"/>
      <c r="F15" s="13"/>
      <c r="G15" s="13"/>
      <c r="H15" s="13"/>
      <c r="I15" s="13"/>
      <c r="J15" s="13"/>
      <c r="K15" s="13"/>
      <c r="L15" s="13"/>
      <c r="M15" s="13"/>
      <c r="N15" s="13"/>
      <c r="O15" s="13"/>
      <c r="P15" s="13"/>
      <c r="Q15" s="13"/>
      <c r="R15" s="13"/>
      <c r="S15" s="13"/>
      <c r="T15" s="13"/>
      <c r="U15" s="13"/>
      <c r="V15" s="13"/>
      <c r="W15" s="224"/>
      <c r="AR15" t="s">
        <v>941</v>
      </c>
    </row>
    <row r="16" spans="5:44" ht="20.100000000000001" customHeight="1">
      <c r="E16" s="40"/>
      <c r="F16" s="96" t="s">
        <v>1002</v>
      </c>
      <c r="G16" s="83"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f>
        <v/>
      </c>
      <c r="M16" s="38" t="str">
        <f>+IFERROR(IF(COUNT(M14:M15),ROUND(SUM(M14:M15),0),""),"")</f>
        <v/>
      </c>
      <c r="N16" s="38" t="str">
        <f>+IFERROR(IF(COUNT(N14:N15),ROUND(SUM(N14:N15),0),""),"")</f>
        <v/>
      </c>
      <c r="O16" s="38" t="str">
        <f>+IFERROR(IF(COUNT(O14:O15),ROUND(SUM(O14:O15),0),""),"")</f>
        <v/>
      </c>
      <c r="P16" s="17" t="str">
        <f>+IFERROR(IF(COUNT(O16),ROUND(O16/('Shareholding Pattern'!$P$58)*100,2),""),"")</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f>
        <v/>
      </c>
      <c r="U16" s="57" t="str">
        <f>+IFERROR(IF(COUNT(U14:U15),ROUND(SUM(U14:U15),0),""),"")</f>
        <v/>
      </c>
      <c r="V16" s="17" t="str">
        <f>+IFERROR(IF(COUNT(U16),ROUND(SUM(U16)/SUM(K16)*100,2),""),0)</f>
        <v/>
      </c>
      <c r="W16" s="57" t="str">
        <f>+IFERROR(IF(COUNT(W14:W15),ROUND(SUM(W14:W15),0),""),"")</f>
        <v/>
      </c>
      <c r="AR16" t="s">
        <v>935</v>
      </c>
    </row>
  </sheetData>
  <sheetProtection algorithmName="SHA-512" hashValue="GCMe/oaNM4r9jxr9M+2l0IjYdkE3MTNKD8dEyoEh4sNmALcraBebCj7eBOqC0LYGhL/Nt2kV5AOyXsMjHuJriQ==" saltValue="Kh12g4e6VusC0za8DKEI8w==" spinCount="100000" sheet="1" objects="1" scenarios="1"/>
  <mergeCells count="18">
    <mergeCell ref="X9:X11"/>
    <mergeCell ref="W9:W11"/>
    <mergeCell ref="F9:F11"/>
    <mergeCell ref="G9:G11"/>
    <mergeCell ref="H9:H11"/>
    <mergeCell ref="I9:I11"/>
    <mergeCell ref="T9:T11"/>
    <mergeCell ref="S9:S11"/>
    <mergeCell ref="M10:O10"/>
    <mergeCell ref="P10:P11"/>
    <mergeCell ref="R9:R11"/>
    <mergeCell ref="J9:J11"/>
    <mergeCell ref="K9:K11"/>
    <mergeCell ref="L9:L11"/>
    <mergeCell ref="M9:P9"/>
    <mergeCell ref="Q9:Q11"/>
    <mergeCell ref="E9:E11"/>
    <mergeCell ref="U9:V10"/>
  </mergeCells>
  <dataValidations count="4">
    <dataValidation type="whole" operator="lessThanOrEqual" allowBlank="1" showInputMessage="1" showErrorMessage="1" sqref="U13" xr:uid="{00000000-0002-0000-1600-000000000000}">
      <formula1>H13</formula1>
    </dataValidation>
    <dataValidation type="whole" operator="lessThanOrEqual" allowBlank="1" showInputMessage="1" showErrorMessage="1" sqref="W13" xr:uid="{00000000-0002-0000-1600-000001000000}">
      <formula1>K13</formula1>
    </dataValidation>
    <dataValidation type="textLength" operator="equal" allowBlank="1" showInputMessage="1" showErrorMessage="1" prompt="[A-Z][A-Z][A-Z][A-Z][A-Z][0-9][0-9][0-9][0-9][A-Z]_x000a__x000a_In absence of PAN write : ZZZZZ9999Z" sqref="G13" xr:uid="{00000000-0002-0000-1600-000002000000}">
      <formula1>10</formula1>
    </dataValidation>
    <dataValidation type="whole" operator="greaterThanOrEqual" allowBlank="1" showInputMessage="1" showErrorMessage="1" sqref="Q13:R13 H13:J13 M13:N13" xr:uid="{00000000-0002-0000-1600-000003000000}">
      <formula1>0</formula1>
    </dataValidation>
  </dataValidations>
  <hyperlinks>
    <hyperlink ref="G16" location="'Shareholding Pattern'!F37" display="Total" xr:uid="{00000000-0004-0000-1600-000000000000}"/>
    <hyperlink ref="F16" location="'Shareholding Pattern'!F37" display="Total" xr:uid="{00000000-0004-0000-1600-000001000000}"/>
  </hyperlinks>
  <pageMargins left="0.70866141732283472" right="0.70866141732283472" top="0.74803149606299213" bottom="0.74803149606299213" header="0.31496062992125984" footer="0.31496062992125984"/>
  <pageSetup scale="29" orientation="portrait" r:id="rId1"/>
  <colBreaks count="2" manualBreakCount="2">
    <brk id="9" max="16" man="1"/>
    <brk id="14" max="16" man="1"/>
  </colBreaks>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rgb="FFB685DB"/>
  </sheetPr>
  <dimension ref="A1:XFC18"/>
  <sheetViews>
    <sheetView showGridLines="0" topLeftCell="A7" zoomScale="80" zoomScaleNormal="80" workbookViewId="0">
      <selection activeCell="F18" sqref="F18"/>
    </sheetView>
  </sheetViews>
  <sheetFormatPr defaultColWidth="0" defaultRowHeight="14.4"/>
  <cols>
    <col min="1" max="1" width="2.26171875" customWidth="1"/>
    <col min="2" max="2" width="2.15625" hidden="1" customWidth="1"/>
    <col min="3" max="3" width="2" hidden="1" customWidth="1"/>
    <col min="4" max="4" width="7.15625" customWidth="1"/>
    <col min="5" max="5" width="35.68359375" customWidth="1"/>
    <col min="6" max="7" width="38.578125" customWidth="1"/>
    <col min="8" max="8" width="13.68359375" customWidth="1"/>
    <col min="9" max="10" width="14.578125" customWidth="1"/>
    <col min="11" max="11" width="14.578125" hidden="1" customWidth="1"/>
    <col min="12" max="12" width="15.578125" hidden="1" customWidth="1"/>
    <col min="13" max="13" width="13.578125" customWidth="1"/>
    <col min="14" max="14" width="15.41796875" customWidth="1"/>
    <col min="15" max="15" width="16" customWidth="1"/>
    <col min="16" max="16" width="16.41796875" hidden="1" customWidth="1"/>
    <col min="17" max="17" width="15.26171875" customWidth="1"/>
    <col min="18" max="18" width="13" customWidth="1"/>
    <col min="19" max="20" width="14.578125" hidden="1" customWidth="1"/>
    <col min="21" max="21" width="19.15625" hidden="1" customWidth="1"/>
    <col min="22" max="22" width="15.41796875" customWidth="1"/>
    <col min="23" max="23" width="13" customWidth="1"/>
    <col min="24" max="24" width="8.26171875" customWidth="1"/>
    <col min="25" max="25" width="14.578125" customWidth="1"/>
    <col min="26" max="26" width="16.83984375" customWidth="1"/>
    <col min="27" max="27" width="4.26171875" customWidth="1"/>
    <col min="28" max="28" width="2.578125" customWidth="1"/>
    <col min="29" max="16383" width="5.15625" hidden="1"/>
    <col min="16384" max="16384" width="4.15625" hidden="1"/>
  </cols>
  <sheetData>
    <row r="1" spans="4:48" hidden="1">
      <c r="I1">
        <v>2</v>
      </c>
    </row>
    <row r="2" spans="4:48" hidden="1">
      <c r="E2" t="s">
        <v>528</v>
      </c>
      <c r="F2" t="s">
        <v>977</v>
      </c>
      <c r="G2" t="s">
        <v>251</v>
      </c>
      <c r="H2" t="s">
        <v>954</v>
      </c>
      <c r="I2" t="s">
        <v>145</v>
      </c>
      <c r="J2" t="s">
        <v>166</v>
      </c>
      <c r="K2" t="s">
        <v>167</v>
      </c>
      <c r="L2" t="s">
        <v>168</v>
      </c>
      <c r="M2" t="s">
        <v>169</v>
      </c>
      <c r="N2" t="s">
        <v>170</v>
      </c>
      <c r="O2" t="s">
        <v>171</v>
      </c>
      <c r="P2" t="s">
        <v>172</v>
      </c>
      <c r="Q2" t="s">
        <v>173</v>
      </c>
      <c r="R2" t="s">
        <v>174</v>
      </c>
      <c r="S2" t="s">
        <v>175</v>
      </c>
      <c r="T2" t="s">
        <v>176</v>
      </c>
      <c r="U2" t="s">
        <v>177</v>
      </c>
      <c r="V2" t="s">
        <v>178</v>
      </c>
      <c r="W2" t="s">
        <v>179</v>
      </c>
      <c r="X2" t="s">
        <v>180</v>
      </c>
      <c r="Y2" t="s">
        <v>183</v>
      </c>
      <c r="Z2" t="s">
        <v>1053</v>
      </c>
    </row>
    <row r="3" spans="4:48" hidden="1">
      <c r="I3">
        <f ca="1">+IFERROR(IF(COUNT(I13:I17),ROUND(SUMIF($F$13:I17,"Category",I13:I17),0),""),"")</f>
        <v>0</v>
      </c>
      <c r="J3">
        <f ca="1">+IFERROR(IF(COUNT(J13:J17),ROUND(SUMIF($F$13:J17,"Category",J13:J17),0),""),"")</f>
        <v>0</v>
      </c>
      <c r="K3" t="str">
        <f>+IFERROR(IF(COUNT(K13:K17),ROUND(SUMIF($F$13:K17,"Category",K13:K17),0),""),"")</f>
        <v/>
      </c>
      <c r="L3" t="str">
        <f>+IFERROR(IF(COUNT(L13:L17),ROUND(SUMIF($F$13:L17,"Category",L13:L17),0),""),"")</f>
        <v/>
      </c>
      <c r="M3">
        <f ca="1">+IFERROR(IF(COUNT(M13:M17),ROUND(SUMIF($F$13:M17,"Category",M13:M17),0),""),"")</f>
        <v>0</v>
      </c>
      <c r="N3">
        <f ca="1">+IFERROR(IF(COUNT(N13:N17),ROUND(SUMIF($F$13:N17,"Category",N13:N17),2),""),"")</f>
        <v>0</v>
      </c>
      <c r="O3">
        <f ca="1">+IFERROR(IF(COUNT(O13:O17),ROUND(SUMIF($F$13:O17,"Category",O13:O17),2),""),"")</f>
        <v>0</v>
      </c>
      <c r="P3" t="str">
        <f>+IFERROR(IF(COUNT(P13:P17),ROUND(SUMIF($F$13:P17,"Category",P13:P17),0),""),"")</f>
        <v/>
      </c>
      <c r="Q3">
        <f ca="1">+IFERROR(IF(COUNT(Q13:Q17),ROUND(SUMIF($F$13:Q17,"Category",Q13:Q17),0),""),"")</f>
        <v>0</v>
      </c>
      <c r="R3">
        <f ca="1">+IFERROR(IF(COUNT(R13:R17),ROUND(SUMIF($F$13:R17,"Category",R13:R17),2),""),"")</f>
        <v>0</v>
      </c>
      <c r="S3" t="str">
        <f>+IFERROR(IF(COUNT(S13:S17),ROUND(SUMIF($F$13:S17,"Category",S13:S17),0),""),"")</f>
        <v/>
      </c>
      <c r="T3" t="str">
        <f>+IFERROR(IF(COUNT(T13:T17),ROUND(SUMIF($F$13:T17,"Category",T13:T17),0),""),"")</f>
        <v/>
      </c>
      <c r="U3" t="str">
        <f>+IFERROR(IF(COUNT(U13:U17),ROUND(SUMIF($F$13:U17,"Category",U13:U17),0),""),"")</f>
        <v/>
      </c>
      <c r="V3">
        <f ca="1">+IFERROR(IF(COUNT(V13:V17),ROUND(SUMIF($F$13:V17,"Category",V13:V17),2),""),"")</f>
        <v>0</v>
      </c>
      <c r="W3">
        <f ca="1">+IFERROR(IF(COUNT(W13:W17),ROUND(SUMIF($F$13:W17,"Category",W13:W17),0),""),"")</f>
        <v>0</v>
      </c>
      <c r="X3">
        <f ca="1">+IFERROR(IF(COUNT(X13:X17),ROUND(SUMIF($F$13:X17,"Category",X13:X17),2),""),"")</f>
        <v>0</v>
      </c>
      <c r="Y3">
        <f ca="1">+IFERROR(IF(COUNT(Y13:Y17),ROUND(SUMIF($F$13:Y17,"Category",Y13:Y17),0),""),"")</f>
        <v>0</v>
      </c>
      <c r="AF3" t="s">
        <v>987</v>
      </c>
      <c r="AG3" t="s">
        <v>988</v>
      </c>
      <c r="AH3" t="s">
        <v>989</v>
      </c>
      <c r="AI3" t="s">
        <v>990</v>
      </c>
      <c r="AJ3" t="s">
        <v>991</v>
      </c>
      <c r="AK3" t="s">
        <v>935</v>
      </c>
    </row>
    <row r="4" spans="4:48" hidden="1">
      <c r="AF4" s="75" t="s">
        <v>937</v>
      </c>
    </row>
    <row r="5" spans="4:48" hidden="1">
      <c r="AF5" s="75" t="s">
        <v>927</v>
      </c>
    </row>
    <row r="6" spans="4:48" hidden="1">
      <c r="AF6" s="75" t="s">
        <v>938</v>
      </c>
    </row>
    <row r="7" spans="4:48">
      <c r="AF7" s="75" t="s">
        <v>928</v>
      </c>
    </row>
    <row r="8" spans="4:48">
      <c r="AF8" s="75" t="s">
        <v>939</v>
      </c>
    </row>
    <row r="9" spans="4:48" ht="29.25" customHeight="1">
      <c r="D9" s="458" t="s">
        <v>138</v>
      </c>
      <c r="E9" s="458" t="s">
        <v>34</v>
      </c>
      <c r="F9" s="458" t="s">
        <v>976</v>
      </c>
      <c r="G9" s="439" t="s">
        <v>137</v>
      </c>
      <c r="H9" s="447" t="s">
        <v>1</v>
      </c>
      <c r="I9" s="439" t="s">
        <v>961</v>
      </c>
      <c r="J9" s="447" t="s">
        <v>3</v>
      </c>
      <c r="K9" s="447" t="s">
        <v>4</v>
      </c>
      <c r="L9" s="447" t="s">
        <v>5</v>
      </c>
      <c r="M9" s="447" t="s">
        <v>6</v>
      </c>
      <c r="N9" s="447" t="s">
        <v>7</v>
      </c>
      <c r="O9" s="447" t="s">
        <v>8</v>
      </c>
      <c r="P9" s="447"/>
      <c r="Q9" s="447"/>
      <c r="R9" s="447"/>
      <c r="S9" s="447" t="s">
        <v>9</v>
      </c>
      <c r="T9" s="458" t="s">
        <v>1064</v>
      </c>
      <c r="U9" s="458" t="s">
        <v>139</v>
      </c>
      <c r="V9" s="447" t="s">
        <v>107</v>
      </c>
      <c r="W9" s="447" t="s">
        <v>12</v>
      </c>
      <c r="X9" s="447"/>
      <c r="Y9" s="447" t="s">
        <v>14</v>
      </c>
      <c r="Z9" s="438" t="s">
        <v>1053</v>
      </c>
      <c r="AG9" s="75" t="s">
        <v>940</v>
      </c>
      <c r="AV9" t="s">
        <v>34</v>
      </c>
    </row>
    <row r="10" spans="4:48" ht="31.5" customHeight="1">
      <c r="D10" s="459"/>
      <c r="E10" s="459"/>
      <c r="F10" s="459"/>
      <c r="G10" s="440"/>
      <c r="H10" s="447"/>
      <c r="I10" s="459"/>
      <c r="J10" s="447"/>
      <c r="K10" s="447"/>
      <c r="L10" s="447"/>
      <c r="M10" s="447"/>
      <c r="N10" s="447"/>
      <c r="O10" s="447" t="s">
        <v>15</v>
      </c>
      <c r="P10" s="447"/>
      <c r="Q10" s="447"/>
      <c r="R10" s="447" t="s">
        <v>16</v>
      </c>
      <c r="S10" s="447"/>
      <c r="T10" s="459"/>
      <c r="U10" s="456"/>
      <c r="V10" s="447"/>
      <c r="W10" s="447"/>
      <c r="X10" s="447"/>
      <c r="Y10" s="447"/>
      <c r="Z10" s="447"/>
      <c r="AG10" s="75" t="s">
        <v>931</v>
      </c>
      <c r="AV10" t="s">
        <v>979</v>
      </c>
    </row>
    <row r="11" spans="4:48" ht="72">
      <c r="D11" s="460"/>
      <c r="E11" s="460"/>
      <c r="F11" s="460"/>
      <c r="G11" s="441"/>
      <c r="H11" s="447"/>
      <c r="I11" s="460"/>
      <c r="J11" s="447"/>
      <c r="K11" s="447"/>
      <c r="L11" s="447"/>
      <c r="M11" s="447"/>
      <c r="N11" s="447"/>
      <c r="O11" s="44" t="s">
        <v>17</v>
      </c>
      <c r="P11" s="44" t="s">
        <v>18</v>
      </c>
      <c r="Q11" s="44" t="s">
        <v>19</v>
      </c>
      <c r="R11" s="447"/>
      <c r="S11" s="447"/>
      <c r="T11" s="460"/>
      <c r="U11" s="457"/>
      <c r="V11" s="447"/>
      <c r="W11" s="44" t="s">
        <v>20</v>
      </c>
      <c r="X11" s="44" t="s">
        <v>21</v>
      </c>
      <c r="Y11" s="447"/>
      <c r="Z11" s="447"/>
      <c r="AG11" s="75" t="s">
        <v>936</v>
      </c>
    </row>
    <row r="12" spans="4:48" ht="15.6">
      <c r="D12" s="9" t="s">
        <v>93</v>
      </c>
      <c r="E12" s="94" t="s">
        <v>33</v>
      </c>
      <c r="F12" s="95"/>
      <c r="G12" s="33"/>
      <c r="H12" s="33"/>
      <c r="I12" s="33"/>
      <c r="J12" s="33"/>
      <c r="K12" s="33"/>
      <c r="L12" s="33"/>
      <c r="M12" s="33"/>
      <c r="N12" s="33"/>
      <c r="O12" s="33"/>
      <c r="P12" s="33"/>
      <c r="Q12" s="33"/>
      <c r="R12" s="33"/>
      <c r="S12" s="33"/>
      <c r="T12" s="33"/>
      <c r="U12" s="33"/>
      <c r="V12" s="33"/>
      <c r="W12" s="33"/>
      <c r="X12" s="33"/>
      <c r="Y12" s="33"/>
      <c r="Z12" s="34"/>
      <c r="AF12" s="75" t="s">
        <v>941</v>
      </c>
    </row>
    <row r="13" spans="4:48" s="11" customFormat="1" ht="18.75" hidden="1" customHeight="1">
      <c r="D13" s="79"/>
      <c r="E13" s="88"/>
      <c r="F13" s="90"/>
      <c r="G13" s="90"/>
      <c r="H13" s="10"/>
      <c r="I13" s="16"/>
      <c r="J13" s="16"/>
      <c r="K13" s="51"/>
      <c r="L13" s="51"/>
      <c r="M13" s="265" t="str">
        <f>+IFERROR(IF(COUNT(J13:L13),ROUND(SUM(J13:L13),0),""),"")</f>
        <v/>
      </c>
      <c r="N13" s="263" t="str">
        <f>+IFERROR(IF(COUNT(M13),ROUND(M13/'Shareholding Pattern'!$L$57*100,2),""),"")</f>
        <v/>
      </c>
      <c r="O13" s="308" t="str">
        <f>IF(J13="","",J13)</f>
        <v/>
      </c>
      <c r="P13" s="233"/>
      <c r="Q13" s="264" t="str">
        <f>+IFERROR(IF(COUNT(O13:P13),ROUND(SUM(O13,P13),2),""),"")</f>
        <v/>
      </c>
      <c r="R13" s="263" t="str">
        <f>+IFERROR(IF(COUNT(Q13),ROUND(Q13/('Shareholding Pattern'!$P$58)*100,2),""),"")</f>
        <v/>
      </c>
      <c r="S13" s="51"/>
      <c r="T13" s="51"/>
      <c r="U13" s="266" t="str">
        <f>+IFERROR(IF(COUNT(S13:T13),ROUND(SUM(S13:T13),0),""),"")</f>
        <v/>
      </c>
      <c r="V13" s="263" t="str">
        <f>+IFERROR(IF(COUNT(M13,U13),ROUND(SUM(U13,M13)/SUM('Shareholding Pattern'!$L$57,'Shareholding Pattern'!$T$57)*100,2),""),"")</f>
        <v/>
      </c>
      <c r="W13" s="51"/>
      <c r="X13" s="263" t="str">
        <f>+IFERROR(IF(COUNT(W13),ROUND(SUM(W13)/SUM(M13)*100,2),""),0)</f>
        <v/>
      </c>
      <c r="Y13" s="16"/>
      <c r="Z13" s="314"/>
      <c r="AC13" s="11">
        <f>IF(SUM(H13:Y13)&gt;0,1,0)</f>
        <v>0</v>
      </c>
      <c r="AD13" s="11">
        <f>SUM(AC17:AC65537)</f>
        <v>0</v>
      </c>
      <c r="AF13" s="75" t="s">
        <v>935</v>
      </c>
    </row>
    <row r="14" spans="4:48" ht="25" customHeight="1">
      <c r="D14" s="49"/>
      <c r="E14" s="47"/>
      <c r="F14" s="47"/>
      <c r="G14" s="59"/>
      <c r="H14" s="47"/>
      <c r="I14" s="47"/>
      <c r="J14" s="47"/>
      <c r="K14" s="47"/>
      <c r="L14" s="47"/>
      <c r="M14" s="47"/>
      <c r="N14" s="47"/>
      <c r="O14" s="47"/>
      <c r="P14" s="47"/>
      <c r="Q14" s="47"/>
      <c r="R14" s="47"/>
      <c r="S14" s="47"/>
      <c r="T14" s="47"/>
      <c r="U14" s="47"/>
      <c r="V14" s="47"/>
      <c r="W14" s="47"/>
      <c r="Z14" s="48"/>
    </row>
    <row r="15" spans="4:48" ht="25" customHeight="1">
      <c r="D15" s="79">
        <v>1</v>
      </c>
      <c r="E15" s="370" t="s">
        <v>935</v>
      </c>
      <c r="F15" s="372" t="s">
        <v>979</v>
      </c>
      <c r="G15" s="372" t="s">
        <v>1112</v>
      </c>
      <c r="H15" s="369" t="s">
        <v>1113</v>
      </c>
      <c r="I15" s="373">
        <v>1</v>
      </c>
      <c r="J15" s="51">
        <v>1182500</v>
      </c>
      <c r="K15" s="51"/>
      <c r="L15" s="51"/>
      <c r="M15" s="374">
        <f>+IFERROR(IF(COUNT(J15:L15),ROUND(SUM(J15:L15),0),""),"")</f>
        <v>1182500</v>
      </c>
      <c r="N15" s="264">
        <f>+IFERROR(IF(COUNT(M15),ROUND(M15/'Shareholding Pattern'!$L$57*100,2),""),"")</f>
        <v>2.72</v>
      </c>
      <c r="O15" s="51">
        <f>IF(J15="","",J15)</f>
        <v>1182500</v>
      </c>
      <c r="P15" s="233"/>
      <c r="Q15" s="213">
        <f>+IFERROR(IF(COUNT(O15:P15),ROUND(SUM(O15,P15),2),""),"")</f>
        <v>1182500</v>
      </c>
      <c r="R15" s="264">
        <f>+IFERROR(IF(COUNT(Q15),ROUND(Q15/('Shareholding Pattern'!$P$58)*100,2),""),"")</f>
        <v>2.72</v>
      </c>
      <c r="S15" s="51"/>
      <c r="T15" s="51"/>
      <c r="U15" s="374" t="str">
        <f>+IFERROR(IF(COUNT(S15:T15),ROUND(SUM(S15:T15),0),""),"")</f>
        <v/>
      </c>
      <c r="V15" s="263">
        <f>+IFERROR(IF(COUNT(M15,U15),ROUND(SUM(U15,M15)/SUM('Shareholding Pattern'!$L$57,'Shareholding Pattern'!$T$57)*100,2),""),"")</f>
        <v>2.72</v>
      </c>
      <c r="W15" s="51">
        <v>0</v>
      </c>
      <c r="X15" s="213">
        <f>+IFERROR(IF(COUNT(W15),ROUND(SUM(W15)/SUM(M15)*100,2),""),0)</f>
        <v>0</v>
      </c>
      <c r="Y15" s="51">
        <v>1182500</v>
      </c>
      <c r="Z15" s="316"/>
      <c r="AA15" s="11"/>
      <c r="AB15" s="11"/>
      <c r="AC15" s="11">
        <f>IF(SUM(H15:Y15)&gt;0,1,0)</f>
        <v>1</v>
      </c>
    </row>
    <row r="16" spans="4:48" ht="25" customHeight="1">
      <c r="D16" s="79">
        <v>2</v>
      </c>
      <c r="E16" s="370" t="s">
        <v>935</v>
      </c>
      <c r="F16" s="372" t="s">
        <v>979</v>
      </c>
      <c r="G16" s="372" t="s">
        <v>1111</v>
      </c>
      <c r="H16" s="369" t="s">
        <v>1114</v>
      </c>
      <c r="I16" s="373">
        <v>1</v>
      </c>
      <c r="J16" s="51">
        <v>920000</v>
      </c>
      <c r="K16" s="51"/>
      <c r="L16" s="51"/>
      <c r="M16" s="374">
        <f>+IFERROR(IF(COUNT(J16:L16),ROUND(SUM(J16:L16),0),""),"")</f>
        <v>920000</v>
      </c>
      <c r="N16" s="264">
        <f>+IFERROR(IF(COUNT(M16),ROUND(M16/'Shareholding Pattern'!$L$57*100,2),""),"")</f>
        <v>2.11</v>
      </c>
      <c r="O16" s="51">
        <f>IF(J16="","",J16)</f>
        <v>920000</v>
      </c>
      <c r="P16" s="233"/>
      <c r="Q16" s="213">
        <f>+IFERROR(IF(COUNT(O16:P16),ROUND(SUM(O16,P16),2),""),"")</f>
        <v>920000</v>
      </c>
      <c r="R16" s="264">
        <f>+IFERROR(IF(COUNT(Q16),ROUND(Q16/('Shareholding Pattern'!$P$58)*100,2),""),"")</f>
        <v>2.11</v>
      </c>
      <c r="S16" s="51"/>
      <c r="T16" s="51"/>
      <c r="U16" s="374" t="str">
        <f>+IFERROR(IF(COUNT(S16:T16),ROUND(SUM(S16:T16),0),""),"")</f>
        <v/>
      </c>
      <c r="V16" s="263">
        <f>+IFERROR(IF(COUNT(M16,U16),ROUND(SUM(U16,M16)/SUM('Shareholding Pattern'!$L$57,'Shareholding Pattern'!$T$57)*100,2),""),"")</f>
        <v>2.11</v>
      </c>
      <c r="W16" s="51">
        <v>0</v>
      </c>
      <c r="X16" s="213">
        <f>+IFERROR(IF(COUNT(W16),ROUND(SUM(W16)/SUM(M16)*100,2),""),0)</f>
        <v>0</v>
      </c>
      <c r="Y16" s="51">
        <v>920000</v>
      </c>
      <c r="Z16" s="316"/>
      <c r="AA16" s="11"/>
      <c r="AB16" s="11"/>
      <c r="AC16" s="11">
        <f>IF(SUM(H16:Y16)&gt;0,1,0)</f>
        <v>1</v>
      </c>
    </row>
    <row r="17" spans="4:25" hidden="1">
      <c r="D17" s="230"/>
      <c r="E17" s="18"/>
      <c r="F17" s="18"/>
      <c r="G17" s="18"/>
      <c r="H17" s="18"/>
      <c r="I17" s="18"/>
      <c r="J17" s="228"/>
      <c r="K17" s="228"/>
      <c r="L17" s="18"/>
      <c r="M17" s="18"/>
      <c r="N17" s="18"/>
      <c r="O17" s="18"/>
      <c r="P17" s="18"/>
      <c r="Q17" s="18"/>
      <c r="R17" s="18"/>
      <c r="S17" s="18"/>
      <c r="T17" s="18"/>
      <c r="U17" s="18"/>
      <c r="V17" s="18"/>
      <c r="W17" s="18"/>
      <c r="X17" s="229"/>
    </row>
    <row r="18" spans="4:25" ht="23.25" customHeight="1">
      <c r="D18" s="63"/>
      <c r="E18" s="39"/>
      <c r="F18" s="64" t="s">
        <v>1002</v>
      </c>
      <c r="G18" s="39"/>
      <c r="H18" s="64" t="s">
        <v>19</v>
      </c>
      <c r="I18" s="77">
        <f ca="1">+IFERROR(IF(COUNT(I13:I17),ROUND(SUMIF($F$13:I17,"Category",I13:I17),0),""),"")</f>
        <v>0</v>
      </c>
      <c r="J18" s="77">
        <f ca="1">+IFERROR(IF(COUNT(J13:J17),ROUND(SUMIF($F$13:J17,"Category",J13:J17),0),""),"")</f>
        <v>0</v>
      </c>
      <c r="K18" s="77" t="str">
        <f>+IFERROR(IF(COUNT(K13:K17),ROUND(SUMIF($F$13:K17,"Category",K13:K17),0),""),"")</f>
        <v/>
      </c>
      <c r="L18" s="77" t="str">
        <f>+IFERROR(IF(COUNT(L13:L17),ROUND(SUMIF($F$13:L17,"Category",L13:L17),0),""),"")</f>
        <v/>
      </c>
      <c r="M18" s="77">
        <f ca="1">+IFERROR(IF(COUNT(M13:M17),ROUND(SUMIF($F$13:M17,"Category",M13:M17),0),""),"")</f>
        <v>0</v>
      </c>
      <c r="N18" s="263">
        <f ca="1">+IFERROR(IF(COUNT(N13:N17),ROUND(SUMIF($F$13:N17,"Category",N13:N17),2),""),"")</f>
        <v>0</v>
      </c>
      <c r="O18" s="91">
        <f ca="1">+IFERROR(IF(COUNT(O13:O17),ROUND(SUMIF($F$13:O17,"Category",O13:O17),0),""),"")</f>
        <v>0</v>
      </c>
      <c r="P18" s="215" t="str">
        <f>+IFERROR(IF(COUNT(P13:P17),ROUND(SUMIF($F$13:P17,"Category",P13:P17),0),""),"")</f>
        <v/>
      </c>
      <c r="Q18" s="215">
        <f ca="1">+IFERROR(IF(COUNT(Q13:Q17),ROUND(SUMIF($F$13:Q17,"Category",Q13:Q17),0),""),"")</f>
        <v>0</v>
      </c>
      <c r="R18" s="263">
        <f ca="1">+IFERROR(IF(COUNT(R13:R17),ROUND(SUMIF($F$13:R17,"Category",R13:R17),2),""),"")</f>
        <v>0</v>
      </c>
      <c r="S18" s="77" t="str">
        <f>+IFERROR(IF(COUNT(S13:S17),ROUND(SUMIF($F$13:S17,"Category",S13:S17),0),""),"")</f>
        <v/>
      </c>
      <c r="T18" s="77" t="str">
        <f>+IFERROR(IF(COUNT(T13:T17),ROUND(SUMIF($F$13:T17,"Category",T13:T17),0),""),"")</f>
        <v/>
      </c>
      <c r="U18" s="77" t="str">
        <f>+IFERROR(IF(COUNT(U13:U17),ROUND(SUMIF($F$13:U17,"Category",U13:U17),0),""),"")</f>
        <v/>
      </c>
      <c r="V18" s="163">
        <f ca="1">+IFERROR(IF(COUNT(V13:V17),ROUND(SUMIF($F$13:V17,"Category",V13:V17),2),""),"")</f>
        <v>0</v>
      </c>
      <c r="W18" s="77">
        <f ca="1">+IFERROR(IF(COUNT(W13:W17),ROUND(SUMIF($F$13:W17,"Category",W13:W17),0),""),"")</f>
        <v>0</v>
      </c>
      <c r="X18" s="263">
        <f ca="1">+IFERROR(IF(COUNT(W18),ROUND(SUM(W18)/SUM(M18)*100,2),""),0)</f>
        <v>0</v>
      </c>
      <c r="Y18" s="77">
        <f ca="1">+IFERROR(IF(COUNT(Y13:Y17),ROUND(SUMIF($F$13:Y17,"Category",Y13:Y17),0),""),"")</f>
        <v>0</v>
      </c>
    </row>
  </sheetData>
  <sheetProtection algorithmName="SHA-512" hashValue="S3B6D1vONqq/htI+G62g2/JCLRcWEYCtMkh6LhWvmoxgeOGxh7uc1ZAP8tjibKTnbfTq8mtNMguxnSDmdq4chw==" saltValue="Drk+PCPqzU81xur5a4s0zA==" spinCount="100000" sheet="1" objects="1" scenarios="1"/>
  <mergeCells count="21">
    <mergeCell ref="K9:K11"/>
    <mergeCell ref="L9:L11"/>
    <mergeCell ref="J9:J11"/>
    <mergeCell ref="D9:D11"/>
    <mergeCell ref="E9:E11"/>
    <mergeCell ref="F9:F11"/>
    <mergeCell ref="H9:H11"/>
    <mergeCell ref="I9:I11"/>
    <mergeCell ref="G9:G11"/>
    <mergeCell ref="Z9:Z11"/>
    <mergeCell ref="M9:M11"/>
    <mergeCell ref="N9:N11"/>
    <mergeCell ref="O9:R9"/>
    <mergeCell ref="W9:X10"/>
    <mergeCell ref="Y9:Y11"/>
    <mergeCell ref="V9:V11"/>
    <mergeCell ref="T9:T11"/>
    <mergeCell ref="U9:U11"/>
    <mergeCell ref="O10:Q10"/>
    <mergeCell ref="S9:S11"/>
    <mergeCell ref="R10:R11"/>
  </mergeCells>
  <dataValidations count="7">
    <dataValidation type="whole" operator="lessThanOrEqual" allowBlank="1" showInputMessage="1" showErrorMessage="1" sqref="W13 W15:W16" xr:uid="{00000000-0002-0000-1700-000000000000}">
      <formula1>J13</formula1>
    </dataValidation>
    <dataValidation type="whole" operator="lessThanOrEqual" allowBlank="1" showInputMessage="1" showErrorMessage="1" sqref="Y13 Y15:Y16" xr:uid="{00000000-0002-0000-1700-000001000000}">
      <formula1>M13</formula1>
    </dataValidation>
    <dataValidation type="whole" operator="greaterThanOrEqual" allowBlank="1" showInputMessage="1" showErrorMessage="1" sqref="O13:P13 S13:T13 J13:L13 S15:T16 J15:L16 O15:P16" xr:uid="{00000000-0002-0000-1700-000002000000}">
      <formula1>0</formula1>
    </dataValidation>
    <dataValidation type="textLength" operator="equal" allowBlank="1" showInputMessage="1" showErrorMessage="1" prompt="[A-Z][A-Z][A-Z][A-Z][A-Z][0-9][0-9][0-9][0-9][A-Z]_x000a__x000a_In absence of PAN write : ZZZZZ9999Z_x000a_" sqref="H13 H15:H16" xr:uid="{00000000-0002-0000-1700-000003000000}">
      <formula1>10</formula1>
    </dataValidation>
    <dataValidation type="whole" operator="greaterThan" allowBlank="1" showInputMessage="1" showErrorMessage="1" sqref="I13 I15:I16" xr:uid="{00000000-0002-0000-1700-000004000000}">
      <formula1>0</formula1>
    </dataValidation>
    <dataValidation type="list" allowBlank="1" showInputMessage="1" showErrorMessage="1" sqref="E13 E15:E16" xr:uid="{00000000-0002-0000-1700-000005000000}">
      <formula1>$AF$3:$AK$3</formula1>
    </dataValidation>
    <dataValidation type="list" allowBlank="1" showInputMessage="1" showErrorMessage="1" sqref="F13 F15:F16" xr:uid="{00000000-0002-0000-1700-000006000000}">
      <formula1>$AV$9:$AV$10</formula1>
    </dataValidation>
  </dataValidations>
  <hyperlinks>
    <hyperlink ref="H18" location="'Shareholding Pattern'!F38" display="Total" xr:uid="{00000000-0004-0000-1700-000000000000}"/>
    <hyperlink ref="F18" location="'Shareholding Pattern'!F38" display="Total" xr:uid="{00000000-0004-0000-1700-000001000000}"/>
  </hyperlink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Button 1">
              <controlPr defaultSize="0" print="0" autoFill="0" autoPict="0" macro="[0]!opentextblock">
                <anchor moveWithCells="1" sizeWithCells="1">
                  <from>
                    <xdr:col>25</xdr:col>
                    <xdr:colOff>125730</xdr:colOff>
                    <xdr:row>14</xdr:row>
                    <xdr:rowOff>57150</xdr:rowOff>
                  </from>
                  <to>
                    <xdr:col>25</xdr:col>
                    <xdr:colOff>990600</xdr:colOff>
                    <xdr:row>14</xdr:row>
                    <xdr:rowOff>247650</xdr:rowOff>
                  </to>
                </anchor>
              </controlPr>
            </control>
          </mc:Choice>
        </mc:AlternateContent>
        <mc:AlternateContent xmlns:mc="http://schemas.openxmlformats.org/markup-compatibility/2006">
          <mc:Choice Requires="x14">
            <control shapeId="23554" r:id="rId5" name="Button 2">
              <controlPr defaultSize="0" print="0" autoFill="0" autoPict="0" macro="[0]!opentextblock">
                <anchor moveWithCells="1" sizeWithCells="1">
                  <from>
                    <xdr:col>25</xdr:col>
                    <xdr:colOff>125730</xdr:colOff>
                    <xdr:row>15</xdr:row>
                    <xdr:rowOff>57150</xdr:rowOff>
                  </from>
                  <to>
                    <xdr:col>25</xdr:col>
                    <xdr:colOff>990600</xdr:colOff>
                    <xdr:row>15</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tabColor theme="7"/>
  </sheetPr>
  <dimension ref="A1:XFC16"/>
  <sheetViews>
    <sheetView showGridLines="0" topLeftCell="A7" zoomScale="90" zoomScaleNormal="90" workbookViewId="0">
      <selection activeCell="F16" sqref="F16"/>
    </sheetView>
  </sheetViews>
  <sheetFormatPr defaultColWidth="0" defaultRowHeight="14.4"/>
  <cols>
    <col min="1" max="1" width="2.26171875" customWidth="1"/>
    <col min="2" max="2" width="2.15625" hidden="1" customWidth="1"/>
    <col min="3" max="4" width="2"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6.68359375" customWidth="1"/>
    <col min="13" max="13" width="13.68359375" customWidth="1"/>
    <col min="14" max="14" width="14.578125" hidden="1" customWidth="1"/>
    <col min="15" max="16" width="14.578125" customWidth="1"/>
    <col min="17" max="17" width="15.578125" hidden="1" customWidth="1"/>
    <col min="18" max="18" width="16.41796875" hidden="1" customWidth="1"/>
    <col min="19" max="19" width="13.68359375" hidden="1" customWidth="1"/>
    <col min="20" max="21" width="14.578125" customWidth="1"/>
    <col min="22" max="22" width="8.26171875" customWidth="1"/>
    <col min="23" max="23" width="15.578125" customWidth="1"/>
    <col min="24" max="24" width="17.83984375" customWidth="1"/>
    <col min="25" max="25" width="3.83984375" customWidth="1"/>
    <col min="26" max="26" width="5.15625" customWidth="1"/>
    <col min="27" max="16383" width="21.578125" hidden="1"/>
    <col min="16384" max="16384" width="1.83984375" hidden="1"/>
  </cols>
  <sheetData>
    <row r="1" spans="5:30" hidden="1">
      <c r="I1">
        <v>0</v>
      </c>
    </row>
    <row r="2" spans="5:30"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30" hidden="1"/>
    <row r="4" spans="5:30" hidden="1"/>
    <row r="5" spans="5:30" hidden="1"/>
    <row r="6" spans="5:30" hidden="1"/>
    <row r="7" spans="5:30" ht="15" customHeight="1"/>
    <row r="8" spans="5:30" ht="15" customHeight="1"/>
    <row r="9" spans="5:30"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row>
    <row r="10" spans="5:30"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row>
    <row r="11" spans="5:30"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row>
    <row r="12" spans="5:30" s="6" customFormat="1" ht="20.100000000000001" customHeight="1">
      <c r="E12" s="9" t="s">
        <v>95</v>
      </c>
      <c r="F12" s="100" t="s">
        <v>61</v>
      </c>
      <c r="G12" s="33"/>
      <c r="H12" s="33"/>
      <c r="I12" s="33"/>
      <c r="J12" s="33"/>
      <c r="K12" s="33"/>
      <c r="L12" s="33"/>
      <c r="M12" s="33"/>
      <c r="N12" s="33"/>
      <c r="O12" s="33"/>
      <c r="P12" s="33"/>
      <c r="Q12" s="33"/>
      <c r="R12" s="33"/>
      <c r="S12" s="33"/>
      <c r="T12" s="33"/>
      <c r="U12" s="33"/>
      <c r="V12" s="33"/>
      <c r="W12" s="33"/>
      <c r="X12" s="34"/>
    </row>
    <row r="13" spans="5:30" s="11" customFormat="1" ht="13.5"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SUM(AC15:AC65535)</f>
        <v>0</v>
      </c>
    </row>
    <row r="14" spans="5:30" ht="25" customHeight="1">
      <c r="E14" s="46"/>
      <c r="F14" s="47"/>
      <c r="G14" s="295" t="s">
        <v>1048</v>
      </c>
      <c r="H14" s="47"/>
      <c r="I14" s="47"/>
      <c r="J14" s="47"/>
      <c r="K14" s="47"/>
      <c r="L14" s="47"/>
      <c r="M14" s="47"/>
      <c r="N14" s="47"/>
      <c r="O14" s="47"/>
      <c r="P14" s="47"/>
      <c r="Q14" s="47"/>
      <c r="R14" s="47"/>
      <c r="S14" s="47"/>
      <c r="T14" s="47"/>
      <c r="U14" s="47"/>
      <c r="V14" s="47"/>
      <c r="W14" s="47"/>
      <c r="X14" s="48"/>
    </row>
    <row r="15" spans="5:30" ht="15" hidden="1" customHeight="1">
      <c r="E15" s="230"/>
      <c r="F15" s="18"/>
      <c r="G15" s="18"/>
      <c r="H15" s="18"/>
      <c r="I15" s="18"/>
      <c r="J15" s="228"/>
      <c r="K15" s="228"/>
      <c r="L15" s="18"/>
      <c r="M15" s="18"/>
      <c r="N15" s="228"/>
      <c r="O15" s="228"/>
      <c r="P15" s="18"/>
      <c r="Q15" s="18"/>
      <c r="R15" s="18"/>
      <c r="S15" s="18"/>
      <c r="T15" s="18"/>
      <c r="U15" s="18"/>
      <c r="V15" s="228"/>
      <c r="W15" s="229"/>
    </row>
    <row r="16" spans="5:30" ht="20.100000000000001" customHeight="1">
      <c r="E16" s="63"/>
      <c r="F16" s="64" t="s">
        <v>1002</v>
      </c>
      <c r="G16" s="64"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f>
        <v/>
      </c>
      <c r="M16" s="38" t="str">
        <f>+IFERROR(IF(COUNT(M14:M15),ROUND(SUM(M14:M15),0),""),"")</f>
        <v/>
      </c>
      <c r="N16" s="38" t="str">
        <f>+IFERROR(IF(COUNT(N14:N15),ROUND(SUM(N14:N15),0),""),"")</f>
        <v/>
      </c>
      <c r="O16" s="38" t="str">
        <f>+IFERROR(IF(COUNT(O14:O15),ROUND(SUM(O14:O15),0),""),"")</f>
        <v/>
      </c>
      <c r="P16" s="17" t="str">
        <f>+IFERROR(IF(COUNT(O16),ROUND(O16/('Shareholding Pattern'!$P$58)*100,2),""),"")</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f>
        <v/>
      </c>
      <c r="U16" s="57" t="str">
        <f>+IFERROR(IF(COUNT(U14:U15),ROUND(SUM(U14:U15),0),""),"")</f>
        <v/>
      </c>
      <c r="V16" s="17" t="str">
        <f>+IFERROR(IF(COUNT(U16),ROUND(SUM(U16)/SUM(K16)*100,2),""),0)</f>
        <v/>
      </c>
      <c r="W16" s="57" t="str">
        <f>+IFERROR(IF(COUNT(W14:W15),ROUND(SUM(W14:W15),0),""),"")</f>
        <v/>
      </c>
      <c r="X16" s="101" t="str">
        <f>+IFERROR(IF(COUNT(X13:X15),ROUND(SUM(X13:X15),0),""),"")</f>
        <v/>
      </c>
    </row>
  </sheetData>
  <sheetProtection algorithmName="SHA-512" hashValue="pWr7a9qjTtfem+FFU5K1JLXtL67vdRCOBRQ0SRvMhql4ZPZmSZ4RMSFI7unRrQmXWDNrEz/+bEpyHQWwW//Upw==" saltValue="+cQTDduHfLcGySn8Yn2RBw==" spinCount="100000" sheet="1" objects="1" scenarios="1"/>
  <mergeCells count="18">
    <mergeCell ref="Q9:Q11"/>
    <mergeCell ref="P10:P11"/>
    <mergeCell ref="X9:X11"/>
    <mergeCell ref="I9:I11"/>
    <mergeCell ref="J9:J11"/>
    <mergeCell ref="L9:L11"/>
    <mergeCell ref="M9:P9"/>
    <mergeCell ref="U9:V10"/>
    <mergeCell ref="W9:W11"/>
    <mergeCell ref="T9:T11"/>
    <mergeCell ref="R9:R11"/>
    <mergeCell ref="S9:S11"/>
    <mergeCell ref="M10:O10"/>
    <mergeCell ref="H9:H11"/>
    <mergeCell ref="E9:E11"/>
    <mergeCell ref="F9:F11"/>
    <mergeCell ref="G9:G11"/>
    <mergeCell ref="K9:K11"/>
  </mergeCells>
  <dataValidations count="4">
    <dataValidation type="whole" operator="lessThanOrEqual" allowBlank="1" showInputMessage="1" showErrorMessage="1" sqref="U13" xr:uid="{00000000-0002-0000-1800-000000000000}">
      <formula1>H13</formula1>
    </dataValidation>
    <dataValidation type="whole" operator="lessThanOrEqual" allowBlank="1" showInputMessage="1" showErrorMessage="1" sqref="W13" xr:uid="{00000000-0002-0000-1800-000001000000}">
      <formula1>K13</formula1>
    </dataValidation>
    <dataValidation type="textLength" operator="equal" allowBlank="1" showInputMessage="1" showErrorMessage="1" prompt="[A-Z][A-Z][A-Z][A-Z][A-Z][0-9][0-9][0-9][0-9][A-Z]_x000a__x000a_In absence of PAN write : ZZZZZ9999Z" sqref="G13" xr:uid="{00000000-0002-0000-1800-000002000000}">
      <formula1>10</formula1>
    </dataValidation>
    <dataValidation type="whole" operator="greaterThanOrEqual" allowBlank="1" showInputMessage="1" showErrorMessage="1" sqref="Q13:R13 M13:N13 H13:J13" xr:uid="{00000000-0002-0000-1800-000003000000}">
      <formula1>0</formula1>
    </dataValidation>
  </dataValidations>
  <hyperlinks>
    <hyperlink ref="G16" location="'Shareholding Pattern'!F40" display="Total" xr:uid="{00000000-0004-0000-1800-000000000000}"/>
    <hyperlink ref="F16" location="'Shareholding Pattern'!F40" display="Total" xr:uid="{00000000-0004-0000-1800-000001000000}"/>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7"/>
  </sheetPr>
  <dimension ref="A1:XFC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10.83984375" customWidth="1"/>
    <col min="17" max="19" width="14.578125" hidden="1" customWidth="1"/>
    <col min="20" max="20" width="19.15625" customWidth="1"/>
    <col min="21" max="21" width="15.41796875" customWidth="1"/>
    <col min="22" max="22" width="10.15625" customWidth="1"/>
    <col min="23" max="23" width="15.41796875" customWidth="1"/>
    <col min="24" max="24" width="20" customWidth="1"/>
    <col min="25" max="25" width="2.578125" customWidth="1"/>
    <col min="26" max="26" width="3.26171875" customWidth="1"/>
    <col min="27" max="28" width="1.26171875" hidden="1"/>
    <col min="29" max="30" width="2.15625" hidden="1"/>
    <col min="31" max="16383" width="1.26171875" hidden="1"/>
    <col min="16384" max="16384" width="5.41796875" hidden="1"/>
  </cols>
  <sheetData>
    <row r="1" spans="5:30" hidden="1">
      <c r="I1">
        <v>0</v>
      </c>
    </row>
    <row r="2" spans="5:30"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30" hidden="1"/>
    <row r="4" spans="5:30" hidden="1"/>
    <row r="5" spans="5:30" hidden="1"/>
    <row r="6" spans="5:30" hidden="1"/>
    <row r="7" spans="5:30" ht="15" customHeight="1"/>
    <row r="8" spans="5:30" ht="15" customHeight="1"/>
    <row r="9" spans="5:30"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row>
    <row r="10" spans="5:30"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row>
    <row r="11" spans="5:30"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row>
    <row r="12" spans="5:30" s="7" customFormat="1" ht="18.75" customHeight="1">
      <c r="E12" s="9" t="s">
        <v>96</v>
      </c>
      <c r="F12" s="84" t="s">
        <v>104</v>
      </c>
      <c r="G12" s="33"/>
      <c r="H12" s="33"/>
      <c r="I12" s="33"/>
      <c r="J12" s="33"/>
      <c r="K12" s="33"/>
      <c r="L12" s="33"/>
      <c r="M12" s="33"/>
      <c r="N12" s="33"/>
      <c r="O12" s="33"/>
      <c r="P12" s="33"/>
      <c r="Q12" s="33"/>
      <c r="R12" s="33"/>
      <c r="S12" s="33"/>
      <c r="T12" s="33"/>
      <c r="U12" s="33"/>
      <c r="V12" s="33"/>
      <c r="W12" s="33"/>
      <c r="X12" s="34"/>
    </row>
    <row r="13" spans="5:30" s="11" customFormat="1" ht="14.25"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SUM(AC15:AC65535)</f>
        <v>0</v>
      </c>
    </row>
    <row r="14" spans="5:30" ht="25" customHeight="1">
      <c r="E14" s="46"/>
      <c r="F14" s="47"/>
      <c r="G14" s="295" t="s">
        <v>1048</v>
      </c>
      <c r="H14" s="47"/>
      <c r="I14" s="47"/>
      <c r="J14" s="47"/>
      <c r="K14" s="47"/>
      <c r="L14" s="47"/>
      <c r="M14" s="47"/>
      <c r="N14" s="47"/>
      <c r="O14" s="47"/>
      <c r="P14" s="47"/>
      <c r="Q14" s="47"/>
      <c r="R14" s="47"/>
      <c r="S14" s="47"/>
      <c r="T14" s="47"/>
      <c r="U14" s="47"/>
      <c r="V14" s="47"/>
      <c r="W14" s="47"/>
      <c r="X14" s="48"/>
    </row>
    <row r="15" spans="5:30" ht="25" hidden="1" customHeight="1">
      <c r="E15" s="12"/>
      <c r="F15" s="13"/>
      <c r="G15" s="13"/>
      <c r="H15" s="13"/>
      <c r="I15" s="13"/>
      <c r="J15" s="13"/>
      <c r="K15" s="13"/>
      <c r="L15" s="13"/>
      <c r="M15" s="13"/>
      <c r="N15" s="13"/>
      <c r="O15" s="13"/>
      <c r="P15" s="13"/>
      <c r="Q15" s="13"/>
      <c r="R15" s="13"/>
      <c r="S15" s="13"/>
      <c r="T15" s="13"/>
      <c r="U15" s="13"/>
      <c r="V15" s="13"/>
      <c r="W15" s="224"/>
    </row>
    <row r="16" spans="5:30" ht="20.100000000000001" customHeight="1">
      <c r="E16" s="40"/>
      <c r="F16" s="96" t="s">
        <v>1002</v>
      </c>
      <c r="G16" s="83" t="s">
        <v>19</v>
      </c>
      <c r="H16" s="57" t="str">
        <f>+IFERROR(IF(COUNT(H13:H15),ROUND(SUM(H13:H15),0),""),"")</f>
        <v/>
      </c>
      <c r="I16" s="57" t="str">
        <f>+IFERROR(IF(COUNT(I13:I15),ROUND(SUM(I13:I15),0),""),"")</f>
        <v/>
      </c>
      <c r="J16" s="57" t="str">
        <f>+IFERROR(IF(COUNT(J13:J15),ROUND(SUM(J13:J15),0),""),"")</f>
        <v/>
      </c>
      <c r="K16" s="57" t="str">
        <f>+IFERROR(IF(COUNT(K13:K15),ROUND(SUM(K13:K15),0),""),"")</f>
        <v/>
      </c>
      <c r="L16" s="17" t="str">
        <f>+IFERROR(IF(COUNT(K16),ROUND(K16/'Shareholding Pattern'!$L$57*100,2),""),"")</f>
        <v/>
      </c>
      <c r="M16" s="38" t="str">
        <f>+IFERROR(IF(COUNT(M13:M15),ROUND(SUM(M13:M15),0),""),"")</f>
        <v/>
      </c>
      <c r="N16" s="38" t="str">
        <f>+IFERROR(IF(COUNT(N13:N15),ROUND(SUM(N13:N15),0),""),"")</f>
        <v/>
      </c>
      <c r="O16" s="38" t="str">
        <f>+IFERROR(IF(COUNT(O13:O15),ROUND(SUM(O13:O15),0),""),"")</f>
        <v/>
      </c>
      <c r="P16" s="17" t="str">
        <f>+IFERROR(IF(COUNT(O16),ROUND(O16/('Shareholding Pattern'!$P$58)*100,2),""),"")</f>
        <v/>
      </c>
      <c r="Q16" s="57" t="str">
        <f>+IFERROR(IF(COUNT(Q13:Q15),ROUND(SUM(Q13:Q15),0),""),"")</f>
        <v/>
      </c>
      <c r="R16" s="57" t="str">
        <f>+IFERROR(IF(COUNT(R13:R15),ROUND(SUM(R13:R15),0),""),"")</f>
        <v/>
      </c>
      <c r="S16" s="57" t="str">
        <f>+IFERROR(IF(COUNT(S13:S15),ROUND(SUM(S13:S15),0),""),"")</f>
        <v/>
      </c>
      <c r="T16" s="17" t="str">
        <f>+IFERROR(IF(COUNT(K16,S16),ROUND(SUM(S16,K16)/SUM('Shareholding Pattern'!$L$57,'Shareholding Pattern'!$T$57)*100,2),""),"")</f>
        <v/>
      </c>
      <c r="U16" s="57" t="str">
        <f>+IFERROR(IF(COUNT(U13:U15),ROUND(SUM(U13:U15),0),""),"")</f>
        <v/>
      </c>
      <c r="V16" s="17" t="str">
        <f>+IFERROR(IF(COUNT(U16),ROUND(SUM(U16)/SUM(K16)*100,2),""),0)</f>
        <v/>
      </c>
      <c r="W16" s="57" t="str">
        <f>+IFERROR(IF(COUNT(W13:W15),ROUND(SUM(W13:W15),0),""),"")</f>
        <v/>
      </c>
    </row>
  </sheetData>
  <sheetProtection algorithmName="SHA-512" hashValue="3n6ebXlSCeCNwD6v+VIDHozDrk5+dy2Pl450DmHyTN7c9EU8MKM0No+4jQXH3uD9iAHV1nQx8nmvIWgqmL7CSQ==" saltValue="gJv0M/3ROdx9/DpwmIQeag==" spinCount="100000" sheet="1" objects="1" scenarios="1"/>
  <mergeCells count="18">
    <mergeCell ref="X9:X11"/>
    <mergeCell ref="W9:W11"/>
    <mergeCell ref="F9:F11"/>
    <mergeCell ref="G9:G11"/>
    <mergeCell ref="H9:H11"/>
    <mergeCell ref="I9:I11"/>
    <mergeCell ref="T9:T11"/>
    <mergeCell ref="S9:S11"/>
    <mergeCell ref="M10:O10"/>
    <mergeCell ref="P10:P11"/>
    <mergeCell ref="R9:R11"/>
    <mergeCell ref="J9:J11"/>
    <mergeCell ref="K9:K11"/>
    <mergeCell ref="L9:L11"/>
    <mergeCell ref="M9:P9"/>
    <mergeCell ref="Q9:Q11"/>
    <mergeCell ref="E9:E11"/>
    <mergeCell ref="U9:V10"/>
  </mergeCells>
  <dataValidations count="4">
    <dataValidation type="whole" operator="lessThanOrEqual" allowBlank="1" showInputMessage="1" showErrorMessage="1" sqref="U13" xr:uid="{00000000-0002-0000-1900-000000000000}">
      <formula1>H13</formula1>
    </dataValidation>
    <dataValidation type="whole" operator="lessThanOrEqual" allowBlank="1" showInputMessage="1" showErrorMessage="1" sqref="W13" xr:uid="{00000000-0002-0000-1900-000001000000}">
      <formula1>K13</formula1>
    </dataValidation>
    <dataValidation type="textLength" operator="equal" allowBlank="1" showInputMessage="1" showErrorMessage="1" prompt="[A-Z][A-Z][A-Z][A-Z][A-Z][0-9][0-9][0-9][0-9][A-Z]_x000a__x000a_In absence of PAN write : ZZZZZ9999Z" sqref="G13" xr:uid="{00000000-0002-0000-1900-000002000000}">
      <formula1>10</formula1>
    </dataValidation>
    <dataValidation type="whole" operator="greaterThanOrEqual" allowBlank="1" showInputMessage="1" showErrorMessage="1" sqref="Q13:R13 M13:N13 H13:J13" xr:uid="{00000000-0002-0000-1900-000003000000}">
      <formula1>0</formula1>
    </dataValidation>
  </dataValidations>
  <hyperlinks>
    <hyperlink ref="G16" location="'Shareholding Pattern'!F43" display="Total" xr:uid="{00000000-0004-0000-1900-000000000000}"/>
    <hyperlink ref="F16" location="'Shareholding Pattern'!F43" display="Total" xr:uid="{00000000-0004-0000-1900-000001000000}"/>
  </hyperlink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7"/>
  </sheetPr>
  <dimension ref="A1:XFC17"/>
  <sheetViews>
    <sheetView showGridLines="0" topLeftCell="A7" zoomScale="90" zoomScaleNormal="90" workbookViewId="0">
      <selection activeCell="F17" sqref="F17"/>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9.15625" customWidth="1"/>
    <col min="17" max="19" width="14.578125" hidden="1" customWidth="1"/>
    <col min="20" max="20" width="19.15625" customWidth="1"/>
    <col min="21" max="21" width="15.41796875" customWidth="1"/>
    <col min="22" max="22" width="8.83984375" customWidth="1"/>
    <col min="23" max="23" width="15.41796875" customWidth="1"/>
    <col min="24" max="24" width="19.83984375" customWidth="1"/>
    <col min="25" max="25" width="2.26171875" customWidth="1"/>
    <col min="26" max="26" width="3.26171875" customWidth="1"/>
    <col min="27" max="16383" width="5.41796875" hidden="1"/>
    <col min="16384" max="16384" width="2.41796875" hidden="1"/>
  </cols>
  <sheetData>
    <row r="1" spans="5:30" hidden="1">
      <c r="I1">
        <v>1</v>
      </c>
    </row>
    <row r="2" spans="5:30"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30" hidden="1"/>
    <row r="4" spans="5:30" hidden="1"/>
    <row r="5" spans="5:30" hidden="1"/>
    <row r="6" spans="5:30" hidden="1"/>
    <row r="7" spans="5:30" ht="15" customHeight="1"/>
    <row r="8" spans="5:30" ht="15" customHeight="1"/>
    <row r="9" spans="5:30"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row>
    <row r="10" spans="5:30"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row>
    <row r="11" spans="5:30"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row>
    <row r="12" spans="5:30" s="8" customFormat="1" ht="20.100000000000001" customHeight="1">
      <c r="E12" s="9" t="s">
        <v>97</v>
      </c>
      <c r="F12" s="84" t="s">
        <v>103</v>
      </c>
      <c r="G12" s="33"/>
      <c r="H12" s="33"/>
      <c r="I12" s="33"/>
      <c r="J12" s="33"/>
      <c r="K12" s="33"/>
      <c r="L12" s="33"/>
      <c r="M12" s="33"/>
      <c r="N12" s="33"/>
      <c r="O12" s="33"/>
      <c r="P12" s="33"/>
      <c r="Q12" s="33"/>
      <c r="R12" s="33"/>
      <c r="S12" s="33"/>
      <c r="T12" s="33"/>
      <c r="U12" s="33"/>
      <c r="V12" s="33"/>
      <c r="W12" s="33"/>
      <c r="X12" s="34"/>
    </row>
    <row r="13" spans="5:30" s="11" customFormat="1" ht="15.75"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SUM(AC16:AC65536)</f>
        <v>0</v>
      </c>
    </row>
    <row r="14" spans="5:30" ht="25" customHeight="1">
      <c r="E14" s="46"/>
      <c r="F14" s="47"/>
      <c r="G14" s="295" t="s">
        <v>1050</v>
      </c>
      <c r="H14" s="47"/>
      <c r="I14" s="47"/>
      <c r="J14" s="47"/>
      <c r="K14" s="47"/>
      <c r="L14" s="47"/>
      <c r="M14" s="47"/>
      <c r="N14" s="47"/>
      <c r="O14" s="47"/>
      <c r="P14" s="47"/>
      <c r="Q14" s="47"/>
      <c r="R14" s="47"/>
      <c r="S14" s="47"/>
      <c r="T14" s="47"/>
      <c r="U14" s="47"/>
      <c r="V14" s="47"/>
      <c r="W14" s="47"/>
      <c r="X14" s="48"/>
    </row>
    <row r="15" spans="5:30" ht="25" customHeight="1">
      <c r="E15" s="221">
        <v>1</v>
      </c>
      <c r="F15" s="370" t="s">
        <v>1115</v>
      </c>
      <c r="G15" s="369" t="s">
        <v>1116</v>
      </c>
      <c r="H15" s="51">
        <v>756278</v>
      </c>
      <c r="I15" s="51"/>
      <c r="J15" s="51"/>
      <c r="K15" s="371">
        <f>+IFERROR(IF(COUNT(H15:J15),ROUND(SUM(H15:J15),0),""),"")</f>
        <v>756278</v>
      </c>
      <c r="L15" s="55">
        <f>+IFERROR(IF(COUNT(K15),ROUND(K15/'Shareholding Pattern'!$L$57*100,2),""),"")</f>
        <v>1.74</v>
      </c>
      <c r="M15" s="233">
        <f>IF(H15="","",H15)</f>
        <v>756278</v>
      </c>
      <c r="N15" s="233"/>
      <c r="O15" s="318">
        <f>+IFERROR(IF(COUNT(M15:N15),ROUND(SUM(M15,N15),2),""),"")</f>
        <v>756278</v>
      </c>
      <c r="P15" s="55">
        <f>+IFERROR(IF(COUNT(O15),ROUND(O15/('Shareholding Pattern'!$P$58)*100,2),""),"")</f>
        <v>1.74</v>
      </c>
      <c r="Q15" s="51"/>
      <c r="R15" s="51"/>
      <c r="S15" s="371" t="str">
        <f>+IFERROR(IF(COUNT(Q15:R15),ROUND(SUM(Q15:R15),0),""),"")</f>
        <v/>
      </c>
      <c r="T15" s="17">
        <f>+IFERROR(IF(COUNT(K15,S15),ROUND(SUM(S15,K15)/SUM('Shareholding Pattern'!$L$57,'Shareholding Pattern'!$T$57)*100,2),""),"")</f>
        <v>1.74</v>
      </c>
      <c r="U15" s="51">
        <v>0</v>
      </c>
      <c r="V15" s="318">
        <f>+IFERROR(IF(COUNT(U15),ROUND(SUM(U15)/SUM(K15)*100,2),""),0)</f>
        <v>0</v>
      </c>
      <c r="W15" s="51">
        <v>756278</v>
      </c>
      <c r="X15" s="316"/>
      <c r="Y15" s="11"/>
      <c r="Z15" s="11"/>
      <c r="AA15" s="11"/>
      <c r="AB15" s="11"/>
      <c r="AC15" s="11">
        <f>IF(SUM(H15:W15)&gt;0,1,0)</f>
        <v>1</v>
      </c>
    </row>
    <row r="16" spans="5:30" ht="25" hidden="1" customHeight="1">
      <c r="E16" s="12"/>
      <c r="F16" s="13"/>
      <c r="G16" s="13"/>
      <c r="H16" s="13"/>
      <c r="I16" s="13"/>
      <c r="J16" s="13"/>
      <c r="K16" s="13"/>
      <c r="L16" s="13"/>
      <c r="M16" s="13"/>
      <c r="N16" s="13"/>
      <c r="O16" s="13"/>
      <c r="P16" s="13"/>
      <c r="Q16" s="13"/>
      <c r="R16" s="13"/>
      <c r="S16" s="13"/>
      <c r="T16" s="13"/>
      <c r="U16" s="13"/>
      <c r="V16" s="13"/>
      <c r="W16" s="224"/>
    </row>
    <row r="17" spans="5:23" ht="20.100000000000001" customHeight="1">
      <c r="E17" s="40"/>
      <c r="F17" s="96" t="s">
        <v>1002</v>
      </c>
      <c r="G17" s="83" t="s">
        <v>19</v>
      </c>
      <c r="H17" s="57">
        <f>+IFERROR(IF(COUNT(H14:H16),ROUND(SUM(H14:H16),0),""),"")</f>
        <v>756278</v>
      </c>
      <c r="I17" s="57" t="str">
        <f>+IFERROR(IF(COUNT(I14:I16),ROUND(SUM(I14:I16),0),""),"")</f>
        <v/>
      </c>
      <c r="J17" s="57" t="str">
        <f>+IFERROR(IF(COUNT(J14:J16),ROUND(SUM(J14:J16),0),""),"")</f>
        <v/>
      </c>
      <c r="K17" s="57">
        <f>+IFERROR(IF(COUNT(K14:K16),ROUND(SUM(K14:K16),0),""),"")</f>
        <v>756278</v>
      </c>
      <c r="L17" s="17">
        <f>+IFERROR(IF(COUNT(K17),ROUND(K17/'Shareholding Pattern'!$L$57*100,2),""),"")</f>
        <v>1.74</v>
      </c>
      <c r="M17" s="38">
        <f>+IFERROR(IF(COUNT(M14:M16),ROUND(SUM(M14:M16),0),""),"")</f>
        <v>756278</v>
      </c>
      <c r="N17" s="38" t="str">
        <f>+IFERROR(IF(COUNT(N14:N16),ROUND(SUM(N14:N16),0),""),"")</f>
        <v/>
      </c>
      <c r="O17" s="38">
        <f>+IFERROR(IF(COUNT(O14:O16),ROUND(SUM(O14:O16),0),""),"")</f>
        <v>756278</v>
      </c>
      <c r="P17" s="17">
        <f>+IFERROR(IF(COUNT(O17),ROUND(O17/('Shareholding Pattern'!$P$58)*100,2),""),"")</f>
        <v>1.74</v>
      </c>
      <c r="Q17" s="57" t="str">
        <f>+IFERROR(IF(COUNT(Q14:Q16),ROUND(SUM(Q14:Q16),0),""),"")</f>
        <v/>
      </c>
      <c r="R17" s="57" t="str">
        <f>+IFERROR(IF(COUNT(R14:R16),ROUND(SUM(R14:R16),0),""),"")</f>
        <v/>
      </c>
      <c r="S17" s="57" t="str">
        <f>+IFERROR(IF(COUNT(S14:S16),ROUND(SUM(S14:S16),0),""),"")</f>
        <v/>
      </c>
      <c r="T17" s="17">
        <f>+IFERROR(IF(COUNT(K17,S17),ROUND(SUM(S17,K17)/SUM('Shareholding Pattern'!$L$57,'Shareholding Pattern'!$T$57)*100,2),""),"")</f>
        <v>1.74</v>
      </c>
      <c r="U17" s="57">
        <f>+IFERROR(IF(COUNT(U14:U16),ROUND(SUM(U14:U16),0),""),"")</f>
        <v>0</v>
      </c>
      <c r="V17" s="17">
        <f>+IFERROR(IF(COUNT(U17),ROUND(SUM(U17)/SUM(K17)*100,2),""),0)</f>
        <v>0</v>
      </c>
      <c r="W17" s="57">
        <f>+IFERROR(IF(COUNT(W14:W16),ROUND(SUM(W14:W16),0),""),"")</f>
        <v>756278</v>
      </c>
    </row>
  </sheetData>
  <sheetProtection algorithmName="SHA-512" hashValue="/YECI/5SzqyxqaiOW4vItUIs6hMIbRJXBLuFx9ok1vTUPEoGomAKWefPrm0Ycqlfx7HZQvrZCCF0Fyelxf1NqQ==" saltValue="pcpZ1lYsP2MWG5cVS2Vfnw==" spinCount="100000" sheet="1" objects="1" scenarios="1"/>
  <dataConsolidate/>
  <mergeCells count="18">
    <mergeCell ref="E9:E11"/>
    <mergeCell ref="F9:F11"/>
    <mergeCell ref="G9:G11"/>
    <mergeCell ref="H9:H11"/>
    <mergeCell ref="I9:I11"/>
    <mergeCell ref="X9:X11"/>
    <mergeCell ref="M10:O10"/>
    <mergeCell ref="P10:P11"/>
    <mergeCell ref="J9:J11"/>
    <mergeCell ref="K9:K11"/>
    <mergeCell ref="L9:L11"/>
    <mergeCell ref="M9:P9"/>
    <mergeCell ref="Q9:Q11"/>
    <mergeCell ref="R9:R11"/>
    <mergeCell ref="U9:V10"/>
    <mergeCell ref="W9:W11"/>
    <mergeCell ref="T9:T11"/>
    <mergeCell ref="S9:S11"/>
  </mergeCells>
  <dataValidations count="4">
    <dataValidation type="whole" operator="lessThanOrEqual" allowBlank="1" showInputMessage="1" showErrorMessage="1" sqref="U13 U15" xr:uid="{00000000-0002-0000-1A00-000000000000}">
      <formula1>H13</formula1>
    </dataValidation>
    <dataValidation type="whole" operator="lessThanOrEqual" allowBlank="1" showInputMessage="1" showErrorMessage="1" sqref="W13 W15" xr:uid="{00000000-0002-0000-1A00-000001000000}">
      <formula1>K13</formula1>
    </dataValidation>
    <dataValidation type="textLength" operator="equal" allowBlank="1" showInputMessage="1" showErrorMessage="1" prompt="[A-Z][A-Z][A-Z][A-Z][A-Z][0-9][0-9][0-9][0-9][A-Z]_x000a__x000a_In absence of PAN write : ZZZZZ9999Z" sqref="G13 G15" xr:uid="{00000000-0002-0000-1A00-000002000000}">
      <formula1>10</formula1>
    </dataValidation>
    <dataValidation type="whole" operator="greaterThanOrEqual" allowBlank="1" showInputMessage="1" showErrorMessage="1" sqref="Q13:R13 H13:J13 M13:N13 H15:J15 M15:N15 Q15:R15" xr:uid="{00000000-0002-0000-1A00-000003000000}">
      <formula1>0</formula1>
    </dataValidation>
  </dataValidations>
  <hyperlinks>
    <hyperlink ref="G17" location="'Shareholding Pattern'!F44" display="Total" xr:uid="{00000000-0004-0000-1A00-000000000000}"/>
    <hyperlink ref="F17" location="'Shareholding Pattern'!F44" display="Total" xr:uid="{00000000-0004-0000-1A00-000001000000}"/>
  </hyperlink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6625" r:id="rId3" name="Button 1">
              <controlPr defaultSize="0" print="0" autoFill="0" autoPict="0" macro="[0]!opentextblock">
                <anchor moveWithCells="1" sizeWithCells="1">
                  <from>
                    <xdr:col>23</xdr:col>
                    <xdr:colOff>125730</xdr:colOff>
                    <xdr:row>14</xdr:row>
                    <xdr:rowOff>57150</xdr:rowOff>
                  </from>
                  <to>
                    <xdr:col>23</xdr:col>
                    <xdr:colOff>1192530</xdr:colOff>
                    <xdr:row>14</xdr:row>
                    <xdr:rowOff>247650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7"/>
  </sheetPr>
  <dimension ref="A1:XFC16"/>
  <sheetViews>
    <sheetView showGridLines="0" topLeftCell="A7" zoomScale="85" zoomScaleNormal="85"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6.578125" customWidth="1"/>
    <col min="13" max="13" width="15.41796875" customWidth="1"/>
    <col min="14" max="14" width="16" hidden="1" customWidth="1"/>
    <col min="15" max="15" width="16.41796875" customWidth="1"/>
    <col min="16" max="16" width="10.26171875" customWidth="1"/>
    <col min="17" max="19" width="14.578125" hidden="1" customWidth="1"/>
    <col min="20" max="20" width="19.15625" customWidth="1"/>
    <col min="21" max="21" width="15.41796875" customWidth="1"/>
    <col min="22" max="22" width="9.26171875" customWidth="1"/>
    <col min="23" max="23" width="15.41796875" customWidth="1"/>
    <col min="24" max="24" width="21.41796875" customWidth="1"/>
    <col min="25" max="25" width="4.26171875" customWidth="1"/>
    <col min="26" max="26" width="3.26171875" customWidth="1"/>
    <col min="27" max="16383" width="4.83984375" hidden="1"/>
    <col min="16384" max="16384" width="4.578125" hidden="1"/>
  </cols>
  <sheetData>
    <row r="1" spans="5:30" hidden="1">
      <c r="I1">
        <v>0</v>
      </c>
    </row>
    <row r="2" spans="5:30"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30" hidden="1"/>
    <row r="4" spans="5:30" hidden="1"/>
    <row r="5" spans="5:30" hidden="1"/>
    <row r="6" spans="5:30" hidden="1"/>
    <row r="7" spans="5:30" ht="15" customHeight="1"/>
    <row r="8" spans="5:30" ht="15" customHeight="1"/>
    <row r="9" spans="5:30"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row>
    <row r="10" spans="5:30"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row>
    <row r="11" spans="5:30"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row>
    <row r="12" spans="5:30" s="8" customFormat="1" ht="20.100000000000001" customHeight="1">
      <c r="E12" s="9" t="s">
        <v>98</v>
      </c>
      <c r="F12" s="56" t="s">
        <v>67</v>
      </c>
      <c r="G12" s="33"/>
      <c r="H12" s="33"/>
      <c r="I12" s="33"/>
      <c r="J12" s="33"/>
      <c r="K12" s="33"/>
      <c r="L12" s="33"/>
      <c r="M12" s="33"/>
      <c r="N12" s="33"/>
      <c r="O12" s="33"/>
      <c r="P12" s="33"/>
      <c r="Q12" s="33"/>
      <c r="R12" s="33"/>
      <c r="S12" s="33"/>
      <c r="T12" s="33"/>
      <c r="U12" s="33"/>
      <c r="V12" s="33"/>
      <c r="W12" s="33"/>
      <c r="X12" s="34"/>
    </row>
    <row r="13" spans="5:30" s="11" customFormat="1" ht="13.5" hidden="1" customHeight="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SUM(AC15:AC65535)</f>
        <v>0</v>
      </c>
    </row>
    <row r="14" spans="5:30" ht="25" customHeight="1">
      <c r="E14" s="46"/>
      <c r="F14" s="47"/>
      <c r="G14" s="295" t="s">
        <v>1050</v>
      </c>
      <c r="H14" s="47"/>
      <c r="I14" s="47"/>
      <c r="J14" s="47"/>
      <c r="K14" s="47"/>
      <c r="L14" s="47"/>
      <c r="M14" s="47"/>
      <c r="N14" s="47"/>
      <c r="O14" s="47"/>
      <c r="P14" s="47"/>
      <c r="Q14" s="47"/>
      <c r="R14" s="47"/>
      <c r="S14" s="47"/>
      <c r="T14" s="47"/>
      <c r="U14" s="47"/>
      <c r="V14" s="47"/>
      <c r="W14" s="47"/>
      <c r="X14" s="48"/>
    </row>
    <row r="15" spans="5:30" ht="25" hidden="1" customHeight="1">
      <c r="E15" s="12"/>
      <c r="F15" s="13"/>
      <c r="G15" s="13"/>
      <c r="H15" s="13"/>
      <c r="I15" s="13"/>
      <c r="J15" s="13"/>
      <c r="K15" s="13"/>
      <c r="L15" s="13"/>
      <c r="M15" s="13"/>
      <c r="N15" s="13"/>
      <c r="O15" s="13"/>
      <c r="P15" s="13"/>
      <c r="Q15" s="13"/>
      <c r="R15" s="13"/>
      <c r="S15" s="13"/>
      <c r="T15" s="13"/>
      <c r="U15" s="13"/>
      <c r="V15" s="13"/>
      <c r="W15" s="224"/>
    </row>
    <row r="16" spans="5:30" ht="20.100000000000001" customHeight="1">
      <c r="E16" s="40"/>
      <c r="F16" s="96" t="s">
        <v>1002</v>
      </c>
      <c r="G16" s="83" t="s">
        <v>19</v>
      </c>
      <c r="H16" s="57" t="str">
        <f>+IFERROR(IF(COUNT(H13:H15),ROUND(SUM(H13:H15),0),""),"")</f>
        <v/>
      </c>
      <c r="I16" s="57" t="str">
        <f>+IFERROR(IF(COUNT(I13:I15),ROUND(SUM(I13:I15),0),""),"")</f>
        <v/>
      </c>
      <c r="J16" s="57" t="str">
        <f>+IFERROR(IF(COUNT(J13:J15),ROUND(SUM(J13:J15),0),""),"")</f>
        <v/>
      </c>
      <c r="K16" s="57" t="str">
        <f>+IFERROR(IF(COUNT(K13:K15),ROUND(SUM(K13:K15),0),""),"")</f>
        <v/>
      </c>
      <c r="L16" s="17" t="str">
        <f>+IFERROR(IF(COUNT(K16),ROUND(K16/'Shareholding Pattern'!$L$57*100,2),""),"")</f>
        <v/>
      </c>
      <c r="M16" s="38" t="str">
        <f>+IFERROR(IF(COUNT(M13:M15),ROUND(SUM(M13:M15),0),""),"")</f>
        <v/>
      </c>
      <c r="N16" s="38" t="str">
        <f>+IFERROR(IF(COUNT(N13:N15),ROUND(SUM(N13:N15),0),""),"")</f>
        <v/>
      </c>
      <c r="O16" s="38" t="str">
        <f>+IFERROR(IF(COUNT(O13:O15),ROUND(SUM(O13:O15),0),""),"")</f>
        <v/>
      </c>
      <c r="P16" s="17" t="str">
        <f>+IFERROR(IF(COUNT(O16),ROUND(O16/('Shareholding Pattern'!$P$58)*100,2),""),"")</f>
        <v/>
      </c>
      <c r="Q16" s="57" t="str">
        <f>+IFERROR(IF(COUNT(Q13:Q15),ROUND(SUM(Q13:Q15),0),""),"")</f>
        <v/>
      </c>
      <c r="R16" s="57" t="str">
        <f>+IFERROR(IF(COUNT(R13:R15),ROUND(SUM(R13:R15),0),""),"")</f>
        <v/>
      </c>
      <c r="S16" s="57" t="str">
        <f>+IFERROR(IF(COUNT(S13:S15),ROUND(SUM(S13:S15),0),""),"")</f>
        <v/>
      </c>
      <c r="T16" s="17" t="str">
        <f>+IFERROR(IF(COUNT(K16,S16),ROUND(SUM(S16,K16)/SUM('Shareholding Pattern'!$L$57,'Shareholding Pattern'!$T$57)*100,2),""),"")</f>
        <v/>
      </c>
      <c r="U16" s="57" t="str">
        <f>+IFERROR(IF(COUNT(U13:U15),ROUND(SUM(U13:U15),0),""),"")</f>
        <v/>
      </c>
      <c r="V16" s="17" t="str">
        <f>+IFERROR(IF(COUNT(U16),ROUND(SUM(U16)/SUM(K16)*100,2),""),0)</f>
        <v/>
      </c>
      <c r="W16" s="57" t="str">
        <f>+IFERROR(IF(COUNT(W13:W15),ROUND(SUM(W13:W15),0),""),"")</f>
        <v/>
      </c>
    </row>
  </sheetData>
  <sheetProtection algorithmName="SHA-512" hashValue="m+gz1LLb9aNirqikElGSSwSzMJxQoP9tPk5BaeBzBBv9WTs+M2ELreotPzJq3iRdk0dUfjEpbooRczfVUYdLMw==" saltValue="gCpLNEZwfWubtlJ1Su2KyA==" spinCount="100000" sheet="1" objects="1" scenarios="1"/>
  <mergeCells count="18">
    <mergeCell ref="E9:E11"/>
    <mergeCell ref="F9:F11"/>
    <mergeCell ref="G9:G11"/>
    <mergeCell ref="H9:H11"/>
    <mergeCell ref="I9:I11"/>
    <mergeCell ref="X9:X11"/>
    <mergeCell ref="M10:O10"/>
    <mergeCell ref="P10:P11"/>
    <mergeCell ref="J9:J11"/>
    <mergeCell ref="K9:K11"/>
    <mergeCell ref="L9:L11"/>
    <mergeCell ref="M9:P9"/>
    <mergeCell ref="Q9:Q11"/>
    <mergeCell ref="R9:R11"/>
    <mergeCell ref="U9:V10"/>
    <mergeCell ref="W9:W11"/>
    <mergeCell ref="T9:T11"/>
    <mergeCell ref="S9:S11"/>
  </mergeCells>
  <dataValidations count="4">
    <dataValidation type="whole" operator="lessThanOrEqual" allowBlank="1" showInputMessage="1" showErrorMessage="1" sqref="U13" xr:uid="{00000000-0002-0000-1B00-000000000000}">
      <formula1>H13</formula1>
    </dataValidation>
    <dataValidation type="whole" operator="lessThanOrEqual" allowBlank="1" showInputMessage="1" showErrorMessage="1" sqref="W13" xr:uid="{00000000-0002-0000-1B00-000001000000}">
      <formula1>K13</formula1>
    </dataValidation>
    <dataValidation type="textLength" operator="equal" allowBlank="1" showInputMessage="1" showErrorMessage="1" prompt="[A-Z][A-Z][A-Z][A-Z][A-Z][0-9][0-9][0-9][0-9][A-Z]_x000a__x000a_In absence of PAN write : ZZZZZ9999Z" sqref="G13" xr:uid="{00000000-0002-0000-1B00-000002000000}">
      <formula1>10</formula1>
    </dataValidation>
    <dataValidation type="whole" operator="greaterThanOrEqual" allowBlank="1" showInputMessage="1" showErrorMessage="1" sqref="H13:J13 Q13:R13 M13:N13" xr:uid="{00000000-0002-0000-1B00-000003000000}">
      <formula1>0</formula1>
    </dataValidation>
  </dataValidations>
  <hyperlinks>
    <hyperlink ref="G16" location="'Shareholding Pattern'!F45" display="Total" xr:uid="{00000000-0004-0000-1B00-000000000000}"/>
    <hyperlink ref="F16" location="'Shareholding Pattern'!F45" display="Total" xr:uid="{00000000-0004-0000-1B00-000001000000}"/>
  </hyperlink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7"/>
  </sheetPr>
  <dimension ref="A1:XFC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10.26171875" customWidth="1"/>
    <col min="17" max="19" width="14.578125" hidden="1" customWidth="1"/>
    <col min="20" max="20" width="19.15625" customWidth="1"/>
    <col min="21" max="21" width="15.41796875" customWidth="1"/>
    <col min="22" max="22" width="8.41796875" customWidth="1"/>
    <col min="23" max="23" width="15.41796875" customWidth="1"/>
    <col min="24" max="24" width="19.15625" customWidth="1"/>
    <col min="25" max="25" width="3.83984375" customWidth="1"/>
    <col min="26" max="26" width="2.578125" customWidth="1"/>
    <col min="27" max="16383" width="4.26171875" hidden="1"/>
    <col min="16384" max="16384" width="4.41796875" hidden="1"/>
  </cols>
  <sheetData>
    <row r="1" spans="5:30" hidden="1">
      <c r="I1">
        <v>0</v>
      </c>
    </row>
    <row r="2" spans="5:30"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30" hidden="1"/>
    <row r="4" spans="5:30" hidden="1"/>
    <row r="5" spans="5:30" hidden="1"/>
    <row r="6" spans="5:30" hidden="1"/>
    <row r="7" spans="5:30" ht="15" customHeight="1"/>
    <row r="8" spans="5:30" ht="15" customHeight="1"/>
    <row r="9" spans="5:30"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row>
    <row r="10" spans="5:30"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row>
    <row r="11" spans="5:30"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row>
    <row r="12" spans="5:30" ht="18.75" customHeight="1">
      <c r="E12" s="9" t="s">
        <v>99</v>
      </c>
      <c r="F12" s="56" t="s">
        <v>68</v>
      </c>
      <c r="G12" s="33"/>
      <c r="H12" s="33"/>
      <c r="I12" s="33"/>
      <c r="J12" s="33"/>
      <c r="K12" s="33"/>
      <c r="L12" s="33"/>
      <c r="M12" s="33"/>
      <c r="N12" s="33"/>
      <c r="O12" s="33"/>
      <c r="P12" s="33"/>
      <c r="Q12" s="33"/>
      <c r="R12" s="33"/>
      <c r="S12" s="33"/>
      <c r="T12" s="33"/>
      <c r="U12" s="33"/>
      <c r="V12" s="33"/>
      <c r="W12" s="33"/>
      <c r="X12" s="34"/>
    </row>
    <row r="13" spans="5:30" s="11" customFormat="1" hidden="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SUM(AC15:AC65535)</f>
        <v>0</v>
      </c>
    </row>
    <row r="14" spans="5:30" ht="25" customHeight="1">
      <c r="E14" s="46"/>
      <c r="F14" s="47"/>
      <c r="G14" s="296" t="s">
        <v>1048</v>
      </c>
      <c r="H14" s="47"/>
      <c r="I14" s="47"/>
      <c r="J14" s="47"/>
      <c r="K14" s="47"/>
      <c r="L14" s="47"/>
      <c r="M14" s="47"/>
      <c r="N14" s="47"/>
      <c r="O14" s="47"/>
      <c r="P14" s="47"/>
      <c r="Q14" s="47"/>
      <c r="R14" s="47"/>
      <c r="S14" s="47"/>
      <c r="T14" s="47"/>
      <c r="U14" s="47"/>
      <c r="V14" s="47"/>
      <c r="W14" s="47"/>
      <c r="X14" s="48"/>
    </row>
    <row r="15" spans="5:30" ht="25" hidden="1" customHeight="1">
      <c r="E15" s="12"/>
      <c r="F15" s="13"/>
      <c r="G15" s="13"/>
      <c r="H15" s="13"/>
      <c r="I15" s="13"/>
      <c r="J15" s="13"/>
      <c r="K15" s="13"/>
      <c r="L15" s="13"/>
      <c r="M15" s="13"/>
      <c r="N15" s="13"/>
      <c r="O15" s="13"/>
      <c r="P15" s="13"/>
      <c r="Q15" s="13"/>
      <c r="R15" s="13"/>
      <c r="S15" s="13"/>
      <c r="T15" s="13"/>
      <c r="U15" s="13"/>
      <c r="V15" s="13"/>
      <c r="W15" s="224"/>
    </row>
    <row r="16" spans="5:30" ht="20.100000000000001" customHeight="1">
      <c r="E16" s="40"/>
      <c r="F16" s="96" t="s">
        <v>1002</v>
      </c>
      <c r="G16" s="83" t="s">
        <v>19</v>
      </c>
      <c r="H16" s="57" t="str">
        <f>+IFERROR(IF(COUNT(H13:H15),ROUND(SUM(H13:H15),0),""),"")</f>
        <v/>
      </c>
      <c r="I16" s="57" t="str">
        <f>+IFERROR(IF(COUNT(I13:I15),ROUND(SUM(I13:I15),0),""),"")</f>
        <v/>
      </c>
      <c r="J16" s="57" t="str">
        <f>+IFERROR(IF(COUNT(J13:J15),ROUND(SUM(J13:J15),0),""),"")</f>
        <v/>
      </c>
      <c r="K16" s="57" t="str">
        <f>+IFERROR(IF(COUNT(K13:K15),ROUND(SUM(K13:K15),0),""),"")</f>
        <v/>
      </c>
      <c r="L16" s="17" t="str">
        <f>+IFERROR(IF(COUNT(K16),ROUND(K16/'Shareholding Pattern'!$L$57*100,2),""),"")</f>
        <v/>
      </c>
      <c r="M16" s="38" t="str">
        <f>+IFERROR(IF(COUNT(M13:M15),ROUND(SUM(M13:M15),0),""),"")</f>
        <v/>
      </c>
      <c r="N16" s="38" t="str">
        <f>+IFERROR(IF(COUNT(N13:N15),ROUND(SUM(N13:N15),0),""),"")</f>
        <v/>
      </c>
      <c r="O16" s="38" t="str">
        <f>+IFERROR(IF(COUNT(O13:O15),ROUND(SUM(O13:O15),0),""),"")</f>
        <v/>
      </c>
      <c r="P16" s="17" t="str">
        <f>+IFERROR(IF(COUNT(O16),ROUND(O16/('Shareholding Pattern'!$P$58)*100,2),""),"")</f>
        <v/>
      </c>
      <c r="Q16" s="57" t="str">
        <f>+IFERROR(IF(COUNT(Q13:Q15),ROUND(SUM(Q13:Q15),0),""),"")</f>
        <v/>
      </c>
      <c r="R16" s="57" t="str">
        <f>+IFERROR(IF(COUNT(R13:R15),ROUND(SUM(R13:R15),0),""),"")</f>
        <v/>
      </c>
      <c r="S16" s="57" t="str">
        <f>+IFERROR(IF(COUNT(S13:S15),ROUND(SUM(S13:S15),0),""),"")</f>
        <v/>
      </c>
      <c r="T16" s="17" t="str">
        <f>+IFERROR(IF(COUNT(K16,S16),ROUND(SUM(S16,K16)/SUM('Shareholding Pattern'!$L$57,'Shareholding Pattern'!$T$57)*100,2),""),"")</f>
        <v/>
      </c>
      <c r="U16" s="57" t="str">
        <f>+IFERROR(IF(COUNT(U13:U15),ROUND(SUM(U13:U15),0),""),"")</f>
        <v/>
      </c>
      <c r="V16" s="17" t="str">
        <f>+IFERROR(IF(COUNT(U16),ROUND(SUM(U16)/SUM(K16)*100,2),""),0)</f>
        <v/>
      </c>
      <c r="W16" s="57" t="str">
        <f>+IFERROR(IF(COUNT(W13:W15),ROUND(SUM(W13:W15),0),""),"")</f>
        <v/>
      </c>
    </row>
  </sheetData>
  <sheetProtection algorithmName="SHA-512" hashValue="2F4aHq6ArS+sEv4gaHEKVflwOWfBwXFyBr311miSvgV4RkeHmDyg9xPskqCAWPfiSAXcFfLoZGVhgtsbiv9MoQ==" saltValue="sJ/T2ffqmHT0ClmEloaHww==" spinCount="100000" sheet="1" objects="1" scenarios="1"/>
  <mergeCells count="18">
    <mergeCell ref="X9:X11"/>
    <mergeCell ref="Q9:Q11"/>
    <mergeCell ref="E9:E11"/>
    <mergeCell ref="U9:V10"/>
    <mergeCell ref="W9:W11"/>
    <mergeCell ref="F9:F11"/>
    <mergeCell ref="G9:G11"/>
    <mergeCell ref="H9:H11"/>
    <mergeCell ref="I9:I11"/>
    <mergeCell ref="S9:S11"/>
    <mergeCell ref="M10:O10"/>
    <mergeCell ref="T9:T11"/>
    <mergeCell ref="P10:P11"/>
    <mergeCell ref="R9:R11"/>
    <mergeCell ref="J9:J11"/>
    <mergeCell ref="K9:K11"/>
    <mergeCell ref="L9:L11"/>
    <mergeCell ref="M9:P9"/>
  </mergeCells>
  <dataValidations count="4">
    <dataValidation type="whole" operator="lessThanOrEqual" allowBlank="1" showInputMessage="1" showErrorMessage="1" sqref="U13" xr:uid="{00000000-0002-0000-1C00-000000000000}">
      <formula1>H13</formula1>
    </dataValidation>
    <dataValidation type="whole" operator="lessThanOrEqual" allowBlank="1" showInputMessage="1" showErrorMessage="1" sqref="W13" xr:uid="{00000000-0002-0000-1C00-000001000000}">
      <formula1>K13</formula1>
    </dataValidation>
    <dataValidation type="textLength" operator="equal" allowBlank="1" showInputMessage="1" showErrorMessage="1" prompt="[A-Z][A-Z][A-Z][A-Z][A-Z][0-9][0-9][0-9][0-9][A-Z]_x000a__x000a_In absence of PAN write : ZZZZZ9999Z" sqref="G13" xr:uid="{00000000-0002-0000-1C00-000002000000}">
      <formula1>10</formula1>
    </dataValidation>
    <dataValidation type="whole" operator="greaterThanOrEqual" allowBlank="1" showInputMessage="1" showErrorMessage="1" sqref="H13:J13 Q13:R13 M13:N13" xr:uid="{00000000-0002-0000-1C00-000003000000}">
      <formula1>0</formula1>
    </dataValidation>
  </dataValidations>
  <hyperlinks>
    <hyperlink ref="G16" location="'Shareholding Pattern'!F46" display="Total" xr:uid="{00000000-0004-0000-1C00-000000000000}"/>
    <hyperlink ref="F16" location="'Shareholding Pattern'!F46" display="Total" xr:uid="{00000000-0004-0000-1C00-000001000000}"/>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0"/>
  <dimension ref="A1:XFC16"/>
  <sheetViews>
    <sheetView showGridLines="0" topLeftCell="C7" workbookViewId="0">
      <selection activeCell="G15" sqref="G15"/>
    </sheetView>
  </sheetViews>
  <sheetFormatPr defaultColWidth="0" defaultRowHeight="14.4" zeroHeight="1"/>
  <cols>
    <col min="1" max="1" width="2.68359375" style="18" hidden="1" customWidth="1"/>
    <col min="2" max="2" width="2.15625" style="18" hidden="1" customWidth="1"/>
    <col min="3" max="4" width="2.26171875" style="18" customWidth="1"/>
    <col min="5" max="5" width="5.578125" style="18" customWidth="1"/>
    <col min="6" max="6" width="72.15625" style="18" customWidth="1"/>
    <col min="7" max="7" width="11.578125" style="18" customWidth="1"/>
    <col min="8" max="8" width="2.41796875" style="18" customWidth="1"/>
    <col min="9" max="9" width="2.578125" style="18" customWidth="1"/>
    <col min="10" max="10" width="3" style="18" hidden="1"/>
    <col min="11" max="16383" width="5.41796875" style="18" hidden="1"/>
    <col min="16384" max="16384" width="10.15625" style="18" hidden="1"/>
  </cols>
  <sheetData>
    <row r="1" spans="1:21" hidden="1">
      <c r="A1" s="18" t="s">
        <v>252</v>
      </c>
      <c r="T1" s="18" t="s">
        <v>252</v>
      </c>
      <c r="U1" s="18" t="s">
        <v>111</v>
      </c>
    </row>
    <row r="2" spans="1:21" hidden="1">
      <c r="U2" s="18" t="s">
        <v>122</v>
      </c>
    </row>
    <row r="3" spans="1:21" hidden="1"/>
    <row r="4" spans="1:21" hidden="1"/>
    <row r="5" spans="1:21" hidden="1"/>
    <row r="6" spans="1:21" ht="15" hidden="1" customHeight="1"/>
    <row r="7" spans="1:21" ht="30" customHeight="1"/>
    <row r="8" spans="1:21" ht="30" customHeight="1">
      <c r="E8" s="65" t="s">
        <v>133</v>
      </c>
      <c r="F8" s="31" t="s">
        <v>125</v>
      </c>
      <c r="G8" s="32" t="s">
        <v>126</v>
      </c>
    </row>
    <row r="9" spans="1:21" ht="20.100000000000001" customHeight="1">
      <c r="E9" s="28">
        <v>1</v>
      </c>
      <c r="F9" s="66" t="s">
        <v>127</v>
      </c>
      <c r="G9" s="234" t="s">
        <v>122</v>
      </c>
      <c r="P9" s="18">
        <v>1</v>
      </c>
      <c r="R9" s="18" t="s">
        <v>310</v>
      </c>
    </row>
    <row r="10" spans="1:21" ht="20.100000000000001" customHeight="1">
      <c r="E10" s="29">
        <v>2</v>
      </c>
      <c r="F10" s="67" t="s">
        <v>128</v>
      </c>
      <c r="G10" s="235" t="s">
        <v>122</v>
      </c>
      <c r="P10" s="18">
        <v>1</v>
      </c>
      <c r="R10" s="18" t="s">
        <v>313</v>
      </c>
    </row>
    <row r="11" spans="1:21" ht="20.100000000000001" customHeight="1">
      <c r="E11" s="29">
        <v>3</v>
      </c>
      <c r="F11" s="68" t="s">
        <v>129</v>
      </c>
      <c r="G11" s="235" t="s">
        <v>122</v>
      </c>
      <c r="P11" s="18">
        <v>1</v>
      </c>
      <c r="R11" s="18" t="s">
        <v>316</v>
      </c>
    </row>
    <row r="12" spans="1:21">
      <c r="E12" s="29">
        <v>4</v>
      </c>
      <c r="F12" s="69" t="s">
        <v>130</v>
      </c>
      <c r="G12" s="235" t="s">
        <v>122</v>
      </c>
      <c r="P12" s="18">
        <v>1</v>
      </c>
      <c r="R12" s="18" t="s">
        <v>319</v>
      </c>
    </row>
    <row r="13" spans="1:21" ht="21.75" customHeight="1">
      <c r="E13" s="29">
        <v>5</v>
      </c>
      <c r="F13" s="67" t="s">
        <v>131</v>
      </c>
      <c r="G13" s="235" t="s">
        <v>111</v>
      </c>
      <c r="P13" s="18">
        <v>0</v>
      </c>
      <c r="R13" s="18" t="s">
        <v>322</v>
      </c>
    </row>
    <row r="14" spans="1:21" s="117" customFormat="1" ht="20.100000000000001" customHeight="1">
      <c r="A14" s="18"/>
      <c r="B14" s="18"/>
      <c r="C14" s="18"/>
      <c r="D14" s="18"/>
      <c r="E14" s="122">
        <v>6</v>
      </c>
      <c r="F14" s="123" t="s">
        <v>132</v>
      </c>
      <c r="G14" s="235" t="s">
        <v>111</v>
      </c>
      <c r="P14" s="117">
        <v>0</v>
      </c>
      <c r="R14" s="117" t="s">
        <v>325</v>
      </c>
    </row>
    <row r="15" spans="1:21" s="117" customFormat="1" ht="20.100000000000001" customHeight="1">
      <c r="A15" s="18"/>
      <c r="B15" s="18"/>
      <c r="C15" s="18"/>
      <c r="D15" s="18"/>
      <c r="E15" s="30">
        <v>7</v>
      </c>
      <c r="F15" s="70" t="s">
        <v>983</v>
      </c>
      <c r="G15" s="339" t="s">
        <v>122</v>
      </c>
      <c r="P15" s="117">
        <v>1</v>
      </c>
      <c r="R15" s="117" t="s">
        <v>306</v>
      </c>
    </row>
    <row r="16" spans="1:21"/>
  </sheetData>
  <sheetProtection algorithmName="SHA-512" hashValue="qDLK8ysFXMCFXpjvy32sGQJIBt3ipUxXZuC3z1v2KLDp3Br/MYJ7PGyYYaFM7YLBdKqMctiWYwLmZ4M7QFBn5Q==" saltValue="ksyikGA83ElMxJ4kOq5OFw==" spinCount="100000" sheet="1" objects="1" scenarios="1"/>
  <dataValidations count="1">
    <dataValidation type="list" allowBlank="1" showInputMessage="1" showErrorMessage="1" sqref="G9:G15" xr:uid="{00000000-0002-0000-0200-000000000000}">
      <formula1>$U$1:$U$2</formula1>
    </dataValidation>
  </dataValidations>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5">
    <tabColor theme="7"/>
  </sheetPr>
  <dimension ref="A1:XFC16"/>
  <sheetViews>
    <sheetView showGridLines="0" topLeftCell="A7" zoomScale="90" zoomScaleNormal="90"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10" customWidth="1"/>
    <col min="17" max="19" width="14.578125" hidden="1" customWidth="1"/>
    <col min="20" max="20" width="19.15625" customWidth="1"/>
    <col min="21" max="21" width="15.41796875" customWidth="1"/>
    <col min="22" max="22" width="8.15625" customWidth="1"/>
    <col min="23" max="23" width="15.41796875" customWidth="1"/>
    <col min="24" max="24" width="20.41796875" customWidth="1"/>
    <col min="25" max="25" width="2" customWidth="1"/>
    <col min="26" max="26" width="2.15625" customWidth="1"/>
    <col min="27" max="16383" width="3.68359375" hidden="1"/>
    <col min="16384" max="16384" width="2.578125" hidden="1"/>
  </cols>
  <sheetData>
    <row r="1" spans="5:30" hidden="1">
      <c r="I1">
        <v>0</v>
      </c>
    </row>
    <row r="2" spans="5:30"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5:30" hidden="1"/>
    <row r="4" spans="5:30" hidden="1"/>
    <row r="5" spans="5:30" hidden="1"/>
    <row r="6" spans="5:30" hidden="1"/>
    <row r="7" spans="5:30" ht="15" customHeight="1"/>
    <row r="8" spans="5:30" ht="15" customHeight="1"/>
    <row r="9" spans="5:30"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row>
    <row r="10" spans="5:30"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row>
    <row r="11" spans="5:30"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7"/>
      <c r="X11" s="447"/>
    </row>
    <row r="12" spans="5:30" ht="15.6">
      <c r="E12" s="9" t="s">
        <v>100</v>
      </c>
      <c r="F12" s="84" t="s">
        <v>69</v>
      </c>
      <c r="G12" s="33"/>
      <c r="H12" s="33"/>
      <c r="I12" s="33"/>
      <c r="J12" s="33"/>
      <c r="K12" s="33"/>
      <c r="L12" s="33"/>
      <c r="M12" s="33"/>
      <c r="N12" s="33"/>
      <c r="O12" s="33"/>
      <c r="P12" s="33"/>
      <c r="Q12" s="33"/>
      <c r="R12" s="33"/>
      <c r="S12" s="33"/>
      <c r="T12" s="33"/>
      <c r="U12" s="33"/>
      <c r="V12" s="33"/>
      <c r="W12" s="33"/>
      <c r="X12" s="34"/>
    </row>
    <row r="13" spans="5:30" s="11" customFormat="1" hidden="1">
      <c r="E13" s="221"/>
      <c r="F13" s="88"/>
      <c r="G13" s="10"/>
      <c r="H13" s="16"/>
      <c r="I13" s="51"/>
      <c r="J13" s="51"/>
      <c r="K13" s="50" t="str">
        <f>+IFERROR(IF(COUNT(H13:J13),ROUND(SUM(H13:J13),0),""),"")</f>
        <v/>
      </c>
      <c r="L13" s="17" t="str">
        <f>+IFERROR(IF(COUNT(K13),ROUND(K13/'Shareholding Pattern'!$L$57*100,2),""),"")</f>
        <v/>
      </c>
      <c r="M13" s="307" t="str">
        <f>IF(H13="","",H13)</f>
        <v/>
      </c>
      <c r="N13" s="233"/>
      <c r="O13" s="55" t="str">
        <f>+IFERROR(IF(COUNT(M13:N13),ROUND(SUM(M13,N13),2),""),"")</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17" t="str">
        <f>+IFERROR(IF(COUNT(U13),ROUND(SUM(U13)/SUM(K13)*100,2),""),0)</f>
        <v/>
      </c>
      <c r="W13" s="51"/>
      <c r="X13" s="316"/>
      <c r="AC13" s="11">
        <f>IF(SUM(H13:W13)&gt;0,1,0)</f>
        <v>0</v>
      </c>
      <c r="AD13" s="11">
        <f>SUM(AC15:AC65535)</f>
        <v>0</v>
      </c>
    </row>
    <row r="14" spans="5:30" ht="24.75" customHeight="1">
      <c r="E14" s="46"/>
      <c r="F14" s="47"/>
      <c r="G14" s="295" t="s">
        <v>1048</v>
      </c>
      <c r="H14" s="47"/>
      <c r="I14" s="47"/>
      <c r="J14" s="47"/>
      <c r="K14" s="47"/>
      <c r="L14" s="47"/>
      <c r="M14" s="47"/>
      <c r="N14" s="47"/>
      <c r="O14" s="47"/>
      <c r="P14" s="47"/>
      <c r="Q14" s="47"/>
      <c r="R14" s="47"/>
      <c r="S14" s="47"/>
      <c r="T14" s="47"/>
      <c r="U14" s="47"/>
      <c r="V14" s="47"/>
      <c r="W14" s="47"/>
      <c r="X14" s="48"/>
    </row>
    <row r="15" spans="5:30" ht="25" hidden="1" customHeight="1">
      <c r="E15" s="12"/>
      <c r="F15" s="13"/>
      <c r="G15" s="13"/>
      <c r="H15" s="13"/>
      <c r="I15" s="13"/>
      <c r="J15" s="13"/>
      <c r="K15" s="13"/>
      <c r="L15" s="13"/>
      <c r="M15" s="13"/>
      <c r="N15" s="13"/>
      <c r="O15" s="13"/>
      <c r="P15" s="13"/>
      <c r="Q15" s="13"/>
      <c r="R15" s="13"/>
      <c r="S15" s="13"/>
      <c r="T15" s="13"/>
      <c r="U15" s="13"/>
      <c r="V15" s="13"/>
      <c r="W15" s="224"/>
    </row>
    <row r="16" spans="5:30" ht="20.100000000000001" customHeight="1">
      <c r="E16" s="40"/>
      <c r="F16" s="96" t="s">
        <v>1002</v>
      </c>
      <c r="G16" s="83" t="s">
        <v>19</v>
      </c>
      <c r="H16" s="57" t="str">
        <f>+IFERROR(IF(COUNT(H13:H15),ROUND(SUM(H13:H15),0),""),"")</f>
        <v/>
      </c>
      <c r="I16" s="57" t="str">
        <f>+IFERROR(IF(COUNT(I13:I15),ROUND(SUM(I13:I15),0),""),"")</f>
        <v/>
      </c>
      <c r="J16" s="57" t="str">
        <f>+IFERROR(IF(COUNT(J13:J15),ROUND(SUM(J13:J15),0),""),"")</f>
        <v/>
      </c>
      <c r="K16" s="57" t="str">
        <f>+IFERROR(IF(COUNT(K13:K15),ROUND(SUM(K13:K15),0),""),"")</f>
        <v/>
      </c>
      <c r="L16" s="17" t="str">
        <f>+IFERROR(IF(COUNT(K16),ROUND(K16/'Shareholding Pattern'!$L$57*100,2),""),"")</f>
        <v/>
      </c>
      <c r="M16" s="38" t="str">
        <f>+IFERROR(IF(COUNT(M13:M15),ROUND(SUM(M13:M15),0),""),"")</f>
        <v/>
      </c>
      <c r="N16" s="38" t="str">
        <f>+IFERROR(IF(COUNT(N13:N15),ROUND(SUM(N13:N15),0),""),"")</f>
        <v/>
      </c>
      <c r="O16" s="38" t="str">
        <f>+IFERROR(IF(COUNT(O13:O15),ROUND(SUM(O13:O15),0),""),"")</f>
        <v/>
      </c>
      <c r="P16" s="17" t="str">
        <f>+IFERROR(IF(COUNT(O16),ROUND(O16/('Shareholding Pattern'!$P$58)*100,2),""),"")</f>
        <v/>
      </c>
      <c r="Q16" s="57" t="str">
        <f>+IFERROR(IF(COUNT(Q13:Q15),ROUND(SUM(Q13:Q15),0),""),"")</f>
        <v/>
      </c>
      <c r="R16" s="57" t="str">
        <f>+IFERROR(IF(COUNT(R13:R15),ROUND(SUM(R13:R15),0),""),"")</f>
        <v/>
      </c>
      <c r="S16" s="57" t="str">
        <f>+IFERROR(IF(COUNT(S13:S15),ROUND(SUM(S13:S15),0),""),"")</f>
        <v/>
      </c>
      <c r="T16" s="17" t="str">
        <f>+IFERROR(IF(COUNT(K16,S16),ROUND(SUM(S16,K16)/SUM('Shareholding Pattern'!$L$57,'Shareholding Pattern'!$T$57)*100,2),""),"")</f>
        <v/>
      </c>
      <c r="U16" s="57" t="str">
        <f>+IFERROR(IF(COUNT(U13:U15),ROUND(SUM(U13:U15),0),""),"")</f>
        <v/>
      </c>
      <c r="V16" s="17" t="str">
        <f>+IFERROR(IF(COUNT(U16),ROUND(SUM(U16)/SUM(K16)*100,2),""),0)</f>
        <v/>
      </c>
      <c r="W16" s="57" t="str">
        <f>+IFERROR(IF(COUNT(W13:W15),ROUND(SUM(W13:W15),0),""),"")</f>
        <v/>
      </c>
    </row>
  </sheetData>
  <sheetProtection algorithmName="SHA-512" hashValue="eCNC8S9k+Q7DSZhXSvXs3S1e8TCHjFzIxc3ZCclDJbHcfxLBly4bZgXOF/GK+HyTxFlxEpjz+wh+3hFgHQNmfg==" saltValue="A6jOuNiCbLpc2VXrXH5nKw==" spinCount="100000" sheet="1" objects="1" scenarios="1"/>
  <mergeCells count="18">
    <mergeCell ref="E9:E11"/>
    <mergeCell ref="F9:F11"/>
    <mergeCell ref="G9:G11"/>
    <mergeCell ref="H9:H11"/>
    <mergeCell ref="I9:I11"/>
    <mergeCell ref="X9:X11"/>
    <mergeCell ref="M10:O10"/>
    <mergeCell ref="P10:P11"/>
    <mergeCell ref="J9:J11"/>
    <mergeCell ref="K9:K11"/>
    <mergeCell ref="L9:L11"/>
    <mergeCell ref="M9:P9"/>
    <mergeCell ref="Q9:Q11"/>
    <mergeCell ref="R9:R11"/>
    <mergeCell ref="U9:V10"/>
    <mergeCell ref="W9:W11"/>
    <mergeCell ref="T9:T11"/>
    <mergeCell ref="S9:S11"/>
  </mergeCells>
  <dataValidations count="4">
    <dataValidation type="whole" operator="lessThanOrEqual" allowBlank="1" showInputMessage="1" showErrorMessage="1" sqref="U13" xr:uid="{00000000-0002-0000-1D00-000000000000}">
      <formula1>H13</formula1>
    </dataValidation>
    <dataValidation type="whole" operator="lessThanOrEqual" allowBlank="1" showInputMessage="1" showErrorMessage="1" sqref="W13" xr:uid="{00000000-0002-0000-1D00-000001000000}">
      <formula1>K13</formula1>
    </dataValidation>
    <dataValidation type="textLength" operator="equal" allowBlank="1" showInputMessage="1" showErrorMessage="1" prompt="[A-Z][A-Z][A-Z][A-Z][A-Z][0-9][0-9][0-9][0-9][A-Z]_x000a__x000a_In absence of PAN write : ZZZZZ9999Z" sqref="G13" xr:uid="{00000000-0002-0000-1D00-000002000000}">
      <formula1>10</formula1>
    </dataValidation>
    <dataValidation type="whole" operator="greaterThanOrEqual" allowBlank="1" showInputMessage="1" showErrorMessage="1" sqref="H13:J13 M13:N13 Q13:R13" xr:uid="{00000000-0002-0000-1D00-000003000000}">
      <formula1>0</formula1>
    </dataValidation>
  </dataValidations>
  <hyperlinks>
    <hyperlink ref="G16" location="'Shareholding Pattern'!F47" display="Total" xr:uid="{00000000-0004-0000-1D00-000000000000}"/>
    <hyperlink ref="F16" location="'Shareholding Pattern'!F47" display="Total" xr:uid="{00000000-0004-0000-1D00-000001000000}"/>
  </hyperlink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6">
    <tabColor theme="7"/>
  </sheetPr>
  <dimension ref="A1:BA33"/>
  <sheetViews>
    <sheetView showGridLines="0" topLeftCell="A9" zoomScale="80" zoomScaleNormal="80" workbookViewId="0">
      <selection activeCell="G30" sqref="G30"/>
    </sheetView>
  </sheetViews>
  <sheetFormatPr defaultColWidth="0" defaultRowHeight="14.4"/>
  <cols>
    <col min="1" max="1" width="2.26171875" customWidth="1"/>
    <col min="2" max="2" width="2.15625" hidden="1" customWidth="1"/>
    <col min="3" max="3" width="2" hidden="1" customWidth="1"/>
    <col min="4" max="4" width="7.15625" customWidth="1"/>
    <col min="5" max="5" width="40.83984375" customWidth="1"/>
    <col min="6" max="6" width="46.578125" customWidth="1"/>
    <col min="7" max="7" width="40" customWidth="1"/>
    <col min="8" max="9" width="13.68359375" customWidth="1"/>
    <col min="10" max="10" width="14.578125" customWidth="1"/>
    <col min="11" max="12" width="14.578125" hidden="1" customWidth="1"/>
    <col min="13" max="13" width="15.578125" customWidth="1"/>
    <col min="14" max="14" width="15.26171875" customWidth="1"/>
    <col min="15" max="15" width="15.41796875" customWidth="1"/>
    <col min="16" max="16" width="16" hidden="1" customWidth="1"/>
    <col min="17" max="17" width="16.41796875" customWidth="1"/>
    <col min="18" max="18" width="12.578125" customWidth="1"/>
    <col min="19" max="21" width="14.578125" hidden="1" customWidth="1"/>
    <col min="22" max="22" width="19.15625" customWidth="1"/>
    <col min="23" max="23" width="15.41796875" customWidth="1"/>
    <col min="24" max="24" width="8.578125" customWidth="1"/>
    <col min="25" max="25" width="15.41796875" customWidth="1"/>
    <col min="26" max="26" width="20.83984375" customWidth="1"/>
    <col min="27" max="27" width="1.578125" customWidth="1"/>
    <col min="28" max="16384" width="7.83984375" hidden="1"/>
  </cols>
  <sheetData>
    <row r="1" spans="4:53" ht="0.75" customHeight="1">
      <c r="I1">
        <v>14</v>
      </c>
      <c r="J1">
        <v>0</v>
      </c>
      <c r="AE1" t="s">
        <v>1065</v>
      </c>
      <c r="AF1" t="s">
        <v>1066</v>
      </c>
      <c r="AG1" t="s">
        <v>1067</v>
      </c>
      <c r="AH1" t="s">
        <v>937</v>
      </c>
      <c r="AI1" t="s">
        <v>1068</v>
      </c>
      <c r="AJ1" t="s">
        <v>1069</v>
      </c>
      <c r="AK1" t="s">
        <v>927</v>
      </c>
      <c r="AL1" t="s">
        <v>1003</v>
      </c>
      <c r="AM1" t="s">
        <v>938</v>
      </c>
      <c r="AN1" t="s">
        <v>928</v>
      </c>
      <c r="AO1" t="s">
        <v>939</v>
      </c>
      <c r="AP1" t="s">
        <v>940</v>
      </c>
      <c r="AQ1" t="s">
        <v>942</v>
      </c>
      <c r="AR1" t="s">
        <v>929</v>
      </c>
      <c r="AS1" t="s">
        <v>930</v>
      </c>
      <c r="AT1" t="s">
        <v>931</v>
      </c>
      <c r="AU1" t="s">
        <v>936</v>
      </c>
      <c r="AV1" t="s">
        <v>992</v>
      </c>
      <c r="AW1" t="s">
        <v>941</v>
      </c>
      <c r="AX1" t="s">
        <v>1004</v>
      </c>
      <c r="AY1" t="s">
        <v>993</v>
      </c>
      <c r="AZ1" t="s">
        <v>1052</v>
      </c>
      <c r="BA1" t="s">
        <v>935</v>
      </c>
    </row>
    <row r="2" spans="4:53" ht="29.25" hidden="1" customHeight="1">
      <c r="E2" t="s">
        <v>529</v>
      </c>
      <c r="F2" t="s">
        <v>977</v>
      </c>
      <c r="G2" t="s">
        <v>251</v>
      </c>
      <c r="H2" t="s">
        <v>954</v>
      </c>
      <c r="I2" t="s">
        <v>145</v>
      </c>
      <c r="J2" t="s">
        <v>166</v>
      </c>
      <c r="K2" t="s">
        <v>167</v>
      </c>
      <c r="L2" t="s">
        <v>168</v>
      </c>
      <c r="M2" t="s">
        <v>169</v>
      </c>
      <c r="N2" t="s">
        <v>170</v>
      </c>
      <c r="O2" t="s">
        <v>171</v>
      </c>
      <c r="P2" t="s">
        <v>172</v>
      </c>
      <c r="Q2" t="s">
        <v>173</v>
      </c>
      <c r="R2" t="s">
        <v>174</v>
      </c>
      <c r="S2" t="s">
        <v>175</v>
      </c>
      <c r="T2" t="s">
        <v>176</v>
      </c>
      <c r="U2" t="s">
        <v>177</v>
      </c>
      <c r="V2" t="s">
        <v>178</v>
      </c>
      <c r="W2" t="s">
        <v>179</v>
      </c>
      <c r="X2" t="s">
        <v>180</v>
      </c>
      <c r="Y2" t="s">
        <v>183</v>
      </c>
      <c r="Z2" t="s">
        <v>1053</v>
      </c>
    </row>
    <row r="3" spans="4:53" ht="25.5" hidden="1" customHeight="1">
      <c r="I3">
        <f ca="1">+IFERROR(IF(COUNT(I13:I29),ROUND(SUMIF($F$13:I29,"Category",I13:I29),0),""),"")</f>
        <v>538</v>
      </c>
      <c r="J3">
        <f ca="1">+IFERROR(IF(COUNT(J13:J29),ROUND(SUMIF($F$13:J29,"Category",J13:J29),0),""),"")</f>
        <v>9738625</v>
      </c>
      <c r="K3" t="str">
        <f>+IFERROR(IF(COUNT(K13:K29),ROUND(SUMIF($F$13:K29,"Category",K13:K29),0),""),"")</f>
        <v/>
      </c>
      <c r="L3" t="str">
        <f>+IFERROR(IF(COUNT(L13:L29),ROUND(SUMIF($F$13:L29,"Category",L13:L29),0),""),"")</f>
        <v/>
      </c>
      <c r="M3">
        <f ca="1">+IFERROR(IF(COUNT(M13:M29),ROUND(SUMIF($F$13:M29,"Category",M13:M29),0),""),"")</f>
        <v>9738625</v>
      </c>
      <c r="N3">
        <f ca="1">+IFERROR(IF(COUNT(N13:N29),ROUND(SUMIF($F$13:N29,"Category",N13:N29),2),""),"")</f>
        <v>22.37</v>
      </c>
      <c r="O3">
        <f ca="1">+IFERROR(IF(COUNT(O13:O29),ROUND(SUMIF($F$13:O29,"Category",O13:O29),0),""),"")</f>
        <v>9738625</v>
      </c>
      <c r="P3" t="str">
        <f>+IFERROR(IF(COUNT(P13:P29),ROUND(SUMIF($F$13:P29,"Category",P13:P29),0),""),"")</f>
        <v/>
      </c>
      <c r="Q3">
        <f ca="1">+IFERROR(IF(COUNT(Q13:Q29),ROUND(SUMIF($F$13:Q29,"Category",Q13:Q29),0),""),"")</f>
        <v>9738625</v>
      </c>
      <c r="R3">
        <f ca="1">+IFERROR(IF(COUNT(R13:R29),ROUND(SUMIF($F$13:R29,"Category",R13:R29),2),""),"")</f>
        <v>22.37</v>
      </c>
      <c r="S3" t="str">
        <f>+IFERROR(IF(COUNT(S13:S29),ROUND(SUMIF($F$13:S29,"Category",S13:S29),0),""),"")</f>
        <v/>
      </c>
      <c r="T3" t="str">
        <f>+IFERROR(IF(COUNT(T13:T29),ROUND(SUMIF($F$13:T29,"Category",T13:T29),0),""),"")</f>
        <v/>
      </c>
      <c r="U3" t="str">
        <f>+IFERROR(IF(COUNT(U13:U29),ROUND(SUMIF($F$13:U29,"Category",U13:U29),0),""),"")</f>
        <v/>
      </c>
      <c r="V3">
        <f ca="1">+IFERROR(IF(COUNT(V13:V29),ROUND(SUMIF($F$13:V29,"Category",V13:V29),2),""),"")</f>
        <v>22.37</v>
      </c>
      <c r="W3">
        <f ca="1">+IFERROR(IF(COUNT(W13:W29),ROUND(SUMIF($F$13:W29,"Category",W13:W29),0),""),"")</f>
        <v>0</v>
      </c>
      <c r="X3">
        <f ca="1">+IFERROR(IF(COUNT(X13:X29),ROUND(SUMIF($F$13:X29,"Category",X13:X29),2),""),"")</f>
        <v>0</v>
      </c>
      <c r="Y3">
        <f ca="1">+IFERROR(IF(COUNT(Y13:Y29),ROUND(SUMIF($F$13:Y29,"Category",Y13:Y29),0),""),"")</f>
        <v>9724825</v>
      </c>
    </row>
    <row r="4" spans="4:53" ht="30" hidden="1" customHeight="1"/>
    <row r="5" spans="4:53" ht="28.5" hidden="1" customHeight="1"/>
    <row r="9" spans="4:53" ht="29.25" customHeight="1">
      <c r="D9" s="458" t="s">
        <v>138</v>
      </c>
      <c r="E9" s="458" t="s">
        <v>34</v>
      </c>
      <c r="F9" s="458" t="s">
        <v>976</v>
      </c>
      <c r="G9" s="439" t="s">
        <v>137</v>
      </c>
      <c r="H9" s="447" t="s">
        <v>1</v>
      </c>
      <c r="I9" s="439" t="s">
        <v>961</v>
      </c>
      <c r="J9" s="447" t="s">
        <v>3</v>
      </c>
      <c r="K9" s="447" t="s">
        <v>4</v>
      </c>
      <c r="L9" s="447" t="s">
        <v>5</v>
      </c>
      <c r="M9" s="447" t="s">
        <v>6</v>
      </c>
      <c r="N9" s="447" t="s">
        <v>7</v>
      </c>
      <c r="O9" s="447" t="s">
        <v>8</v>
      </c>
      <c r="P9" s="447"/>
      <c r="Q9" s="447"/>
      <c r="R9" s="447"/>
      <c r="S9" s="447" t="s">
        <v>9</v>
      </c>
      <c r="T9" s="458" t="s">
        <v>1064</v>
      </c>
      <c r="U9" s="458" t="s">
        <v>135</v>
      </c>
      <c r="V9" s="447" t="s">
        <v>107</v>
      </c>
      <c r="W9" s="447" t="s">
        <v>12</v>
      </c>
      <c r="X9" s="447"/>
      <c r="Y9" s="447" t="s">
        <v>14</v>
      </c>
      <c r="Z9" s="438" t="s">
        <v>1053</v>
      </c>
      <c r="AV9" t="s">
        <v>34</v>
      </c>
    </row>
    <row r="10" spans="4:53" ht="31.5" customHeight="1">
      <c r="D10" s="459"/>
      <c r="E10" s="459"/>
      <c r="F10" s="459"/>
      <c r="G10" s="440"/>
      <c r="H10" s="447"/>
      <c r="I10" s="459"/>
      <c r="J10" s="447"/>
      <c r="K10" s="447"/>
      <c r="L10" s="447"/>
      <c r="M10" s="447"/>
      <c r="N10" s="447"/>
      <c r="O10" s="447" t="s">
        <v>15</v>
      </c>
      <c r="P10" s="447"/>
      <c r="Q10" s="447"/>
      <c r="R10" s="447" t="s">
        <v>16</v>
      </c>
      <c r="S10" s="447"/>
      <c r="T10" s="459"/>
      <c r="U10" s="459"/>
      <c r="V10" s="447"/>
      <c r="W10" s="447"/>
      <c r="X10" s="447"/>
      <c r="Y10" s="447"/>
      <c r="Z10" s="447"/>
      <c r="AV10" t="s">
        <v>979</v>
      </c>
    </row>
    <row r="11" spans="4:53" ht="72">
      <c r="D11" s="460"/>
      <c r="E11" s="460"/>
      <c r="F11" s="460"/>
      <c r="G11" s="441"/>
      <c r="H11" s="447"/>
      <c r="I11" s="460"/>
      <c r="J11" s="447"/>
      <c r="K11" s="447"/>
      <c r="L11" s="447"/>
      <c r="M11" s="447"/>
      <c r="N11" s="447"/>
      <c r="O11" s="44" t="s">
        <v>17</v>
      </c>
      <c r="P11" s="44" t="s">
        <v>18</v>
      </c>
      <c r="Q11" s="44" t="s">
        <v>19</v>
      </c>
      <c r="R11" s="447"/>
      <c r="S11" s="447"/>
      <c r="T11" s="460"/>
      <c r="U11" s="460"/>
      <c r="V11" s="447"/>
      <c r="W11" s="44" t="s">
        <v>20</v>
      </c>
      <c r="X11" s="44" t="s">
        <v>21</v>
      </c>
      <c r="Y11" s="447"/>
      <c r="Z11" s="447"/>
    </row>
    <row r="12" spans="4:53" ht="24.75" customHeight="1">
      <c r="D12" s="9" t="s">
        <v>101</v>
      </c>
      <c r="E12" s="94" t="s">
        <v>33</v>
      </c>
      <c r="F12" s="95"/>
      <c r="G12" s="236"/>
      <c r="H12" s="33"/>
      <c r="I12" s="33"/>
      <c r="J12" s="33"/>
      <c r="K12" s="33"/>
      <c r="L12" s="33"/>
      <c r="M12" s="33"/>
      <c r="N12" s="33"/>
      <c r="O12" s="33"/>
      <c r="P12" s="33"/>
      <c r="Q12" s="33"/>
      <c r="R12" s="33"/>
      <c r="S12" s="33"/>
      <c r="T12" s="33"/>
      <c r="U12" s="33"/>
      <c r="V12" s="33"/>
      <c r="W12" s="33"/>
      <c r="X12" s="33"/>
      <c r="Y12" s="33"/>
      <c r="Z12" s="34"/>
      <c r="AG12" s="11"/>
    </row>
    <row r="13" spans="4:53" s="11" customFormat="1" ht="25.5" hidden="1" customHeight="1">
      <c r="D13" s="104"/>
      <c r="E13" s="90"/>
      <c r="F13" s="90"/>
      <c r="G13" s="322"/>
      <c r="H13" s="10"/>
      <c r="I13" s="16"/>
      <c r="J13" s="16"/>
      <c r="K13" s="51"/>
      <c r="L13" s="51"/>
      <c r="M13" s="265" t="str">
        <f>+IFERROR(IF(COUNT(J13:L13),ROUND(SUM(J13:L13),0),""),"")</f>
        <v/>
      </c>
      <c r="N13" s="263" t="str">
        <f>+IFERROR(IF(COUNT(M13),ROUND(M13/'Shareholding Pattern'!$L$57*100,2),""),"")</f>
        <v/>
      </c>
      <c r="O13" s="308" t="str">
        <f>IF(J13="","",J13)</f>
        <v/>
      </c>
      <c r="P13" s="51"/>
      <c r="Q13" s="265" t="str">
        <f>+IFERROR(IF(COUNT(O13:P13),ROUND(SUM(O13,P13),2),""),"")</f>
        <v/>
      </c>
      <c r="R13" s="263" t="str">
        <f>+IFERROR(IF(COUNT(Q13),ROUND(Q13/('Shareholding Pattern'!$P$58)*100,2),""),"")</f>
        <v/>
      </c>
      <c r="S13" s="51"/>
      <c r="T13" s="51"/>
      <c r="U13" s="266" t="str">
        <f>+IFERROR(IF(COUNT(S13:T13),ROUND(SUM(S13:T13),0),""),"")</f>
        <v/>
      </c>
      <c r="V13" s="263" t="str">
        <f>+IFERROR(IF(COUNT(M13,U13),ROUND(SUM(U13,M13)/SUM('Shareholding Pattern'!$L$57,'Shareholding Pattern'!$T$57)*100,2),""),"")</f>
        <v/>
      </c>
      <c r="W13" s="51"/>
      <c r="X13" s="263" t="str">
        <f>+IFERROR(IF(COUNT(W13),ROUND(SUM(W13)/SUM(M13)*100,2),""),0)</f>
        <v/>
      </c>
      <c r="Y13" s="51"/>
      <c r="Z13" s="316"/>
      <c r="AC13" s="11">
        <f>IF(SUM(H13:Y13)&gt;0,1,0)</f>
        <v>0</v>
      </c>
      <c r="AD13" s="11">
        <f>SUM(AC29:AC65548)</f>
        <v>0</v>
      </c>
      <c r="AG13"/>
    </row>
    <row r="14" spans="4:53" ht="22.5" customHeight="1">
      <c r="D14" s="46"/>
      <c r="E14" s="47"/>
      <c r="F14" s="47"/>
      <c r="G14" s="47"/>
      <c r="H14" s="47"/>
      <c r="I14" s="47"/>
      <c r="J14" s="47"/>
      <c r="K14" s="47"/>
      <c r="L14" s="47"/>
      <c r="M14" s="47"/>
      <c r="N14" s="47"/>
      <c r="O14" s="47"/>
      <c r="P14" s="47"/>
      <c r="Q14" s="47"/>
      <c r="R14" s="47" t="str">
        <f>+IFERROR(IF(COUNT(Q14),ROUND(Q14/('Shareholding Pattern'!$P$58)*100,2),""),"")</f>
        <v/>
      </c>
      <c r="S14" s="47"/>
      <c r="T14" s="47"/>
      <c r="U14" s="47"/>
      <c r="V14" s="47"/>
      <c r="W14" s="47"/>
      <c r="X14" s="47"/>
      <c r="Y14" s="47"/>
      <c r="Z14" s="48"/>
    </row>
    <row r="15" spans="4:53" ht="22.5" customHeight="1">
      <c r="D15" s="104">
        <v>1</v>
      </c>
      <c r="E15" s="372" t="s">
        <v>1052</v>
      </c>
      <c r="F15" s="372" t="s">
        <v>34</v>
      </c>
      <c r="G15" s="322"/>
      <c r="H15" s="375"/>
      <c r="I15" s="51">
        <v>237</v>
      </c>
      <c r="J15" s="51">
        <v>8493365</v>
      </c>
      <c r="K15" s="51"/>
      <c r="L15" s="51"/>
      <c r="M15" s="374">
        <f t="shared" ref="M15:M27" si="0">+IFERROR(IF(COUNT(J15:L15),ROUND(SUM(J15:L15),0),""),"")</f>
        <v>8493365</v>
      </c>
      <c r="N15" s="264">
        <f>+IFERROR(IF(COUNT(M15),ROUND(M15/'Shareholding Pattern'!$L$57*100,2),""),"")</f>
        <v>19.52</v>
      </c>
      <c r="O15" s="51">
        <f t="shared" ref="O15:O27" si="1">IF(J15="","",J15)</f>
        <v>8493365</v>
      </c>
      <c r="P15" s="51"/>
      <c r="Q15" s="374">
        <f t="shared" ref="Q15:Q27" si="2">+IFERROR(IF(COUNT(O15:P15),ROUND(SUM(O15,P15),2),""),"")</f>
        <v>8493365</v>
      </c>
      <c r="R15" s="264">
        <f>+IFERROR(IF(COUNT(Q15),ROUND(Q15/('Shareholding Pattern'!$P$58)*100,2),""),"")</f>
        <v>19.52</v>
      </c>
      <c r="S15" s="51"/>
      <c r="T15" s="51"/>
      <c r="U15" s="374" t="str">
        <f t="shared" ref="U15:U27" si="3">+IFERROR(IF(COUNT(S15:T15),ROUND(SUM(S15:T15),0),""),"")</f>
        <v/>
      </c>
      <c r="V15" s="263">
        <f>+IFERROR(IF(COUNT(M15,U15),ROUND(SUM(U15,M15)/SUM('Shareholding Pattern'!$L$57,'Shareholding Pattern'!$T$57)*100,2),""),"")</f>
        <v>19.52</v>
      </c>
      <c r="W15" s="51">
        <v>0</v>
      </c>
      <c r="X15" s="213">
        <f t="shared" ref="X15:X27" si="4">+IFERROR(IF(COUNT(W15),ROUND(SUM(W15)/SUM(M15)*100,2),""),0)</f>
        <v>0</v>
      </c>
      <c r="Y15" s="51">
        <v>8479565</v>
      </c>
      <c r="Z15" s="316"/>
      <c r="AA15" s="11"/>
      <c r="AB15" s="11"/>
      <c r="AC15" s="11">
        <f t="shared" ref="AC15:AC27" si="5">IF(SUM(H15:Y15)&gt;0,1,0)</f>
        <v>1</v>
      </c>
    </row>
    <row r="16" spans="4:53" ht="22.5" customHeight="1">
      <c r="D16" s="104">
        <v>2</v>
      </c>
      <c r="E16" s="372" t="s">
        <v>1052</v>
      </c>
      <c r="F16" s="372" t="s">
        <v>979</v>
      </c>
      <c r="G16" s="372" t="s">
        <v>1117</v>
      </c>
      <c r="H16" s="369" t="s">
        <v>1118</v>
      </c>
      <c r="I16" s="373">
        <v>1</v>
      </c>
      <c r="J16" s="51">
        <v>640000</v>
      </c>
      <c r="K16" s="51"/>
      <c r="L16" s="51"/>
      <c r="M16" s="374">
        <f t="shared" si="0"/>
        <v>640000</v>
      </c>
      <c r="N16" s="264">
        <f>+IFERROR(IF(COUNT(M16),ROUND(M16/'Shareholding Pattern'!$L$57*100,2),""),"")</f>
        <v>1.47</v>
      </c>
      <c r="O16" s="51">
        <f t="shared" si="1"/>
        <v>640000</v>
      </c>
      <c r="P16" s="51"/>
      <c r="Q16" s="374">
        <f t="shared" si="2"/>
        <v>640000</v>
      </c>
      <c r="R16" s="264">
        <f>+IFERROR(IF(COUNT(Q16),ROUND(Q16/('Shareholding Pattern'!$P$58)*100,2),""),"")</f>
        <v>1.47</v>
      </c>
      <c r="S16" s="51"/>
      <c r="T16" s="51"/>
      <c r="U16" s="374" t="str">
        <f t="shared" si="3"/>
        <v/>
      </c>
      <c r="V16" s="263">
        <f>+IFERROR(IF(COUNT(M16,U16),ROUND(SUM(U16,M16)/SUM('Shareholding Pattern'!$L$57,'Shareholding Pattern'!$T$57)*100,2),""),"")</f>
        <v>1.47</v>
      </c>
      <c r="W16" s="51">
        <v>0</v>
      </c>
      <c r="X16" s="213">
        <f t="shared" si="4"/>
        <v>0</v>
      </c>
      <c r="Y16" s="377">
        <v>640000</v>
      </c>
      <c r="Z16" s="316"/>
      <c r="AA16" s="11"/>
      <c r="AB16" s="11"/>
      <c r="AC16" s="11">
        <f t="shared" si="5"/>
        <v>1</v>
      </c>
    </row>
    <row r="17" spans="4:29" ht="22.5" customHeight="1">
      <c r="D17" s="104">
        <v>3</v>
      </c>
      <c r="E17" s="372" t="s">
        <v>1052</v>
      </c>
      <c r="F17" s="372" t="s">
        <v>979</v>
      </c>
      <c r="G17" s="372" t="s">
        <v>1119</v>
      </c>
      <c r="H17" s="369" t="s">
        <v>1120</v>
      </c>
      <c r="I17" s="373">
        <v>1</v>
      </c>
      <c r="J17" s="51">
        <v>1325000</v>
      </c>
      <c r="K17" s="51"/>
      <c r="L17" s="51"/>
      <c r="M17" s="374">
        <f t="shared" si="0"/>
        <v>1325000</v>
      </c>
      <c r="N17" s="264">
        <f>+IFERROR(IF(COUNT(M17),ROUND(M17/'Shareholding Pattern'!$L$57*100,2),""),"")</f>
        <v>3.05</v>
      </c>
      <c r="O17" s="51">
        <f t="shared" si="1"/>
        <v>1325000</v>
      </c>
      <c r="P17" s="51"/>
      <c r="Q17" s="374">
        <f t="shared" si="2"/>
        <v>1325000</v>
      </c>
      <c r="R17" s="264">
        <f>+IFERROR(IF(COUNT(Q17),ROUND(Q17/('Shareholding Pattern'!$P$58)*100,2),""),"")</f>
        <v>3.05</v>
      </c>
      <c r="S17" s="51"/>
      <c r="T17" s="51"/>
      <c r="U17" s="374" t="str">
        <f t="shared" si="3"/>
        <v/>
      </c>
      <c r="V17" s="263">
        <f>+IFERROR(IF(COUNT(M17,U17),ROUND(SUM(U17,M17)/SUM('Shareholding Pattern'!$L$57,'Shareholding Pattern'!$T$57)*100,2),""),"")</f>
        <v>3.05</v>
      </c>
      <c r="W17" s="51">
        <v>0</v>
      </c>
      <c r="X17" s="213">
        <f t="shared" si="4"/>
        <v>0</v>
      </c>
      <c r="Y17" s="377">
        <v>1325000</v>
      </c>
      <c r="Z17" s="316"/>
      <c r="AA17" s="11"/>
      <c r="AB17" s="11"/>
      <c r="AC17" s="11">
        <f t="shared" si="5"/>
        <v>1</v>
      </c>
    </row>
    <row r="18" spans="4:29" ht="22.5" customHeight="1">
      <c r="D18" s="104">
        <v>4</v>
      </c>
      <c r="E18" s="372" t="s">
        <v>1052</v>
      </c>
      <c r="F18" s="372" t="s">
        <v>979</v>
      </c>
      <c r="G18" s="372" t="s">
        <v>1121</v>
      </c>
      <c r="H18" s="369" t="s">
        <v>1122</v>
      </c>
      <c r="I18" s="373">
        <v>1</v>
      </c>
      <c r="J18" s="51">
        <v>1000000</v>
      </c>
      <c r="K18" s="51"/>
      <c r="L18" s="51"/>
      <c r="M18" s="374">
        <f t="shared" si="0"/>
        <v>1000000</v>
      </c>
      <c r="N18" s="264">
        <f>+IFERROR(IF(COUNT(M18),ROUND(M18/'Shareholding Pattern'!$L$57*100,2),""),"")</f>
        <v>2.2999999999999998</v>
      </c>
      <c r="O18" s="51">
        <f t="shared" si="1"/>
        <v>1000000</v>
      </c>
      <c r="P18" s="51"/>
      <c r="Q18" s="374">
        <f t="shared" si="2"/>
        <v>1000000</v>
      </c>
      <c r="R18" s="264">
        <f>+IFERROR(IF(COUNT(Q18),ROUND(Q18/('Shareholding Pattern'!$P$58)*100,2),""),"")</f>
        <v>2.2999999999999998</v>
      </c>
      <c r="S18" s="51"/>
      <c r="T18" s="51"/>
      <c r="U18" s="374" t="str">
        <f t="shared" si="3"/>
        <v/>
      </c>
      <c r="V18" s="263">
        <f>+IFERROR(IF(COUNT(M18,U18),ROUND(SUM(U18,M18)/SUM('Shareholding Pattern'!$L$57,'Shareholding Pattern'!$T$57)*100,2),""),"")</f>
        <v>2.2999999999999998</v>
      </c>
      <c r="W18" s="51">
        <v>0</v>
      </c>
      <c r="X18" s="213">
        <f t="shared" si="4"/>
        <v>0</v>
      </c>
      <c r="Y18" s="377">
        <v>1000000</v>
      </c>
      <c r="Z18" s="316"/>
      <c r="AA18" s="11"/>
      <c r="AB18" s="11"/>
      <c r="AC18" s="11">
        <f t="shared" si="5"/>
        <v>1</v>
      </c>
    </row>
    <row r="19" spans="4:29" ht="22.5" customHeight="1">
      <c r="D19" s="104">
        <v>5</v>
      </c>
      <c r="E19" s="372" t="s">
        <v>1052</v>
      </c>
      <c r="F19" s="372" t="s">
        <v>979</v>
      </c>
      <c r="G19" s="372" t="s">
        <v>1123</v>
      </c>
      <c r="H19" s="369" t="s">
        <v>1124</v>
      </c>
      <c r="I19" s="373">
        <v>1</v>
      </c>
      <c r="J19" s="51">
        <v>1660000</v>
      </c>
      <c r="K19" s="51"/>
      <c r="L19" s="51"/>
      <c r="M19" s="374">
        <f t="shared" si="0"/>
        <v>1660000</v>
      </c>
      <c r="N19" s="264">
        <f>+IFERROR(IF(COUNT(M19),ROUND(M19/'Shareholding Pattern'!$L$57*100,2),""),"")</f>
        <v>3.82</v>
      </c>
      <c r="O19" s="51">
        <f t="shared" si="1"/>
        <v>1660000</v>
      </c>
      <c r="P19" s="51"/>
      <c r="Q19" s="374">
        <f t="shared" si="2"/>
        <v>1660000</v>
      </c>
      <c r="R19" s="264">
        <f>+IFERROR(IF(COUNT(Q19),ROUND(Q19/('Shareholding Pattern'!$P$58)*100,2),""),"")</f>
        <v>3.82</v>
      </c>
      <c r="S19" s="51"/>
      <c r="T19" s="51"/>
      <c r="U19" s="374" t="str">
        <f t="shared" si="3"/>
        <v/>
      </c>
      <c r="V19" s="263">
        <f>+IFERROR(IF(COUNT(M19,U19),ROUND(SUM(U19,M19)/SUM('Shareholding Pattern'!$L$57,'Shareholding Pattern'!$T$57)*100,2),""),"")</f>
        <v>3.82</v>
      </c>
      <c r="W19" s="51">
        <v>0</v>
      </c>
      <c r="X19" s="213">
        <f t="shared" si="4"/>
        <v>0</v>
      </c>
      <c r="Y19" s="377">
        <v>1660000</v>
      </c>
      <c r="Z19" s="316"/>
      <c r="AA19" s="11"/>
      <c r="AB19" s="11"/>
      <c r="AC19" s="11">
        <f t="shared" si="5"/>
        <v>1</v>
      </c>
    </row>
    <row r="20" spans="4:29" ht="22.5" customHeight="1">
      <c r="D20" s="104">
        <v>6</v>
      </c>
      <c r="E20" s="372" t="s">
        <v>1052</v>
      </c>
      <c r="F20" s="372" t="s">
        <v>979</v>
      </c>
      <c r="G20" s="372" t="s">
        <v>1125</v>
      </c>
      <c r="H20" s="369" t="s">
        <v>1126</v>
      </c>
      <c r="I20" s="373">
        <v>1</v>
      </c>
      <c r="J20" s="51">
        <v>545073</v>
      </c>
      <c r="K20" s="51"/>
      <c r="L20" s="51"/>
      <c r="M20" s="374">
        <f t="shared" si="0"/>
        <v>545073</v>
      </c>
      <c r="N20" s="264">
        <f>+IFERROR(IF(COUNT(M20),ROUND(M20/'Shareholding Pattern'!$L$57*100,2),""),"")</f>
        <v>1.25</v>
      </c>
      <c r="O20" s="51">
        <f t="shared" si="1"/>
        <v>545073</v>
      </c>
      <c r="P20" s="51"/>
      <c r="Q20" s="374">
        <f t="shared" si="2"/>
        <v>545073</v>
      </c>
      <c r="R20" s="264">
        <f>+IFERROR(IF(COUNT(Q20),ROUND(Q20/('Shareholding Pattern'!$P$58)*100,2),""),"")</f>
        <v>1.25</v>
      </c>
      <c r="S20" s="51"/>
      <c r="T20" s="51"/>
      <c r="U20" s="374" t="str">
        <f t="shared" si="3"/>
        <v/>
      </c>
      <c r="V20" s="263">
        <f>+IFERROR(IF(COUNT(M20,U20),ROUND(SUM(U20,M20)/SUM('Shareholding Pattern'!$L$57,'Shareholding Pattern'!$T$57)*100,2),""),"")</f>
        <v>1.25</v>
      </c>
      <c r="W20" s="51">
        <v>0</v>
      </c>
      <c r="X20" s="213">
        <f t="shared" si="4"/>
        <v>0</v>
      </c>
      <c r="Y20" s="377">
        <v>545073</v>
      </c>
      <c r="Z20" s="316"/>
      <c r="AA20" s="11"/>
      <c r="AB20" s="11"/>
      <c r="AC20" s="11">
        <f t="shared" si="5"/>
        <v>1</v>
      </c>
    </row>
    <row r="21" spans="4:29" ht="22.5" customHeight="1">
      <c r="D21" s="104">
        <v>7</v>
      </c>
      <c r="E21" s="372" t="s">
        <v>927</v>
      </c>
      <c r="F21" s="372" t="s">
        <v>34</v>
      </c>
      <c r="G21" s="322"/>
      <c r="H21" s="375"/>
      <c r="I21" s="51">
        <v>2</v>
      </c>
      <c r="J21" s="51">
        <v>36055</v>
      </c>
      <c r="K21" s="51"/>
      <c r="L21" s="51"/>
      <c r="M21" s="374">
        <f t="shared" si="0"/>
        <v>36055</v>
      </c>
      <c r="N21" s="264">
        <f>+IFERROR(IF(COUNT(M21),ROUND(M21/'Shareholding Pattern'!$L$57*100,2),""),"")</f>
        <v>0.08</v>
      </c>
      <c r="O21" s="51">
        <f t="shared" si="1"/>
        <v>36055</v>
      </c>
      <c r="P21" s="51"/>
      <c r="Q21" s="374">
        <f t="shared" si="2"/>
        <v>36055</v>
      </c>
      <c r="R21" s="264">
        <f>+IFERROR(IF(COUNT(Q21),ROUND(Q21/('Shareholding Pattern'!$P$58)*100,2),""),"")</f>
        <v>0.08</v>
      </c>
      <c r="S21" s="51"/>
      <c r="T21" s="51"/>
      <c r="U21" s="374" t="str">
        <f t="shared" si="3"/>
        <v/>
      </c>
      <c r="V21" s="263">
        <f>+IFERROR(IF(COUNT(M21,U21),ROUND(SUM(U21,M21)/SUM('Shareholding Pattern'!$L$57,'Shareholding Pattern'!$T$57)*100,2),""),"")</f>
        <v>0.08</v>
      </c>
      <c r="W21" s="51">
        <v>0</v>
      </c>
      <c r="X21" s="213">
        <f t="shared" si="4"/>
        <v>0</v>
      </c>
      <c r="Y21" s="51">
        <v>36055</v>
      </c>
      <c r="Z21" s="316"/>
      <c r="AA21" s="11"/>
      <c r="AB21" s="11"/>
      <c r="AC21" s="11">
        <f t="shared" si="5"/>
        <v>1</v>
      </c>
    </row>
    <row r="22" spans="4:29" ht="22.5" customHeight="1">
      <c r="D22" s="104">
        <v>8</v>
      </c>
      <c r="E22" s="372" t="s">
        <v>1004</v>
      </c>
      <c r="F22" s="372" t="s">
        <v>34</v>
      </c>
      <c r="G22" s="322"/>
      <c r="H22" s="375"/>
      <c r="I22" s="51">
        <v>1</v>
      </c>
      <c r="J22" s="51">
        <v>20</v>
      </c>
      <c r="K22" s="51"/>
      <c r="L22" s="51"/>
      <c r="M22" s="374">
        <f t="shared" si="0"/>
        <v>20</v>
      </c>
      <c r="N22" s="264">
        <f>+IFERROR(IF(COUNT(M22),ROUND(M22/'Shareholding Pattern'!$L$57*100,2),""),"")</f>
        <v>0</v>
      </c>
      <c r="O22" s="51">
        <f t="shared" si="1"/>
        <v>20</v>
      </c>
      <c r="P22" s="51"/>
      <c r="Q22" s="374">
        <f t="shared" si="2"/>
        <v>20</v>
      </c>
      <c r="R22" s="264">
        <f>+IFERROR(IF(COUNT(Q22),ROUND(Q22/('Shareholding Pattern'!$P$58)*100,2),""),"")</f>
        <v>0</v>
      </c>
      <c r="S22" s="51"/>
      <c r="T22" s="51"/>
      <c r="U22" s="374" t="str">
        <f t="shared" si="3"/>
        <v/>
      </c>
      <c r="V22" s="263">
        <f>+IFERROR(IF(COUNT(M22,U22),ROUND(SUM(U22,M22)/SUM('Shareholding Pattern'!$L$57,'Shareholding Pattern'!$T$57)*100,2),""),"")</f>
        <v>0</v>
      </c>
      <c r="W22" s="51">
        <v>0</v>
      </c>
      <c r="X22" s="213">
        <f t="shared" si="4"/>
        <v>0</v>
      </c>
      <c r="Y22" s="51">
        <v>20</v>
      </c>
      <c r="Z22" s="316"/>
      <c r="AA22" s="11"/>
      <c r="AB22" s="11"/>
      <c r="AC22" s="11">
        <f t="shared" si="5"/>
        <v>1</v>
      </c>
    </row>
    <row r="23" spans="4:29" ht="22.5" customHeight="1">
      <c r="D23" s="104">
        <v>9</v>
      </c>
      <c r="E23" s="372" t="s">
        <v>939</v>
      </c>
      <c r="F23" s="372" t="s">
        <v>34</v>
      </c>
      <c r="G23" s="322"/>
      <c r="H23" s="375"/>
      <c r="I23" s="51">
        <v>68</v>
      </c>
      <c r="J23" s="51">
        <v>103908</v>
      </c>
      <c r="K23" s="51"/>
      <c r="L23" s="51"/>
      <c r="M23" s="374">
        <f t="shared" si="0"/>
        <v>103908</v>
      </c>
      <c r="N23" s="264">
        <f>+IFERROR(IF(COUNT(M23),ROUND(M23/'Shareholding Pattern'!$L$57*100,2),""),"")</f>
        <v>0.24</v>
      </c>
      <c r="O23" s="51">
        <f t="shared" si="1"/>
        <v>103908</v>
      </c>
      <c r="P23" s="51"/>
      <c r="Q23" s="374">
        <f t="shared" si="2"/>
        <v>103908</v>
      </c>
      <c r="R23" s="264">
        <f>+IFERROR(IF(COUNT(Q23),ROUND(Q23/('Shareholding Pattern'!$P$58)*100,2),""),"")</f>
        <v>0.24</v>
      </c>
      <c r="S23" s="51"/>
      <c r="T23" s="51"/>
      <c r="U23" s="374" t="str">
        <f t="shared" si="3"/>
        <v/>
      </c>
      <c r="V23" s="263">
        <f>+IFERROR(IF(COUNT(M23,U23),ROUND(SUM(U23,M23)/SUM('Shareholding Pattern'!$L$57,'Shareholding Pattern'!$T$57)*100,2),""),"")</f>
        <v>0.24</v>
      </c>
      <c r="W23" s="51">
        <v>0</v>
      </c>
      <c r="X23" s="213">
        <f t="shared" si="4"/>
        <v>0</v>
      </c>
      <c r="Y23" s="51">
        <v>103908</v>
      </c>
      <c r="Z23" s="316"/>
      <c r="AA23" s="11"/>
      <c r="AB23" s="11"/>
      <c r="AC23" s="11">
        <f t="shared" si="5"/>
        <v>1</v>
      </c>
    </row>
    <row r="24" spans="4:29" ht="22.5" customHeight="1">
      <c r="D24" s="104">
        <v>10</v>
      </c>
      <c r="E24" s="372" t="s">
        <v>928</v>
      </c>
      <c r="F24" s="372" t="s">
        <v>34</v>
      </c>
      <c r="G24" s="322"/>
      <c r="H24" s="375"/>
      <c r="I24" s="51">
        <v>151</v>
      </c>
      <c r="J24" s="51">
        <v>306620</v>
      </c>
      <c r="K24" s="51"/>
      <c r="L24" s="51"/>
      <c r="M24" s="374">
        <f t="shared" si="0"/>
        <v>306620</v>
      </c>
      <c r="N24" s="264">
        <f>+IFERROR(IF(COUNT(M24),ROUND(M24/'Shareholding Pattern'!$L$57*100,2),""),"")</f>
        <v>0.7</v>
      </c>
      <c r="O24" s="51">
        <f t="shared" si="1"/>
        <v>306620</v>
      </c>
      <c r="P24" s="51"/>
      <c r="Q24" s="374">
        <f t="shared" si="2"/>
        <v>306620</v>
      </c>
      <c r="R24" s="264">
        <f>+IFERROR(IF(COUNT(Q24),ROUND(Q24/('Shareholding Pattern'!$P$58)*100,2),""),"")</f>
        <v>0.7</v>
      </c>
      <c r="S24" s="51"/>
      <c r="T24" s="51"/>
      <c r="U24" s="374" t="str">
        <f t="shared" si="3"/>
        <v/>
      </c>
      <c r="V24" s="263">
        <f>+IFERROR(IF(COUNT(M24,U24),ROUND(SUM(U24,M24)/SUM('Shareholding Pattern'!$L$57,'Shareholding Pattern'!$T$57)*100,2),""),"")</f>
        <v>0.7</v>
      </c>
      <c r="W24" s="51">
        <v>0</v>
      </c>
      <c r="X24" s="213">
        <f t="shared" si="4"/>
        <v>0</v>
      </c>
      <c r="Y24" s="51">
        <v>306620</v>
      </c>
      <c r="Z24" s="316"/>
      <c r="AA24" s="11"/>
      <c r="AB24" s="11"/>
      <c r="AC24" s="11">
        <f t="shared" si="5"/>
        <v>1</v>
      </c>
    </row>
    <row r="25" spans="4:29" ht="22.5" customHeight="1">
      <c r="D25" s="104">
        <v>11</v>
      </c>
      <c r="E25" s="372" t="s">
        <v>936</v>
      </c>
      <c r="F25" s="372" t="s">
        <v>34</v>
      </c>
      <c r="G25" s="322"/>
      <c r="H25" s="375"/>
      <c r="I25" s="51">
        <v>6</v>
      </c>
      <c r="J25" s="51">
        <v>641591</v>
      </c>
      <c r="K25" s="51"/>
      <c r="L25" s="51"/>
      <c r="M25" s="374">
        <f t="shared" si="0"/>
        <v>641591</v>
      </c>
      <c r="N25" s="264">
        <f>+IFERROR(IF(COUNT(M25),ROUND(M25/'Shareholding Pattern'!$L$57*100,2),""),"")</f>
        <v>1.47</v>
      </c>
      <c r="O25" s="51">
        <f t="shared" si="1"/>
        <v>641591</v>
      </c>
      <c r="P25" s="51"/>
      <c r="Q25" s="374">
        <f t="shared" si="2"/>
        <v>641591</v>
      </c>
      <c r="R25" s="264">
        <f>+IFERROR(IF(COUNT(Q25),ROUND(Q25/('Shareholding Pattern'!$P$58)*100,2),""),"")</f>
        <v>1.47</v>
      </c>
      <c r="S25" s="51"/>
      <c r="T25" s="51"/>
      <c r="U25" s="374" t="str">
        <f t="shared" si="3"/>
        <v/>
      </c>
      <c r="V25" s="263">
        <f>+IFERROR(IF(COUNT(M25,U25),ROUND(SUM(U25,M25)/SUM('Shareholding Pattern'!$L$57,'Shareholding Pattern'!$T$57)*100,2),""),"")</f>
        <v>1.47</v>
      </c>
      <c r="W25" s="51">
        <v>0</v>
      </c>
      <c r="X25" s="213">
        <f t="shared" si="4"/>
        <v>0</v>
      </c>
      <c r="Y25" s="51">
        <v>641591</v>
      </c>
      <c r="Z25" s="316"/>
      <c r="AA25" s="11"/>
      <c r="AB25" s="11"/>
      <c r="AC25" s="11">
        <f t="shared" si="5"/>
        <v>1</v>
      </c>
    </row>
    <row r="26" spans="4:29" ht="22.5" customHeight="1">
      <c r="D26" s="104">
        <v>12</v>
      </c>
      <c r="E26" s="372" t="s">
        <v>1068</v>
      </c>
      <c r="F26" s="372" t="s">
        <v>34</v>
      </c>
      <c r="G26" s="322"/>
      <c r="H26" s="375"/>
      <c r="I26" s="51">
        <v>49</v>
      </c>
      <c r="J26" s="51">
        <v>52366</v>
      </c>
      <c r="K26" s="51"/>
      <c r="L26" s="51"/>
      <c r="M26" s="374">
        <f t="shared" si="0"/>
        <v>52366</v>
      </c>
      <c r="N26" s="264">
        <f>+IFERROR(IF(COUNT(M26),ROUND(M26/'Shareholding Pattern'!$L$57*100,2),""),"")</f>
        <v>0.12</v>
      </c>
      <c r="O26" s="51">
        <f t="shared" si="1"/>
        <v>52366</v>
      </c>
      <c r="P26" s="51"/>
      <c r="Q26" s="374">
        <f t="shared" si="2"/>
        <v>52366</v>
      </c>
      <c r="R26" s="264">
        <f>+IFERROR(IF(COUNT(Q26),ROUND(Q26/('Shareholding Pattern'!$P$58)*100,2),""),"")</f>
        <v>0.12</v>
      </c>
      <c r="S26" s="51"/>
      <c r="T26" s="51"/>
      <c r="U26" s="374" t="str">
        <f t="shared" si="3"/>
        <v/>
      </c>
      <c r="V26" s="263">
        <f>+IFERROR(IF(COUNT(M26,U26),ROUND(SUM(U26,M26)/SUM('Shareholding Pattern'!$L$57,'Shareholding Pattern'!$T$57)*100,2),""),"")</f>
        <v>0.12</v>
      </c>
      <c r="W26" s="51">
        <v>0</v>
      </c>
      <c r="X26" s="213">
        <f t="shared" si="4"/>
        <v>0</v>
      </c>
      <c r="Y26" s="51">
        <v>52366</v>
      </c>
      <c r="Z26" s="316"/>
      <c r="AA26" s="11"/>
      <c r="AB26" s="11"/>
      <c r="AC26" s="11">
        <f t="shared" si="5"/>
        <v>1</v>
      </c>
    </row>
    <row r="27" spans="4:29" ht="22.5" customHeight="1">
      <c r="D27" s="104">
        <v>13</v>
      </c>
      <c r="E27" s="372" t="s">
        <v>1069</v>
      </c>
      <c r="F27" s="372" t="s">
        <v>34</v>
      </c>
      <c r="G27" s="322"/>
      <c r="H27" s="375"/>
      <c r="I27" s="51">
        <v>23</v>
      </c>
      <c r="J27" s="51">
        <v>42688</v>
      </c>
      <c r="K27" s="51"/>
      <c r="L27" s="51"/>
      <c r="M27" s="374">
        <f t="shared" si="0"/>
        <v>42688</v>
      </c>
      <c r="N27" s="264">
        <f>+IFERROR(IF(COUNT(M27),ROUND(M27/'Shareholding Pattern'!$L$57*100,2),""),"")</f>
        <v>0.1</v>
      </c>
      <c r="O27" s="51">
        <f t="shared" si="1"/>
        <v>42688</v>
      </c>
      <c r="P27" s="51"/>
      <c r="Q27" s="374">
        <f t="shared" si="2"/>
        <v>42688</v>
      </c>
      <c r="R27" s="264">
        <f>+IFERROR(IF(COUNT(Q27),ROUND(Q27/('Shareholding Pattern'!$P$58)*100,2),""),"")</f>
        <v>0.1</v>
      </c>
      <c r="S27" s="51"/>
      <c r="T27" s="51"/>
      <c r="U27" s="374" t="str">
        <f t="shared" si="3"/>
        <v/>
      </c>
      <c r="V27" s="263">
        <f>+IFERROR(IF(COUNT(M27,U27),ROUND(SUM(U27,M27)/SUM('Shareholding Pattern'!$L$57,'Shareholding Pattern'!$T$57)*100,2),""),"")</f>
        <v>0.1</v>
      </c>
      <c r="W27" s="51">
        <v>0</v>
      </c>
      <c r="X27" s="213">
        <f t="shared" si="4"/>
        <v>0</v>
      </c>
      <c r="Y27" s="51">
        <v>42688</v>
      </c>
      <c r="Z27" s="316"/>
      <c r="AA27" s="11"/>
      <c r="AB27" s="11"/>
      <c r="AC27" s="11">
        <f t="shared" si="5"/>
        <v>1</v>
      </c>
    </row>
    <row r="28" spans="4:29" ht="22.5" customHeight="1">
      <c r="D28" s="104">
        <v>14</v>
      </c>
      <c r="E28" s="372" t="s">
        <v>935</v>
      </c>
      <c r="F28" s="372" t="s">
        <v>34</v>
      </c>
      <c r="G28" s="372" t="s">
        <v>1127</v>
      </c>
      <c r="H28" s="375"/>
      <c r="I28" s="51">
        <v>1</v>
      </c>
      <c r="J28" s="51">
        <v>62012</v>
      </c>
      <c r="K28" s="51"/>
      <c r="L28" s="51"/>
      <c r="M28" s="374">
        <f>+IFERROR(IF(COUNT(J28:L28),ROUND(SUM(J28:L28),0),""),"")</f>
        <v>62012</v>
      </c>
      <c r="N28" s="264">
        <f>+IFERROR(IF(COUNT(M28),ROUND(M28/'Shareholding Pattern'!$L$57*100,2),""),"")</f>
        <v>0.14000000000000001</v>
      </c>
      <c r="O28" s="51">
        <f>IF(J28="","",J28)</f>
        <v>62012</v>
      </c>
      <c r="P28" s="51"/>
      <c r="Q28" s="374">
        <f>+IFERROR(IF(COUNT(O28:P28),ROUND(SUM(O28,P28),2),""),"")</f>
        <v>62012</v>
      </c>
      <c r="R28" s="264">
        <f>+IFERROR(IF(COUNT(Q28),ROUND(Q28/('Shareholding Pattern'!$P$58)*100,2),""),"")</f>
        <v>0.14000000000000001</v>
      </c>
      <c r="S28" s="51"/>
      <c r="T28" s="51"/>
      <c r="U28" s="374" t="str">
        <f>+IFERROR(IF(COUNT(S28:T28),ROUND(SUM(S28:T28),0),""),"")</f>
        <v/>
      </c>
      <c r="V28" s="263">
        <f>+IFERROR(IF(COUNT(M28,U28),ROUND(SUM(U28,M28)/SUM('Shareholding Pattern'!$L$57,'Shareholding Pattern'!$T$57)*100,2),""),"")</f>
        <v>0.14000000000000001</v>
      </c>
      <c r="W28" s="51">
        <v>0</v>
      </c>
      <c r="X28" s="213">
        <f>+IFERROR(IF(COUNT(W28),ROUND(SUM(W28)/SUM(M28)*100,2),""),0)</f>
        <v>0</v>
      </c>
      <c r="Y28" s="51">
        <v>62012</v>
      </c>
      <c r="Z28" s="316"/>
      <c r="AA28" s="11"/>
      <c r="AB28" s="11"/>
      <c r="AC28" s="11">
        <f>IF(SUM(H28:Y28)&gt;0,1,0)</f>
        <v>1</v>
      </c>
    </row>
    <row r="29" spans="4:29" ht="0.75" hidden="1" customHeight="1">
      <c r="D29" s="230"/>
      <c r="E29" s="18"/>
      <c r="F29" s="18"/>
      <c r="G29" s="18"/>
      <c r="H29" s="18"/>
      <c r="I29" s="18"/>
      <c r="J29" s="18"/>
      <c r="K29" s="228"/>
      <c r="L29" s="228"/>
      <c r="M29" s="18"/>
      <c r="N29" s="18"/>
      <c r="O29" s="228"/>
      <c r="P29" s="228"/>
      <c r="Q29" s="18"/>
      <c r="R29" s="18"/>
      <c r="S29" s="18"/>
      <c r="T29" s="18"/>
      <c r="U29" s="18"/>
      <c r="V29" s="18"/>
      <c r="W29" s="228"/>
      <c r="X29" s="18"/>
      <c r="Y29" s="229"/>
    </row>
    <row r="30" spans="4:29" ht="18.75" customHeight="1">
      <c r="D30" s="150"/>
      <c r="E30" s="39"/>
      <c r="F30" s="39"/>
      <c r="G30" s="64" t="s">
        <v>1002</v>
      </c>
      <c r="H30" s="64" t="s">
        <v>19</v>
      </c>
      <c r="I30" s="77">
        <f ca="1">+IFERROR(IF(COUNT(I13:I29),ROUND(SUMIF($F$13:I29,"Category",I13:I29),0),""),"")</f>
        <v>538</v>
      </c>
      <c r="J30" s="77">
        <f ca="1">+IFERROR(IF(COUNT(J13:J29),ROUND(SUMIF($F$13:J29,"Category",J13:J29),0),""),"")</f>
        <v>9738625</v>
      </c>
      <c r="K30" s="77" t="str">
        <f>+IFERROR(IF(COUNT(K13:K29),ROUND(SUMIF($F$13:K29,"Category",K13:K29),0),""),"")</f>
        <v/>
      </c>
      <c r="L30" s="77" t="str">
        <f>+IFERROR(IF(COUNT(L13:L29),ROUND(SUMIF($F$13:L29,"Category",L13:L29),0),""),"")</f>
        <v/>
      </c>
      <c r="M30" s="77">
        <f ca="1">+IFERROR(IF(COUNT(M13:M29),ROUND(SUMIF($F$13:M29,"Category",M13:M29),0),""),"")</f>
        <v>9738625</v>
      </c>
      <c r="N30" s="263">
        <f ca="1">+IFERROR(IF(COUNT(N13:N29),ROUND(SUMIF($F$13:N29,"Category",N13:N29),2),""),"")</f>
        <v>22.37</v>
      </c>
      <c r="O30" s="215">
        <f ca="1">+IFERROR(IF(COUNT(O13:O29),ROUND(SUMIF($F$13:O29,"Category",O13:O29),0),""),"")</f>
        <v>9738625</v>
      </c>
      <c r="P30" s="215" t="str">
        <f>+IFERROR(IF(COUNT(P13:P29),ROUND(SUMIF($F$13:P29,"Category",P13:P29),0),""),"")</f>
        <v/>
      </c>
      <c r="Q30" s="215">
        <f ca="1">+IFERROR(IF(COUNT(Q13:Q29),ROUND(SUMIF($F$13:Q29,"Category",Q13:Q29),0),""),"")</f>
        <v>9738625</v>
      </c>
      <c r="R30" s="263">
        <f ca="1">+IFERROR(IF(COUNT(R13:R29),ROUND(SUMIF($F$13:R29,"Category",R13:R29),2),""),"")</f>
        <v>22.37</v>
      </c>
      <c r="S30" s="77" t="str">
        <f>+IFERROR(IF(COUNT(S13:S29),ROUND(SUMIF($F$13:S29,"Category",S13:S29),0),""),"")</f>
        <v/>
      </c>
      <c r="T30" s="77" t="str">
        <f>+IFERROR(IF(COUNT(T13:T29),ROUND(SUMIF($F$13:T29,"Category",T13:T29),0),""),"")</f>
        <v/>
      </c>
      <c r="U30" s="77" t="str">
        <f>+IFERROR(IF(COUNT(U13:U29),ROUND(SUMIF($F$13:U29,"Category",U13:U29),0),""),"")</f>
        <v/>
      </c>
      <c r="V30" s="263">
        <f ca="1">+IFERROR(IF(COUNT(V13:V29),ROUND(SUMIF($F$13:V29,"Category",V13:V29),2),""),"")</f>
        <v>22.37</v>
      </c>
      <c r="W30" s="77">
        <f ca="1">+IFERROR(IF(COUNT(W13:W29),ROUND(SUMIF($F$13:W29,"Category",W13:W29),0),""),"")</f>
        <v>0</v>
      </c>
      <c r="X30" s="263">
        <f ca="1">+IFERROR(IF(COUNT(W30),ROUND(SUM(W30)/SUM(M30)*100,2),""),0)</f>
        <v>0</v>
      </c>
      <c r="Y30" s="77">
        <f ca="1">+IFERROR(IF(COUNT(Y13:Y29),ROUND(SUMIF($F$13:Y29,"Category",Y13:Y29),0),""),"")</f>
        <v>9724825</v>
      </c>
    </row>
    <row r="33" spans="7:7">
      <c r="G33" s="117"/>
    </row>
  </sheetData>
  <sheetProtection algorithmName="SHA-512" hashValue="vi1clFtGGH23V8172TasGIn1hVXkusQuOu4XWD0RP7H+nGHUboYVhdB1SiUFkjpCDhVx3huJommrljnlGDYJQw==" saltValue="HsgYX0e+DtHZx/WsL2T8fg==" spinCount="100000" sheet="1" objects="1" scenarios="1"/>
  <dataConsolidate/>
  <mergeCells count="21">
    <mergeCell ref="D9:D11"/>
    <mergeCell ref="E9:E11"/>
    <mergeCell ref="F9:F11"/>
    <mergeCell ref="H9:H11"/>
    <mergeCell ref="I9:I11"/>
    <mergeCell ref="G9:G11"/>
    <mergeCell ref="Z9:Z11"/>
    <mergeCell ref="J9:J11"/>
    <mergeCell ref="Y9:Y11"/>
    <mergeCell ref="V9:V11"/>
    <mergeCell ref="T9:T11"/>
    <mergeCell ref="U9:U11"/>
    <mergeCell ref="O10:Q10"/>
    <mergeCell ref="R10:R11"/>
    <mergeCell ref="O9:R9"/>
    <mergeCell ref="S9:S11"/>
    <mergeCell ref="W9:X10"/>
    <mergeCell ref="K9:K11"/>
    <mergeCell ref="L9:L11"/>
    <mergeCell ref="M9:M11"/>
    <mergeCell ref="N9:N11"/>
  </mergeCells>
  <dataValidations count="6">
    <dataValidation type="whole" operator="lessThanOrEqual" allowBlank="1" showInputMessage="1" showErrorMessage="1" sqref="W13 W15:W28" xr:uid="{00000000-0002-0000-1E00-000000000000}">
      <formula1>J13</formula1>
    </dataValidation>
    <dataValidation type="whole" operator="lessThanOrEqual" allowBlank="1" showInputMessage="1" showErrorMessage="1" sqref="Y13 Y15:Y28" xr:uid="{00000000-0002-0000-1E00-000001000000}">
      <formula1>M13</formula1>
    </dataValidation>
    <dataValidation type="whole" operator="greaterThanOrEqual" allowBlank="1" showInputMessage="1" showErrorMessage="1" sqref="O13:P13 S13:T13 J13:L13 S15:T28 J15:L28 O15:P28" xr:uid="{00000000-0002-0000-1E00-000002000000}">
      <formula1>0</formula1>
    </dataValidation>
    <dataValidation type="textLength" operator="equal" allowBlank="1" showInputMessage="1" showErrorMessage="1" prompt="[A-Z][A-Z][A-Z][A-Z][A-Z][0-9][0-9][0-9][0-9][A-Z]_x000a__x000a_In absence of PAN write : ZZZZZ9999Z" sqref="H13 H15:H28" xr:uid="{00000000-0002-0000-1E00-000003000000}">
      <formula1>10</formula1>
    </dataValidation>
    <dataValidation type="list" allowBlank="1" showInputMessage="1" showErrorMessage="1" sqref="F13 F15:F28" xr:uid="{00000000-0002-0000-1E00-000004000000}">
      <formula1>$AV$9:$AV$10</formula1>
    </dataValidation>
    <dataValidation type="list" allowBlank="1" showInputMessage="1" showErrorMessage="1" sqref="E13 E15:E28" xr:uid="{00000000-0002-0000-1E00-000005000000}">
      <formula1>$AE$1:$BA$1</formula1>
    </dataValidation>
  </dataValidations>
  <hyperlinks>
    <hyperlink ref="H30" location="'Shareholding Pattern'!F48" display="Total" xr:uid="{00000000-0004-0000-1E00-000000000000}"/>
    <hyperlink ref="G30" location="'Shareholding Pattern'!F48" display="Total" xr:uid="{00000000-0004-0000-1E00-000001000000}"/>
  </hyperlink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Button 1">
              <controlPr defaultSize="0" print="0" autoFill="0" autoPict="0" macro="[0]!opentextblock">
                <anchor moveWithCells="1" sizeWithCells="1">
                  <from>
                    <xdr:col>25</xdr:col>
                    <xdr:colOff>125730</xdr:colOff>
                    <xdr:row>14</xdr:row>
                    <xdr:rowOff>57150</xdr:rowOff>
                  </from>
                  <to>
                    <xdr:col>25</xdr:col>
                    <xdr:colOff>1257300</xdr:colOff>
                    <xdr:row>14</xdr:row>
                    <xdr:rowOff>220980</xdr:rowOff>
                  </to>
                </anchor>
              </controlPr>
            </control>
          </mc:Choice>
        </mc:AlternateContent>
        <mc:AlternateContent xmlns:mc="http://schemas.openxmlformats.org/markup-compatibility/2006">
          <mc:Choice Requires="x14">
            <control shapeId="30722" r:id="rId5" name="Button 2">
              <controlPr defaultSize="0" print="0" autoFill="0" autoPict="0" macro="[0]!opentextblock">
                <anchor moveWithCells="1" sizeWithCells="1">
                  <from>
                    <xdr:col>25</xdr:col>
                    <xdr:colOff>125730</xdr:colOff>
                    <xdr:row>15</xdr:row>
                    <xdr:rowOff>57150</xdr:rowOff>
                  </from>
                  <to>
                    <xdr:col>25</xdr:col>
                    <xdr:colOff>1257300</xdr:colOff>
                    <xdr:row>15</xdr:row>
                    <xdr:rowOff>220980</xdr:rowOff>
                  </to>
                </anchor>
              </controlPr>
            </control>
          </mc:Choice>
        </mc:AlternateContent>
        <mc:AlternateContent xmlns:mc="http://schemas.openxmlformats.org/markup-compatibility/2006">
          <mc:Choice Requires="x14">
            <control shapeId="30723" r:id="rId6" name="Button 3">
              <controlPr defaultSize="0" print="0" autoFill="0" autoPict="0" macro="[0]!opentextblock">
                <anchor moveWithCells="1" sizeWithCells="1">
                  <from>
                    <xdr:col>25</xdr:col>
                    <xdr:colOff>125730</xdr:colOff>
                    <xdr:row>16</xdr:row>
                    <xdr:rowOff>57150</xdr:rowOff>
                  </from>
                  <to>
                    <xdr:col>25</xdr:col>
                    <xdr:colOff>1257300</xdr:colOff>
                    <xdr:row>16</xdr:row>
                    <xdr:rowOff>220980</xdr:rowOff>
                  </to>
                </anchor>
              </controlPr>
            </control>
          </mc:Choice>
        </mc:AlternateContent>
        <mc:AlternateContent xmlns:mc="http://schemas.openxmlformats.org/markup-compatibility/2006">
          <mc:Choice Requires="x14">
            <control shapeId="30724" r:id="rId7" name="Button 4">
              <controlPr defaultSize="0" print="0" autoFill="0" autoPict="0" macro="[0]!opentextblock">
                <anchor moveWithCells="1" sizeWithCells="1">
                  <from>
                    <xdr:col>25</xdr:col>
                    <xdr:colOff>125730</xdr:colOff>
                    <xdr:row>17</xdr:row>
                    <xdr:rowOff>57150</xdr:rowOff>
                  </from>
                  <to>
                    <xdr:col>25</xdr:col>
                    <xdr:colOff>1257300</xdr:colOff>
                    <xdr:row>17</xdr:row>
                    <xdr:rowOff>220980</xdr:rowOff>
                  </to>
                </anchor>
              </controlPr>
            </control>
          </mc:Choice>
        </mc:AlternateContent>
        <mc:AlternateContent xmlns:mc="http://schemas.openxmlformats.org/markup-compatibility/2006">
          <mc:Choice Requires="x14">
            <control shapeId="30725" r:id="rId8" name="Button 5">
              <controlPr defaultSize="0" print="0" autoFill="0" autoPict="0" macro="[0]!opentextblock">
                <anchor moveWithCells="1" sizeWithCells="1">
                  <from>
                    <xdr:col>25</xdr:col>
                    <xdr:colOff>125730</xdr:colOff>
                    <xdr:row>18</xdr:row>
                    <xdr:rowOff>57150</xdr:rowOff>
                  </from>
                  <to>
                    <xdr:col>25</xdr:col>
                    <xdr:colOff>1257300</xdr:colOff>
                    <xdr:row>18</xdr:row>
                    <xdr:rowOff>220980</xdr:rowOff>
                  </to>
                </anchor>
              </controlPr>
            </control>
          </mc:Choice>
        </mc:AlternateContent>
        <mc:AlternateContent xmlns:mc="http://schemas.openxmlformats.org/markup-compatibility/2006">
          <mc:Choice Requires="x14">
            <control shapeId="30726" r:id="rId9" name="Button 6">
              <controlPr defaultSize="0" print="0" autoFill="0" autoPict="0" macro="[0]!opentextblock">
                <anchor moveWithCells="1" sizeWithCells="1">
                  <from>
                    <xdr:col>25</xdr:col>
                    <xdr:colOff>125730</xdr:colOff>
                    <xdr:row>19</xdr:row>
                    <xdr:rowOff>57150</xdr:rowOff>
                  </from>
                  <to>
                    <xdr:col>25</xdr:col>
                    <xdr:colOff>1257300</xdr:colOff>
                    <xdr:row>19</xdr:row>
                    <xdr:rowOff>220980</xdr:rowOff>
                  </to>
                </anchor>
              </controlPr>
            </control>
          </mc:Choice>
        </mc:AlternateContent>
        <mc:AlternateContent xmlns:mc="http://schemas.openxmlformats.org/markup-compatibility/2006">
          <mc:Choice Requires="x14">
            <control shapeId="30727" r:id="rId10" name="Button 7">
              <controlPr defaultSize="0" print="0" autoFill="0" autoPict="0" macro="[0]!opentextblock">
                <anchor moveWithCells="1" sizeWithCells="1">
                  <from>
                    <xdr:col>25</xdr:col>
                    <xdr:colOff>125730</xdr:colOff>
                    <xdr:row>20</xdr:row>
                    <xdr:rowOff>57150</xdr:rowOff>
                  </from>
                  <to>
                    <xdr:col>25</xdr:col>
                    <xdr:colOff>1257300</xdr:colOff>
                    <xdr:row>20</xdr:row>
                    <xdr:rowOff>220980</xdr:rowOff>
                  </to>
                </anchor>
              </controlPr>
            </control>
          </mc:Choice>
        </mc:AlternateContent>
        <mc:AlternateContent xmlns:mc="http://schemas.openxmlformats.org/markup-compatibility/2006">
          <mc:Choice Requires="x14">
            <control shapeId="30728" r:id="rId11" name="Button 8">
              <controlPr defaultSize="0" print="0" autoFill="0" autoPict="0" macro="[0]!opentextblock">
                <anchor moveWithCells="1" sizeWithCells="1">
                  <from>
                    <xdr:col>25</xdr:col>
                    <xdr:colOff>125730</xdr:colOff>
                    <xdr:row>21</xdr:row>
                    <xdr:rowOff>57150</xdr:rowOff>
                  </from>
                  <to>
                    <xdr:col>25</xdr:col>
                    <xdr:colOff>1257300</xdr:colOff>
                    <xdr:row>21</xdr:row>
                    <xdr:rowOff>220980</xdr:rowOff>
                  </to>
                </anchor>
              </controlPr>
            </control>
          </mc:Choice>
        </mc:AlternateContent>
        <mc:AlternateContent xmlns:mc="http://schemas.openxmlformats.org/markup-compatibility/2006">
          <mc:Choice Requires="x14">
            <control shapeId="30729" r:id="rId12" name="Button 9">
              <controlPr defaultSize="0" print="0" autoFill="0" autoPict="0" macro="[0]!opentextblock">
                <anchor moveWithCells="1" sizeWithCells="1">
                  <from>
                    <xdr:col>25</xdr:col>
                    <xdr:colOff>125730</xdr:colOff>
                    <xdr:row>22</xdr:row>
                    <xdr:rowOff>57150</xdr:rowOff>
                  </from>
                  <to>
                    <xdr:col>25</xdr:col>
                    <xdr:colOff>1257300</xdr:colOff>
                    <xdr:row>22</xdr:row>
                    <xdr:rowOff>220980</xdr:rowOff>
                  </to>
                </anchor>
              </controlPr>
            </control>
          </mc:Choice>
        </mc:AlternateContent>
        <mc:AlternateContent xmlns:mc="http://schemas.openxmlformats.org/markup-compatibility/2006">
          <mc:Choice Requires="x14">
            <control shapeId="30730" r:id="rId13" name="Button 10">
              <controlPr defaultSize="0" print="0" autoFill="0" autoPict="0" macro="[0]!opentextblock">
                <anchor moveWithCells="1" sizeWithCells="1">
                  <from>
                    <xdr:col>25</xdr:col>
                    <xdr:colOff>125730</xdr:colOff>
                    <xdr:row>23</xdr:row>
                    <xdr:rowOff>57150</xdr:rowOff>
                  </from>
                  <to>
                    <xdr:col>25</xdr:col>
                    <xdr:colOff>1257300</xdr:colOff>
                    <xdr:row>23</xdr:row>
                    <xdr:rowOff>220980</xdr:rowOff>
                  </to>
                </anchor>
              </controlPr>
            </control>
          </mc:Choice>
        </mc:AlternateContent>
        <mc:AlternateContent xmlns:mc="http://schemas.openxmlformats.org/markup-compatibility/2006">
          <mc:Choice Requires="x14">
            <control shapeId="30731" r:id="rId14" name="Button 11">
              <controlPr defaultSize="0" print="0" autoFill="0" autoPict="0" macro="[0]!opentextblock">
                <anchor moveWithCells="1" sizeWithCells="1">
                  <from>
                    <xdr:col>25</xdr:col>
                    <xdr:colOff>125730</xdr:colOff>
                    <xdr:row>24</xdr:row>
                    <xdr:rowOff>57150</xdr:rowOff>
                  </from>
                  <to>
                    <xdr:col>25</xdr:col>
                    <xdr:colOff>1257300</xdr:colOff>
                    <xdr:row>24</xdr:row>
                    <xdr:rowOff>220980</xdr:rowOff>
                  </to>
                </anchor>
              </controlPr>
            </control>
          </mc:Choice>
        </mc:AlternateContent>
        <mc:AlternateContent xmlns:mc="http://schemas.openxmlformats.org/markup-compatibility/2006">
          <mc:Choice Requires="x14">
            <control shapeId="30732" r:id="rId15" name="Button 12">
              <controlPr defaultSize="0" print="0" autoFill="0" autoPict="0" macro="[0]!opentextblock">
                <anchor moveWithCells="1" sizeWithCells="1">
                  <from>
                    <xdr:col>25</xdr:col>
                    <xdr:colOff>125730</xdr:colOff>
                    <xdr:row>25</xdr:row>
                    <xdr:rowOff>57150</xdr:rowOff>
                  </from>
                  <to>
                    <xdr:col>25</xdr:col>
                    <xdr:colOff>1257300</xdr:colOff>
                    <xdr:row>25</xdr:row>
                    <xdr:rowOff>220980</xdr:rowOff>
                  </to>
                </anchor>
              </controlPr>
            </control>
          </mc:Choice>
        </mc:AlternateContent>
        <mc:AlternateContent xmlns:mc="http://schemas.openxmlformats.org/markup-compatibility/2006">
          <mc:Choice Requires="x14">
            <control shapeId="30734" r:id="rId16" name="Button 14">
              <controlPr defaultSize="0" print="0" autoFill="0" autoPict="0" macro="[0]!opentextblock">
                <anchor moveWithCells="1" sizeWithCells="1">
                  <from>
                    <xdr:col>25</xdr:col>
                    <xdr:colOff>125730</xdr:colOff>
                    <xdr:row>26</xdr:row>
                    <xdr:rowOff>57150</xdr:rowOff>
                  </from>
                  <to>
                    <xdr:col>25</xdr:col>
                    <xdr:colOff>1257300</xdr:colOff>
                    <xdr:row>26</xdr:row>
                    <xdr:rowOff>220980</xdr:rowOff>
                  </to>
                </anchor>
              </controlPr>
            </control>
          </mc:Choice>
        </mc:AlternateContent>
        <mc:AlternateContent xmlns:mc="http://schemas.openxmlformats.org/markup-compatibility/2006">
          <mc:Choice Requires="x14">
            <control shapeId="30735" r:id="rId17" name="Button 15">
              <controlPr defaultSize="0" print="0" autoFill="0" autoPict="0" macro="[0]!opentextblock">
                <anchor moveWithCells="1" sizeWithCells="1">
                  <from>
                    <xdr:col>25</xdr:col>
                    <xdr:colOff>125730</xdr:colOff>
                    <xdr:row>27</xdr:row>
                    <xdr:rowOff>57150</xdr:rowOff>
                  </from>
                  <to>
                    <xdr:col>25</xdr:col>
                    <xdr:colOff>1257300</xdr:colOff>
                    <xdr:row>27</xdr:row>
                    <xdr:rowOff>220980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7">
    <tabColor theme="1"/>
  </sheetPr>
  <dimension ref="A1:XFC16"/>
  <sheetViews>
    <sheetView showGridLines="0" topLeftCell="A7" zoomScale="85" zoomScaleNormal="85" workbookViewId="0">
      <selection activeCell="F16" sqref="F16"/>
    </sheetView>
  </sheetViews>
  <sheetFormatPr defaultColWidth="0" defaultRowHeight="14.4"/>
  <cols>
    <col min="1" max="1" width="2" customWidth="1"/>
    <col min="2" max="2" width="1.578125" hidden="1" customWidth="1"/>
    <col min="3" max="3" width="7.15625" customWidth="1"/>
    <col min="4" max="6" width="35.68359375" customWidth="1"/>
    <col min="7" max="8" width="13.68359375" customWidth="1"/>
    <col min="9" max="9" width="14.578125" customWidth="1"/>
    <col min="10" max="11" width="14.578125" hidden="1" customWidth="1"/>
    <col min="12" max="12" width="15.578125" customWidth="1"/>
    <col min="13" max="13" width="13.578125" customWidth="1"/>
    <col min="14" max="14" width="15.41796875" customWidth="1"/>
    <col min="15" max="15" width="16" hidden="1" customWidth="1"/>
    <col min="16" max="16" width="16.41796875" customWidth="1"/>
    <col min="17" max="17" width="13.26171875" customWidth="1"/>
    <col min="18" max="20" width="14.578125" hidden="1" customWidth="1"/>
    <col min="21" max="21" width="19.26171875" customWidth="1"/>
    <col min="22" max="22" width="15.41796875" customWidth="1"/>
    <col min="23" max="23" width="8.68359375" customWidth="1"/>
    <col min="24" max="24" width="15.41796875" customWidth="1"/>
    <col min="25" max="25" width="19.68359375" customWidth="1"/>
    <col min="26" max="26" width="3.83984375" customWidth="1"/>
    <col min="27" max="27" width="4" customWidth="1"/>
    <col min="28" max="16383" width="3.83984375" hidden="1"/>
    <col min="16384" max="16384" width="4.83984375" hidden="1"/>
  </cols>
  <sheetData>
    <row r="1" spans="3:30" hidden="1">
      <c r="I1">
        <v>0</v>
      </c>
    </row>
    <row r="2" spans="3:30" hidden="1">
      <c r="D2" t="s">
        <v>530</v>
      </c>
      <c r="E2" t="s">
        <v>531</v>
      </c>
      <c r="F2" t="s">
        <v>251</v>
      </c>
      <c r="G2" t="s">
        <v>954</v>
      </c>
      <c r="H2" t="s">
        <v>145</v>
      </c>
      <c r="I2" t="s">
        <v>166</v>
      </c>
      <c r="J2" t="s">
        <v>167</v>
      </c>
      <c r="K2" t="s">
        <v>168</v>
      </c>
      <c r="L2" t="s">
        <v>169</v>
      </c>
      <c r="M2" t="s">
        <v>170</v>
      </c>
      <c r="N2" t="s">
        <v>171</v>
      </c>
      <c r="O2" t="s">
        <v>172</v>
      </c>
      <c r="P2" t="s">
        <v>173</v>
      </c>
      <c r="Q2" t="s">
        <v>174</v>
      </c>
      <c r="R2" t="s">
        <v>175</v>
      </c>
      <c r="S2" t="s">
        <v>176</v>
      </c>
      <c r="T2" t="s">
        <v>177</v>
      </c>
      <c r="U2" t="s">
        <v>178</v>
      </c>
      <c r="V2" t="s">
        <v>179</v>
      </c>
      <c r="W2" t="s">
        <v>180</v>
      </c>
      <c r="X2" t="s">
        <v>183</v>
      </c>
      <c r="Y2" t="s">
        <v>1053</v>
      </c>
      <c r="AC2" t="s">
        <v>943</v>
      </c>
    </row>
    <row r="3" spans="3:30" hidden="1">
      <c r="AC3" t="s">
        <v>944</v>
      </c>
    </row>
    <row r="4" spans="3:30" hidden="1">
      <c r="AC4" t="s">
        <v>945</v>
      </c>
    </row>
    <row r="5" spans="3:30" hidden="1">
      <c r="AC5" t="s">
        <v>946</v>
      </c>
    </row>
    <row r="6" spans="3:30" hidden="1">
      <c r="AC6" t="s">
        <v>947</v>
      </c>
    </row>
    <row r="7" spans="3:30" ht="15" customHeight="1">
      <c r="AC7" t="s">
        <v>935</v>
      </c>
    </row>
    <row r="8" spans="3:30" ht="15" customHeight="1"/>
    <row r="9" spans="3:30" ht="29.25" customHeight="1">
      <c r="C9" s="499" t="s">
        <v>141</v>
      </c>
      <c r="D9" s="458" t="s">
        <v>34</v>
      </c>
      <c r="E9" s="447" t="s">
        <v>140</v>
      </c>
      <c r="F9" s="447" t="s">
        <v>137</v>
      </c>
      <c r="G9" s="447" t="s">
        <v>1</v>
      </c>
      <c r="H9" s="438" t="s">
        <v>961</v>
      </c>
      <c r="I9" s="447" t="s">
        <v>3</v>
      </c>
      <c r="J9" s="447" t="s">
        <v>4</v>
      </c>
      <c r="K9" s="447" t="s">
        <v>5</v>
      </c>
      <c r="L9" s="447" t="s">
        <v>6</v>
      </c>
      <c r="M9" s="447" t="s">
        <v>7</v>
      </c>
      <c r="N9" s="447" t="s">
        <v>8</v>
      </c>
      <c r="O9" s="447"/>
      <c r="P9" s="447"/>
      <c r="Q9" s="447"/>
      <c r="R9" s="447" t="s">
        <v>9</v>
      </c>
      <c r="S9" s="458" t="s">
        <v>1064</v>
      </c>
      <c r="T9" s="458" t="s">
        <v>135</v>
      </c>
      <c r="U9" s="447" t="s">
        <v>107</v>
      </c>
      <c r="V9" s="447" t="s">
        <v>12</v>
      </c>
      <c r="W9" s="447"/>
      <c r="X9" s="447" t="s">
        <v>14</v>
      </c>
      <c r="Y9" s="438" t="s">
        <v>1053</v>
      </c>
    </row>
    <row r="10" spans="3:30" ht="31.5" customHeight="1">
      <c r="C10" s="500"/>
      <c r="D10" s="459"/>
      <c r="E10" s="447"/>
      <c r="F10" s="447"/>
      <c r="G10" s="447"/>
      <c r="H10" s="447"/>
      <c r="I10" s="447"/>
      <c r="J10" s="447"/>
      <c r="K10" s="447"/>
      <c r="L10" s="447"/>
      <c r="M10" s="447"/>
      <c r="N10" s="447" t="s">
        <v>15</v>
      </c>
      <c r="O10" s="447"/>
      <c r="P10" s="447"/>
      <c r="Q10" s="447" t="s">
        <v>16</v>
      </c>
      <c r="R10" s="447"/>
      <c r="S10" s="459"/>
      <c r="T10" s="459"/>
      <c r="U10" s="447"/>
      <c r="V10" s="447"/>
      <c r="W10" s="447"/>
      <c r="X10" s="447"/>
      <c r="Y10" s="447"/>
    </row>
    <row r="11" spans="3:30" ht="78.75" customHeight="1">
      <c r="C11" s="501"/>
      <c r="D11" s="460"/>
      <c r="E11" s="447"/>
      <c r="F11" s="447"/>
      <c r="G11" s="447"/>
      <c r="H11" s="447"/>
      <c r="I11" s="447"/>
      <c r="J11" s="447"/>
      <c r="K11" s="447"/>
      <c r="L11" s="447"/>
      <c r="M11" s="447"/>
      <c r="N11" s="44" t="s">
        <v>17</v>
      </c>
      <c r="O11" s="44" t="s">
        <v>18</v>
      </c>
      <c r="P11" s="44" t="s">
        <v>19</v>
      </c>
      <c r="Q11" s="447"/>
      <c r="R11" s="447"/>
      <c r="S11" s="460"/>
      <c r="T11" s="460"/>
      <c r="U11" s="447"/>
      <c r="V11" s="44" t="s">
        <v>20</v>
      </c>
      <c r="W11" s="44" t="s">
        <v>21</v>
      </c>
      <c r="X11" s="447"/>
      <c r="Y11" s="447"/>
    </row>
    <row r="12" spans="3:30" ht="18.75" customHeight="1">
      <c r="C12" s="9" t="s">
        <v>102</v>
      </c>
      <c r="D12" s="85" t="s">
        <v>71</v>
      </c>
      <c r="E12" s="106"/>
      <c r="F12" s="33"/>
      <c r="G12" s="33"/>
      <c r="H12" s="33"/>
      <c r="I12" s="33"/>
      <c r="J12" s="33"/>
      <c r="K12" s="33"/>
      <c r="L12" s="33"/>
      <c r="M12" s="33"/>
      <c r="N12" s="33"/>
      <c r="O12" s="33"/>
      <c r="P12" s="33"/>
      <c r="Q12" s="33"/>
      <c r="R12" s="33"/>
      <c r="S12" s="33"/>
      <c r="T12" s="33"/>
      <c r="U12" s="33"/>
      <c r="V12" s="33"/>
      <c r="W12" s="33"/>
      <c r="X12" s="33"/>
      <c r="Y12" s="34"/>
    </row>
    <row r="13" spans="3:30" s="11" customFormat="1" ht="18.75" hidden="1" customHeight="1">
      <c r="C13" s="221"/>
      <c r="D13" s="90"/>
      <c r="E13" s="90"/>
      <c r="F13" s="90"/>
      <c r="G13" s="10"/>
      <c r="H13" s="305">
        <v>1</v>
      </c>
      <c r="I13" s="16"/>
      <c r="J13" s="51"/>
      <c r="K13" s="51"/>
      <c r="L13" s="50" t="str">
        <f>+IFERROR(IF(COUNT(I13:K13),ROUND(SUM(I13:K13),0),""),"")</f>
        <v/>
      </c>
      <c r="M13" s="151"/>
      <c r="N13" s="307" t="str">
        <f>IF(I13="","",I13)</f>
        <v/>
      </c>
      <c r="O13" s="233"/>
      <c r="P13" s="55" t="str">
        <f>+IFERROR(IF(COUNT(N13:O13),ROUND(SUM(N13,O13),2),""),"")</f>
        <v/>
      </c>
      <c r="Q13" s="17" t="str">
        <f>+IFERROR(IF(COUNT(P13),ROUND(P13/('Shareholding Pattern'!$P$58)*100,2),""),"")</f>
        <v/>
      </c>
      <c r="R13" s="51"/>
      <c r="S13" s="51"/>
      <c r="T13" s="52" t="str">
        <f>+IFERROR(IF(COUNT(R13:S13),ROUND(SUM(R13:S13),2),""),"")</f>
        <v/>
      </c>
      <c r="U13" s="151"/>
      <c r="V13" s="51"/>
      <c r="W13" s="17" t="str">
        <f>+IFERROR(IF(V13="","",(+IF(V13=0,0,IF(COUNT(V13,L13),ROUND(SUM(V13)/SUM(L13)*100,2),"")))),"")</f>
        <v/>
      </c>
      <c r="X13" s="16"/>
      <c r="Y13" s="314"/>
      <c r="AC13" s="11">
        <f>IF(SUM(H13:X13)&gt;0,1,0)</f>
        <v>1</v>
      </c>
      <c r="AD13" s="11">
        <f>SUM(AC15:AC65535)</f>
        <v>0</v>
      </c>
    </row>
    <row r="14" spans="3:30" ht="25" customHeight="1">
      <c r="C14" s="49"/>
      <c r="D14" s="59"/>
      <c r="E14" s="295" t="s">
        <v>1048</v>
      </c>
      <c r="G14" s="47"/>
      <c r="H14" s="47"/>
      <c r="I14" s="47"/>
      <c r="J14" s="47"/>
      <c r="K14" s="47"/>
      <c r="L14" s="47"/>
      <c r="M14" s="47"/>
      <c r="N14" s="47"/>
      <c r="O14" s="47"/>
      <c r="P14" s="47"/>
      <c r="Q14" s="47"/>
      <c r="R14" s="47"/>
      <c r="S14" s="47"/>
      <c r="T14" s="47"/>
      <c r="U14" s="47"/>
      <c r="V14" s="47"/>
      <c r="W14" s="47"/>
      <c r="X14" s="47"/>
      <c r="Y14" s="48"/>
    </row>
    <row r="15" spans="3:30" ht="25" hidden="1" customHeight="1">
      <c r="C15" s="230"/>
      <c r="D15" s="231"/>
      <c r="E15" s="18"/>
      <c r="F15" s="18"/>
      <c r="G15" s="18"/>
      <c r="H15" s="18"/>
      <c r="I15" s="18"/>
      <c r="J15" s="228"/>
      <c r="K15" s="228"/>
      <c r="L15" s="18"/>
      <c r="M15" s="225" t="str">
        <f>+IFERROR(IF(COUNT(L15),ROUND(L15/('Shareholding Pattern'!$L$57)*100,2),""),"")</f>
        <v/>
      </c>
      <c r="N15" s="228"/>
      <c r="O15" s="228"/>
      <c r="P15" s="18"/>
      <c r="Q15" s="225" t="str">
        <f>+IFERROR(IF(COUNT(P15),ROUND(P15/('Shareholding Pattern'!$P$58)*100,2),""),"")</f>
        <v/>
      </c>
      <c r="R15" s="18"/>
      <c r="S15" s="18"/>
      <c r="T15" s="18"/>
      <c r="U15" s="225" t="str">
        <f>+IFERROR(IF(COUNT(L15,T15),ROUND(SUM(T15,L15)/SUM('Shareholding Pattern'!$L$57,'Shareholding Pattern'!$T$57)*100,2),""),"")</f>
        <v/>
      </c>
      <c r="V15" s="228"/>
      <c r="W15" s="18"/>
      <c r="X15" s="229"/>
    </row>
    <row r="16" spans="3:30" ht="20.100000000000001" customHeight="1">
      <c r="C16" s="149"/>
      <c r="D16" s="105"/>
      <c r="E16" s="39"/>
      <c r="F16" s="64" t="s">
        <v>1002</v>
      </c>
      <c r="G16" s="64" t="s">
        <v>19</v>
      </c>
      <c r="H16" s="57" t="str">
        <f>+IFERROR(IF(COUNT(H14:H15),ROUND(SUM(H14:H15),0),""),"")</f>
        <v/>
      </c>
      <c r="I16" s="57" t="str">
        <f>+IFERROR(IF(COUNT(I13:I15),ROUND(SUM(I13:I15),0),""),"")</f>
        <v/>
      </c>
      <c r="J16" s="57" t="str">
        <f>+IFERROR(IF(COUNT(J13:J15),ROUND(SUM(J13:J15),0),""),"")</f>
        <v/>
      </c>
      <c r="K16" s="57" t="str">
        <f>+IFERROR(IF(COUNT(K13:K15),ROUND(SUM(K13:K15),0),""),"")</f>
        <v/>
      </c>
      <c r="L16" s="57" t="str">
        <f>+IFERROR(IF(COUNT(L13:L15),ROUND(SUM(L13:L15),0),""),"")</f>
        <v/>
      </c>
      <c r="M16" s="151"/>
      <c r="N16" s="38" t="str">
        <f>+IFERROR(IF(COUNT(N13:N15),ROUND(SUM(N13:N15),0),""),"")</f>
        <v/>
      </c>
      <c r="O16" s="38" t="str">
        <f>+IFERROR(IF(COUNT(O13:O15),ROUND(SUM(O13:O15),0),""),"")</f>
        <v/>
      </c>
      <c r="P16" s="38" t="str">
        <f>+IFERROR(IF(COUNT(P13:P15),ROUND(SUM(P13:P15),0),""),"")</f>
        <v/>
      </c>
      <c r="Q16" s="17" t="str">
        <f>+IFERROR(IF(COUNT(P16),ROUND(P16/('Shareholding Pattern'!$P$58)*100,2),""),"")</f>
        <v/>
      </c>
      <c r="R16" s="57" t="str">
        <f>+IFERROR(IF(COUNT(R13:R15),ROUND(SUM(R13:R15),0),""),"")</f>
        <v/>
      </c>
      <c r="S16" s="57" t="str">
        <f>+IFERROR(IF(COUNT(S13:S15),ROUND(SUM(S13:S15),0),""),"")</f>
        <v/>
      </c>
      <c r="T16" s="57" t="str">
        <f>+IFERROR(IF(COUNT(T13:T15),ROUND(SUM(T13:T15),0),""),"")</f>
        <v/>
      </c>
      <c r="U16" s="151"/>
      <c r="V16" s="57" t="str">
        <f>+IFERROR(IF(COUNT(V13:V15),ROUND(SUM(V13:V15),0),""),"")</f>
        <v/>
      </c>
      <c r="W16" s="318" t="str">
        <f>+IFERROR(IF(V16="","",(+IF(V16=0,0,IF(COUNT(V16,L16),ROUND(SUM(V16)/SUM(L16)*100,2),"")))),"")</f>
        <v/>
      </c>
      <c r="X16" s="57" t="str">
        <f>+IFERROR(IF(COUNT(X13:X15),ROUND(SUM(X13:X15),0),""),"")</f>
        <v/>
      </c>
    </row>
  </sheetData>
  <sheetProtection algorithmName="SHA-512" hashValue="/MH737wyDKDCL7PSd1BCaT6gpsmqElwja3VXYDCmY+xy2iSGexMi3uuqS4f2rQnd0JkRO4eVnWQjPs7AvmtRAQ==" saltValue="8dpZzGaRiDN7QZdUZDvtgw==" spinCount="100000" sheet="1" objects="1" scenarios="1"/>
  <mergeCells count="21">
    <mergeCell ref="V9:W10"/>
    <mergeCell ref="T9:T11"/>
    <mergeCell ref="M9:M11"/>
    <mergeCell ref="N9:Q9"/>
    <mergeCell ref="U9:U11"/>
    <mergeCell ref="Y9:Y11"/>
    <mergeCell ref="H9:H11"/>
    <mergeCell ref="I9:I11"/>
    <mergeCell ref="C9:C11"/>
    <mergeCell ref="D9:D11"/>
    <mergeCell ref="E9:E11"/>
    <mergeCell ref="F9:F11"/>
    <mergeCell ref="G9:G11"/>
    <mergeCell ref="X9:X11"/>
    <mergeCell ref="N10:P10"/>
    <mergeCell ref="Q10:Q11"/>
    <mergeCell ref="S9:S11"/>
    <mergeCell ref="J9:J11"/>
    <mergeCell ref="K9:K11"/>
    <mergeCell ref="L9:L11"/>
    <mergeCell ref="R9:R11"/>
  </mergeCells>
  <dataValidations count="6">
    <dataValidation type="whole" operator="lessThanOrEqual" allowBlank="1" showInputMessage="1" showErrorMessage="1" sqref="V13" xr:uid="{00000000-0002-0000-1F00-000000000000}">
      <formula1>I13</formula1>
    </dataValidation>
    <dataValidation type="whole" operator="lessThanOrEqual" allowBlank="1" showInputMessage="1" showErrorMessage="1" sqref="X13:Y13" xr:uid="{00000000-0002-0000-1F00-000001000000}">
      <formula1>L13</formula1>
    </dataValidation>
    <dataValidation type="textLength" operator="equal" allowBlank="1" showInputMessage="1" showErrorMessage="1" prompt="[A-Z][A-Z][A-Z][A-Z][A-Z][0-9][0-9][0-9][0-9][A-Z]_x000a__x000a_In absence of PAN write : ZZZZZ9999Z" sqref="G13" xr:uid="{00000000-0002-0000-1F00-000002000000}">
      <formula1>10</formula1>
    </dataValidation>
    <dataValidation type="whole" operator="greaterThanOrEqual" allowBlank="1" showInputMessage="1" showErrorMessage="1" sqref="R13:S13 N13:O13 I13:K13" xr:uid="{00000000-0002-0000-1F00-000003000000}">
      <formula1>0</formula1>
    </dataValidation>
    <dataValidation type="whole" operator="greaterThan" allowBlank="1" showInputMessage="1" showErrorMessage="1" sqref="H13" xr:uid="{00000000-0002-0000-1F00-000004000000}">
      <formula1>0</formula1>
    </dataValidation>
    <dataValidation type="list" allowBlank="1" showInputMessage="1" showErrorMessage="1" sqref="D13" xr:uid="{00000000-0002-0000-1F00-000005000000}">
      <formula1>$AC$2:$AC$7</formula1>
    </dataValidation>
  </dataValidations>
  <hyperlinks>
    <hyperlink ref="G16" location="'Shareholding Pattern'!F54" display="Total" xr:uid="{00000000-0004-0000-1F00-000000000000}"/>
    <hyperlink ref="F16" location="'Shareholding Pattern'!F54" display="Total" xr:uid="{00000000-0004-0000-1F00-000001000000}"/>
  </hyperlinks>
  <pageMargins left="0.7" right="0.7" top="0.75" bottom="0.75" header="0.3" footer="0.3"/>
  <pageSetup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8">
    <tabColor theme="1"/>
  </sheetPr>
  <dimension ref="A1:XFC16"/>
  <sheetViews>
    <sheetView showGridLines="0" topLeftCell="A7" zoomScale="85" zoomScaleNormal="85" workbookViewId="0">
      <selection activeCell="E16" sqref="E16"/>
    </sheetView>
  </sheetViews>
  <sheetFormatPr defaultColWidth="0" defaultRowHeight="14.4"/>
  <cols>
    <col min="1" max="1" width="2" customWidth="1"/>
    <col min="2" max="2" width="1.578125" hidden="1" customWidth="1"/>
    <col min="3" max="3" width="5.578125" hidden="1" customWidth="1"/>
    <col min="4" max="4" width="7.15625" customWidth="1"/>
    <col min="5" max="5" width="35.68359375" customWidth="1"/>
    <col min="6"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11.83984375" customWidth="1"/>
    <col min="17" max="17" width="14.578125" hidden="1" customWidth="1"/>
    <col min="18" max="18" width="15.26171875" hidden="1" customWidth="1"/>
    <col min="19" max="19" width="14.578125" hidden="1" customWidth="1"/>
    <col min="20" max="20" width="19.15625" customWidth="1"/>
    <col min="21" max="21" width="15.41796875" customWidth="1"/>
    <col min="22" max="22" width="8.15625" customWidth="1"/>
    <col min="23" max="23" width="15.41796875" customWidth="1"/>
    <col min="24" max="24" width="19.41796875" customWidth="1"/>
    <col min="25" max="25" width="4.41796875" customWidth="1"/>
    <col min="26" max="26" width="5.15625" customWidth="1"/>
    <col min="27" max="16383" width="7.578125" hidden="1"/>
    <col min="16384" max="16384" width="3.83984375" hidden="1"/>
  </cols>
  <sheetData>
    <row r="1" spans="4:30" hidden="1">
      <c r="I1">
        <v>0</v>
      </c>
    </row>
    <row r="2" spans="4:30" hidden="1">
      <c r="E2" t="s">
        <v>251</v>
      </c>
      <c r="F2" t="s">
        <v>954</v>
      </c>
      <c r="G2" t="s">
        <v>145</v>
      </c>
      <c r="H2" t="s">
        <v>166</v>
      </c>
      <c r="I2" t="s">
        <v>167</v>
      </c>
      <c r="J2" t="s">
        <v>168</v>
      </c>
      <c r="K2" t="s">
        <v>169</v>
      </c>
      <c r="L2" t="s">
        <v>170</v>
      </c>
      <c r="M2" t="s">
        <v>171</v>
      </c>
      <c r="N2" t="s">
        <v>172</v>
      </c>
      <c r="O2" t="s">
        <v>173</v>
      </c>
      <c r="P2" t="s">
        <v>174</v>
      </c>
      <c r="Q2" t="s">
        <v>175</v>
      </c>
      <c r="R2" t="s">
        <v>176</v>
      </c>
      <c r="S2" t="s">
        <v>177</v>
      </c>
      <c r="T2" t="s">
        <v>178</v>
      </c>
      <c r="U2" t="s">
        <v>179</v>
      </c>
      <c r="V2" t="s">
        <v>180</v>
      </c>
      <c r="W2" t="s">
        <v>183</v>
      </c>
      <c r="X2" t="s">
        <v>1053</v>
      </c>
    </row>
    <row r="3" spans="4:30" hidden="1"/>
    <row r="4" spans="4:30" hidden="1"/>
    <row r="5" spans="4:30" hidden="1"/>
    <row r="6" spans="4:30" hidden="1"/>
    <row r="9" spans="4:30" ht="29.5" customHeight="1">
      <c r="D9" s="458" t="s">
        <v>138</v>
      </c>
      <c r="E9" s="447" t="s">
        <v>137</v>
      </c>
      <c r="F9" s="447" t="s">
        <v>1</v>
      </c>
      <c r="G9" s="438" t="s">
        <v>961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14</v>
      </c>
      <c r="X9" s="438" t="s">
        <v>1053</v>
      </c>
    </row>
    <row r="10" spans="4:30" ht="31.5" customHeight="1">
      <c r="D10" s="459"/>
      <c r="E10" s="447"/>
      <c r="F10" s="447"/>
      <c r="G10" s="447"/>
      <c r="H10" s="447"/>
      <c r="I10" s="447"/>
      <c r="J10" s="447"/>
      <c r="K10" s="447"/>
      <c r="L10" s="447"/>
      <c r="M10" s="447" t="s">
        <v>15</v>
      </c>
      <c r="N10" s="447"/>
      <c r="O10" s="447"/>
      <c r="P10" s="447" t="s">
        <v>16</v>
      </c>
      <c r="Q10" s="447"/>
      <c r="R10" s="459"/>
      <c r="S10" s="459"/>
      <c r="T10" s="447"/>
      <c r="U10" s="447"/>
      <c r="V10" s="447"/>
      <c r="W10" s="447"/>
      <c r="X10" s="447"/>
    </row>
    <row r="11" spans="4:30" ht="72">
      <c r="D11" s="460"/>
      <c r="E11" s="447"/>
      <c r="F11" s="447"/>
      <c r="G11" s="447"/>
      <c r="H11" s="447"/>
      <c r="I11" s="447"/>
      <c r="J11" s="447"/>
      <c r="K11" s="447"/>
      <c r="L11" s="447"/>
      <c r="M11" s="62" t="s">
        <v>17</v>
      </c>
      <c r="N11" s="62" t="s">
        <v>18</v>
      </c>
      <c r="O11" s="62" t="s">
        <v>19</v>
      </c>
      <c r="P11" s="447"/>
      <c r="Q11" s="447"/>
      <c r="R11" s="460"/>
      <c r="S11" s="460"/>
      <c r="T11" s="447"/>
      <c r="U11" s="62" t="s">
        <v>20</v>
      </c>
      <c r="V11" s="62" t="s">
        <v>21</v>
      </c>
      <c r="W11" s="447"/>
      <c r="X11" s="447"/>
    </row>
    <row r="12" spans="4:30" ht="17.25" customHeight="1">
      <c r="D12" s="102" t="s">
        <v>926</v>
      </c>
      <c r="E12" s="86" t="s">
        <v>72</v>
      </c>
      <c r="F12" s="86"/>
      <c r="G12" s="33"/>
      <c r="H12" s="33"/>
      <c r="I12" s="33"/>
      <c r="J12" s="33"/>
      <c r="K12" s="33"/>
      <c r="L12" s="33"/>
      <c r="M12" s="33"/>
      <c r="N12" s="33"/>
      <c r="O12" s="33"/>
      <c r="P12" s="33"/>
      <c r="Q12" s="33"/>
      <c r="R12" s="33"/>
      <c r="S12" s="33"/>
      <c r="T12" s="33"/>
      <c r="U12" s="33"/>
      <c r="V12" s="33"/>
      <c r="W12" s="33"/>
      <c r="X12" s="34"/>
    </row>
    <row r="13" spans="4:30" s="11" customFormat="1" ht="13.5" hidden="1" customHeight="1">
      <c r="D13" s="221"/>
      <c r="E13" s="90"/>
      <c r="F13" s="10"/>
      <c r="G13" s="306">
        <v>1</v>
      </c>
      <c r="H13" s="16"/>
      <c r="I13" s="51"/>
      <c r="J13" s="51"/>
      <c r="K13" s="52" t="str">
        <f>+IFERROR(IF(COUNT(H13:J13),ROUND(SUM(H13:J13),0),""),"")</f>
        <v/>
      </c>
      <c r="L13" s="17" t="str">
        <f>+IFERROR(IF(COUNT(K13),ROUND(K13/'Shareholding Pattern'!$L$57*100,2),""),"")</f>
        <v/>
      </c>
      <c r="M13" s="307" t="str">
        <f>IF(H13="","",H13)</f>
        <v/>
      </c>
      <c r="N13" s="233"/>
      <c r="O13" s="55" t="str">
        <f>+IFERROR(IF(COUNT(M13:N13),ROUND(SUM(M13,N13),0),""),"")</f>
        <v/>
      </c>
      <c r="P13" s="17" t="str">
        <f>+IFERROR(IF(COUNT(O13),ROUND(O13/('Shareholding Pattern'!$P$58)*100,2),""),"")</f>
        <v/>
      </c>
      <c r="Q13" s="51"/>
      <c r="R13" s="51"/>
      <c r="S13" s="52" t="str">
        <f>+IFERROR(IF(COUNT(Q13:R13),ROUND(SUM(Q13:R13),0),""),"")</f>
        <v/>
      </c>
      <c r="T13" s="17" t="str">
        <f>+IFERROR(IF(COUNT(K13,S13),ROUND(SUM(S13,K13)/SUM('Shareholding Pattern'!$L$57,'Shareholding Pattern'!$T$57)*100,2),""),"")</f>
        <v/>
      </c>
      <c r="U13" s="51"/>
      <c r="V13" s="263" t="str">
        <f>+IFERROR(IF(U13="","",(IF(COUNT(U13,K13),ROUND(SUM(U13)/SUM(K13)*100,2),""))),"")</f>
        <v/>
      </c>
      <c r="W13" s="16"/>
      <c r="X13" s="314"/>
      <c r="AC13" s="11">
        <f>IF(SUM(H13:W13)&gt;0,1,0)</f>
        <v>0</v>
      </c>
      <c r="AD13" s="11">
        <f>SUM(AC15:AC65535)</f>
        <v>0</v>
      </c>
    </row>
    <row r="14" spans="4:30" ht="25" customHeight="1">
      <c r="D14" s="46"/>
      <c r="E14" s="47"/>
      <c r="F14" s="295" t="s">
        <v>1049</v>
      </c>
      <c r="G14" s="47"/>
      <c r="H14" s="47"/>
      <c r="I14" s="47"/>
      <c r="J14" s="47"/>
      <c r="K14" s="47"/>
      <c r="L14" s="47"/>
      <c r="M14" s="47"/>
      <c r="N14" s="47"/>
      <c r="O14" s="47"/>
      <c r="P14" s="47"/>
      <c r="Q14" s="47"/>
      <c r="R14" s="47"/>
      <c r="S14" s="47"/>
      <c r="T14" s="47"/>
      <c r="U14" s="47"/>
      <c r="V14" s="47"/>
      <c r="W14" s="47"/>
      <c r="X14" s="48"/>
    </row>
    <row r="15" spans="4:30" hidden="1">
      <c r="D15" s="230"/>
      <c r="E15" s="232"/>
      <c r="F15" s="232"/>
      <c r="G15" s="232"/>
      <c r="H15" s="231"/>
      <c r="I15" s="18"/>
      <c r="J15" s="228"/>
      <c r="K15" s="228"/>
      <c r="L15" s="18"/>
      <c r="M15" s="18"/>
      <c r="N15" s="228"/>
      <c r="O15" s="228"/>
      <c r="P15" s="18"/>
      <c r="Q15" s="18"/>
      <c r="R15" s="18"/>
      <c r="S15" s="18"/>
      <c r="T15" s="18"/>
      <c r="U15" s="18"/>
      <c r="V15" s="228"/>
      <c r="W15" s="229"/>
    </row>
    <row r="16" spans="4:30">
      <c r="D16" s="198"/>
      <c r="E16" s="96" t="s">
        <v>1002</v>
      </c>
      <c r="F16" s="96" t="s">
        <v>19</v>
      </c>
      <c r="G16" s="57" t="str">
        <f>+IFERROR(IF(COUNT(G14:G15),ROUND(SUM(G14:G15),0),""),"")</f>
        <v/>
      </c>
      <c r="H16" s="57" t="str">
        <f>+IFERROR(IF(COUNT(H13:H15),ROUND(SUM(H13:H15),0),""),"")</f>
        <v/>
      </c>
      <c r="I16" s="57" t="str">
        <f>+IFERROR(IF(COUNT(I13:I15),ROUND(SUM(I13:I15),0),""),"")</f>
        <v/>
      </c>
      <c r="J16" s="57" t="str">
        <f>+IFERROR(IF(COUNT(J13:J15),ROUND(SUM(J13:J15),0),""),"")</f>
        <v/>
      </c>
      <c r="K16" s="57" t="str">
        <f>+IFERROR(IF(COUNT(K13:K15),ROUND(SUM(K13:K15),0),""),"")</f>
        <v/>
      </c>
      <c r="L16" s="17" t="str">
        <f>+IFERROR(IF(COUNT(K16),ROUND(K16/'Shareholding Pattern'!$L$57*100,2),""),"")</f>
        <v/>
      </c>
      <c r="M16" s="38" t="str">
        <f>+IFERROR(IF(COUNT(M13:M15),ROUND(SUM(M13:M15),0),""),"")</f>
        <v/>
      </c>
      <c r="N16" s="38" t="str">
        <f>+IFERROR(IF(COUNT(N13:N15),ROUND(SUM(N13:N15),0),""),"")</f>
        <v/>
      </c>
      <c r="O16" s="38" t="str">
        <f>+IFERROR(IF(COUNT(O13:O15),ROUND(SUM(O13:O15),0),""),"")</f>
        <v/>
      </c>
      <c r="P16" s="17" t="str">
        <f>+IFERROR(IF(COUNT(O16),ROUND(O16/('Shareholding Pattern'!$P$58)*100,2),""),"")</f>
        <v/>
      </c>
      <c r="Q16" s="57" t="str">
        <f>+IFERROR(IF(COUNT(Q13:Q15),ROUND(SUM(Q13:Q15),0),""),"")</f>
        <v/>
      </c>
      <c r="R16" s="57" t="str">
        <f>+IFERROR(IF(COUNT(R13:R15),ROUND(SUM(R13:R15),0),""),"")</f>
        <v/>
      </c>
      <c r="S16" s="57" t="str">
        <f>+IFERROR(IF(COUNT(S13:S15),ROUND(SUM(S13:S15),0),""),"")</f>
        <v/>
      </c>
      <c r="T16" s="17" t="str">
        <f>+IFERROR(IF(COUNT(K16,S16),ROUND(SUM(S16,K16)/SUM('Shareholding Pattern'!$L$57,'Shareholding Pattern'!$T$57)*100,2),""),"")</f>
        <v/>
      </c>
      <c r="U16" s="57" t="str">
        <f>+IFERROR(IF(COUNT(U13:U15),ROUND(SUM(U13:U15),0),""),"")</f>
        <v/>
      </c>
      <c r="V16" s="113" t="str">
        <f>+IFERROR(IF(COUNT(U16,K16),ROUND(SUM(U16)/SUM(K16)*100,2),""),0)</f>
        <v/>
      </c>
      <c r="W16" s="57" t="str">
        <f>+IFERROR(IF(COUNT(W13:W15),ROUND(SUM(W13:W15),0),""),"")</f>
        <v/>
      </c>
    </row>
  </sheetData>
  <sheetProtection algorithmName="SHA-512" hashValue="4Ht8/y1jMdHOobZKGjE4k+mb2kt0paAX3alsPVvUKVnkMwIf+QQSa7Ytu7l/sw2EiZzX4pXT4Ulsvo0dc1R5vw==" saltValue="DrfRXY1Tlz8Oxh0kBLIOQg==" spinCount="100000" sheet="1" objects="1" scenarios="1"/>
  <mergeCells count="19">
    <mergeCell ref="H9:H11"/>
    <mergeCell ref="D9:D11"/>
    <mergeCell ref="I9:I11"/>
    <mergeCell ref="U9:V10"/>
    <mergeCell ref="X9:X11"/>
    <mergeCell ref="W9:W11"/>
    <mergeCell ref="T9:T11"/>
    <mergeCell ref="E9:E11"/>
    <mergeCell ref="S9:S11"/>
    <mergeCell ref="J9:J11"/>
    <mergeCell ref="K9:K11"/>
    <mergeCell ref="L9:L11"/>
    <mergeCell ref="R9:R11"/>
    <mergeCell ref="M9:P9"/>
    <mergeCell ref="Q9:Q11"/>
    <mergeCell ref="M10:O10"/>
    <mergeCell ref="P10:P11"/>
    <mergeCell ref="F9:F11"/>
    <mergeCell ref="G9:G11"/>
  </mergeCells>
  <dataValidations count="5">
    <dataValidation type="whole" operator="lessThanOrEqual" allowBlank="1" showInputMessage="1" showErrorMessage="1" sqref="U13" xr:uid="{00000000-0002-0000-2000-000000000000}">
      <formula1>H13</formula1>
    </dataValidation>
    <dataValidation type="whole" operator="lessThanOrEqual" allowBlank="1" showInputMessage="1" showErrorMessage="1" sqref="W13" xr:uid="{00000000-0002-0000-2000-000001000000}">
      <formula1>K13</formula1>
    </dataValidation>
    <dataValidation type="textLength" operator="equal" allowBlank="1" showInputMessage="1" showErrorMessage="1" prompt="[A-Z][A-Z][A-Z][A-Z][A-Z][0-9][0-9][0-9][0-9][A-Z]_x000a__x000a_In absence of PAN write : ZZZZZ9999Z" sqref="F13" xr:uid="{00000000-0002-0000-2000-000002000000}">
      <formula1>10</formula1>
    </dataValidation>
    <dataValidation type="whole" operator="greaterThanOrEqual" allowBlank="1" showInputMessage="1" showErrorMessage="1" sqref="Q13:R13 M13:N13 H13:J13" xr:uid="{00000000-0002-0000-2000-000003000000}">
      <formula1>0</formula1>
    </dataValidation>
    <dataValidation type="whole" operator="greaterThan" allowBlank="1" showInputMessage="1" showErrorMessage="1" sqref="G13" xr:uid="{00000000-0002-0000-2000-000004000000}">
      <formula1>0</formula1>
    </dataValidation>
  </dataValidations>
  <hyperlinks>
    <hyperlink ref="F16" location="'Shareholding Pattern'!F55" display="Total" xr:uid="{00000000-0004-0000-2000-000000000000}"/>
    <hyperlink ref="E16" location="'Shareholding Pattern'!F55" display="Total" xr:uid="{00000000-0004-0000-2000-000001000000}"/>
  </hyperlink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1">
    <tabColor theme="9"/>
  </sheetPr>
  <dimension ref="A1:J14"/>
  <sheetViews>
    <sheetView showGridLines="0" topLeftCell="A6" workbookViewId="0">
      <selection activeCell="I14" sqref="I14"/>
    </sheetView>
  </sheetViews>
  <sheetFormatPr defaultColWidth="0" defaultRowHeight="14.4"/>
  <cols>
    <col min="1" max="1" width="9.15625" customWidth="1"/>
    <col min="2" max="4" width="0" hidden="1" customWidth="1"/>
    <col min="5" max="5" width="7.15625" customWidth="1"/>
    <col min="6" max="6" width="21" customWidth="1"/>
    <col min="7" max="7" width="22.41796875" customWidth="1"/>
    <col min="8" max="8" width="14.578125" customWidth="1"/>
    <col min="9" max="9" width="30.15625" style="98" customWidth="1"/>
    <col min="10" max="10" width="9.15625" customWidth="1"/>
    <col min="11" max="16384" width="9.15625" hidden="1"/>
  </cols>
  <sheetData>
    <row r="1" spans="5:10" hidden="1">
      <c r="I1" s="98">
        <v>0</v>
      </c>
    </row>
    <row r="2" spans="5:10" hidden="1"/>
    <row r="3" spans="5:10" hidden="1"/>
    <row r="4" spans="5:10" hidden="1"/>
    <row r="5" spans="5:10" ht="19.5" hidden="1" customHeight="1"/>
    <row r="6" spans="5:10" ht="12.75" customHeight="1">
      <c r="J6" s="116"/>
    </row>
    <row r="7" spans="5:10">
      <c r="J7" s="116"/>
    </row>
    <row r="8" spans="5:10" ht="11.25" customHeight="1">
      <c r="J8" s="116"/>
    </row>
    <row r="9" spans="5:10" ht="30" customHeight="1">
      <c r="E9" s="432" t="s">
        <v>975</v>
      </c>
      <c r="F9" s="433"/>
      <c r="G9" s="433"/>
      <c r="H9" s="433"/>
      <c r="I9" s="434"/>
      <c r="J9" s="116"/>
    </row>
    <row r="10" spans="5:10">
      <c r="E10" s="458" t="s">
        <v>138</v>
      </c>
      <c r="F10" s="439" t="s">
        <v>145</v>
      </c>
      <c r="G10" s="439" t="s">
        <v>146</v>
      </c>
      <c r="H10" s="439" t="s">
        <v>886</v>
      </c>
      <c r="I10" s="439" t="s">
        <v>889</v>
      </c>
      <c r="J10" s="116"/>
    </row>
    <row r="11" spans="5:10">
      <c r="E11" s="502"/>
      <c r="F11" s="440"/>
      <c r="G11" s="459"/>
      <c r="H11" s="440"/>
      <c r="I11" s="440"/>
      <c r="J11" s="116"/>
    </row>
    <row r="12" spans="5:10">
      <c r="E12" s="503"/>
      <c r="F12" s="441"/>
      <c r="G12" s="460"/>
      <c r="H12" s="441"/>
      <c r="I12" s="441"/>
      <c r="J12" s="116"/>
    </row>
    <row r="13" spans="5:10" ht="28.5" hidden="1" customHeight="1">
      <c r="E13" s="221"/>
      <c r="F13" s="16"/>
      <c r="G13" s="88"/>
      <c r="H13" s="169"/>
      <c r="I13" s="99"/>
      <c r="J13" s="116"/>
    </row>
    <row r="14" spans="5:10" ht="25.5" customHeight="1">
      <c r="E14" s="49"/>
      <c r="F14" s="59"/>
      <c r="G14" s="59"/>
      <c r="H14" s="59"/>
      <c r="I14" s="291" t="s">
        <v>1000</v>
      </c>
      <c r="J14" s="116"/>
    </row>
  </sheetData>
  <sheetProtection password="F884" sheet="1" objects="1" scenarios="1"/>
  <mergeCells count="6">
    <mergeCell ref="E9:I9"/>
    <mergeCell ref="E10:E12"/>
    <mergeCell ref="F10:F12"/>
    <mergeCell ref="G10:G12"/>
    <mergeCell ref="H10:H12"/>
    <mergeCell ref="I10:I12"/>
  </mergeCells>
  <dataValidations count="2">
    <dataValidation type="decimal" operator="greaterThanOrEqual" allowBlank="1" showInputMessage="1" showErrorMessage="1" sqref="G13:H13" xr:uid="{00000000-0002-0000-2100-000000000000}">
      <formula1>0</formula1>
    </dataValidation>
    <dataValidation type="whole" operator="greaterThanOrEqual" allowBlank="1" showInputMessage="1" showErrorMessage="1" sqref="F13" xr:uid="{00000000-0002-0000-2100-000001000000}">
      <formula1>0</formula1>
    </dataValidation>
  </dataValidations>
  <hyperlinks>
    <hyperlink ref="I14" location="'Shareholding Pattern'!F27" display="Back" xr:uid="{00000000-0004-0000-2100-000000000000}"/>
  </hyperlinks>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dimension ref="B1:E28"/>
  <sheetViews>
    <sheetView workbookViewId="0"/>
  </sheetViews>
  <sheetFormatPr defaultRowHeight="14.4"/>
  <sheetData>
    <row r="1" spans="2:5">
      <c r="B1" s="97"/>
      <c r="E1">
        <v>6</v>
      </c>
    </row>
    <row r="2" spans="2:5">
      <c r="B2" s="97"/>
    </row>
    <row r="3" spans="2:5">
      <c r="B3" s="97" t="s">
        <v>1072</v>
      </c>
    </row>
    <row r="4" spans="2:5">
      <c r="B4" s="97" t="s">
        <v>1073</v>
      </c>
    </row>
    <row r="5" spans="2:5">
      <c r="B5" s="97" t="s">
        <v>1074</v>
      </c>
    </row>
    <row r="6" spans="2:5">
      <c r="B6" s="97" t="s">
        <v>1073</v>
      </c>
    </row>
    <row r="7" spans="2:5">
      <c r="B7" s="97"/>
    </row>
    <row r="8" spans="2:5">
      <c r="B8" s="97"/>
    </row>
    <row r="9" spans="2:5">
      <c r="B9" s="97"/>
    </row>
    <row r="10" spans="2:5">
      <c r="B10" s="97"/>
    </row>
    <row r="11" spans="2:5">
      <c r="B11" s="97"/>
    </row>
    <row r="12" spans="2:5">
      <c r="B12" s="97"/>
    </row>
    <row r="13" spans="2:5">
      <c r="B13" s="97"/>
    </row>
    <row r="14" spans="2:5">
      <c r="B14" s="97"/>
    </row>
    <row r="15" spans="2:5">
      <c r="B15" s="97"/>
    </row>
    <row r="16" spans="2:5">
      <c r="B16" s="97"/>
    </row>
    <row r="17" spans="2:2">
      <c r="B17" s="97"/>
    </row>
    <row r="18" spans="2:2">
      <c r="B18" s="97"/>
    </row>
    <row r="19" spans="2:2">
      <c r="B19" s="97"/>
    </row>
    <row r="20" spans="2:2">
      <c r="B20" s="97"/>
    </row>
    <row r="21" spans="2:2">
      <c r="B21" s="97"/>
    </row>
    <row r="22" spans="2:2">
      <c r="B22" s="97"/>
    </row>
    <row r="23" spans="2:2">
      <c r="B23" s="97"/>
    </row>
    <row r="24" spans="2:2">
      <c r="B24" s="97"/>
    </row>
    <row r="25" spans="2:2">
      <c r="B25" s="97"/>
    </row>
    <row r="26" spans="2:2">
      <c r="B26" s="97"/>
    </row>
    <row r="27" spans="2:2">
      <c r="B27" s="97"/>
    </row>
    <row r="28" spans="2:2">
      <c r="B28" s="97"/>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2">
    <tabColor theme="9"/>
  </sheetPr>
  <dimension ref="A1:I14"/>
  <sheetViews>
    <sheetView showGridLines="0" topLeftCell="A6" workbookViewId="0">
      <selection activeCell="H14" sqref="H14"/>
    </sheetView>
  </sheetViews>
  <sheetFormatPr defaultColWidth="0" defaultRowHeight="14.4"/>
  <cols>
    <col min="1" max="1" width="5" customWidth="1"/>
    <col min="2" max="4" width="0" hidden="1" customWidth="1"/>
    <col min="5" max="5" width="7.15625" style="89" customWidth="1"/>
    <col min="6" max="6" width="35.68359375" customWidth="1"/>
    <col min="7" max="7" width="17.26171875" customWidth="1"/>
    <col min="8" max="8" width="14.578125" customWidth="1"/>
    <col min="9" max="9" width="6.41796875" customWidth="1"/>
    <col min="10" max="16384" width="9.15625" hidden="1"/>
  </cols>
  <sheetData>
    <row r="1" spans="5:9" hidden="1">
      <c r="I1">
        <v>0</v>
      </c>
    </row>
    <row r="2" spans="5:9" hidden="1"/>
    <row r="3" spans="5:9" hidden="1"/>
    <row r="4" spans="5:9" hidden="1"/>
    <row r="5" spans="5:9" hidden="1"/>
    <row r="9" spans="5:9" ht="30" customHeight="1">
      <c r="E9" s="432" t="s">
        <v>963</v>
      </c>
      <c r="F9" s="433"/>
      <c r="G9" s="433"/>
      <c r="H9" s="434"/>
    </row>
    <row r="10" spans="5:9">
      <c r="E10" s="458" t="s">
        <v>138</v>
      </c>
      <c r="F10" s="439" t="s">
        <v>147</v>
      </c>
      <c r="G10" s="439" t="s">
        <v>148</v>
      </c>
      <c r="H10" s="439" t="s">
        <v>149</v>
      </c>
    </row>
    <row r="11" spans="5:9">
      <c r="E11" s="504"/>
      <c r="F11" s="440"/>
      <c r="G11" s="459"/>
      <c r="H11" s="440"/>
    </row>
    <row r="12" spans="5:9">
      <c r="E12" s="505"/>
      <c r="F12" s="441"/>
      <c r="G12" s="460"/>
      <c r="H12" s="441"/>
    </row>
    <row r="13" spans="5:9" hidden="1">
      <c r="E13" s="221"/>
      <c r="F13" s="88"/>
      <c r="G13" s="114"/>
      <c r="H13" s="115"/>
    </row>
    <row r="14" spans="5:9" ht="24.75" customHeight="1">
      <c r="E14" s="12"/>
      <c r="F14" s="59"/>
      <c r="G14" s="59"/>
      <c r="H14" s="291" t="s">
        <v>1001</v>
      </c>
    </row>
  </sheetData>
  <sheetProtection password="F884" sheet="1" objects="1" scenarios="1"/>
  <mergeCells count="5">
    <mergeCell ref="E10:E12"/>
    <mergeCell ref="F10:F12"/>
    <mergeCell ref="G10:G12"/>
    <mergeCell ref="H10:H12"/>
    <mergeCell ref="E9:H9"/>
  </mergeCells>
  <dataValidations count="2">
    <dataValidation type="whole" operator="greaterThanOrEqual" allowBlank="1" showInputMessage="1" showErrorMessage="1" sqref="G13" xr:uid="{00000000-0002-0000-2300-000000000000}">
      <formula1>0</formula1>
    </dataValidation>
    <dataValidation type="decimal" operator="greaterThanOrEqual" allowBlank="1" showInputMessage="1" showErrorMessage="1" sqref="H13" xr:uid="{00000000-0002-0000-2300-000001000000}">
      <formula1>0</formula1>
    </dataValidation>
  </dataValidations>
  <hyperlinks>
    <hyperlink ref="H14" location="'Shareholding Pattern'!F51" display="Back" xr:uid="{00000000-0004-0000-2300-000000000000}"/>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3">
    <tabColor theme="9"/>
  </sheetPr>
  <dimension ref="A1:XFC14"/>
  <sheetViews>
    <sheetView showGridLines="0" topLeftCell="A6" workbookViewId="0">
      <selection activeCell="I14" sqref="I14"/>
    </sheetView>
  </sheetViews>
  <sheetFormatPr defaultColWidth="0" defaultRowHeight="14.4"/>
  <cols>
    <col min="1" max="1" width="9.15625" customWidth="1"/>
    <col min="2" max="4" width="0" hidden="1" customWidth="1"/>
    <col min="5" max="5" width="7.15625" style="89" customWidth="1"/>
    <col min="6" max="6" width="33.15625" customWidth="1"/>
    <col min="7" max="7" width="26.26171875" customWidth="1"/>
    <col min="8" max="8" width="14.578125" customWidth="1"/>
    <col min="9" max="9" width="22.578125" customWidth="1"/>
    <col min="10" max="10" width="9.15625" customWidth="1"/>
    <col min="11" max="16383" width="9.15625" hidden="1"/>
    <col min="16384" max="16384" width="3.15625" hidden="1"/>
  </cols>
  <sheetData>
    <row r="1" spans="5:9" hidden="1">
      <c r="I1">
        <v>0</v>
      </c>
    </row>
    <row r="2" spans="5:9" hidden="1"/>
    <row r="3" spans="5:9" hidden="1"/>
    <row r="4" spans="5:9" hidden="1"/>
    <row r="5" spans="5:9" hidden="1"/>
    <row r="9" spans="5:9" ht="30" customHeight="1">
      <c r="E9" s="432" t="s">
        <v>964</v>
      </c>
      <c r="F9" s="433"/>
      <c r="G9" s="433"/>
      <c r="H9" s="433"/>
      <c r="I9" s="119"/>
    </row>
    <row r="10" spans="5:9">
      <c r="E10" s="458" t="s">
        <v>138</v>
      </c>
      <c r="F10" s="439" t="s">
        <v>145</v>
      </c>
      <c r="G10" s="439" t="s">
        <v>146</v>
      </c>
      <c r="H10" s="439" t="s">
        <v>150</v>
      </c>
      <c r="I10" s="506" t="s">
        <v>918</v>
      </c>
    </row>
    <row r="11" spans="5:9">
      <c r="E11" s="504"/>
      <c r="F11" s="440"/>
      <c r="G11" s="459"/>
      <c r="H11" s="440"/>
      <c r="I11" s="507"/>
    </row>
    <row r="12" spans="5:9">
      <c r="E12" s="505"/>
      <c r="F12" s="441"/>
      <c r="G12" s="460"/>
      <c r="H12" s="441"/>
      <c r="I12" s="508"/>
    </row>
    <row r="13" spans="5:9" hidden="1">
      <c r="E13" s="221"/>
      <c r="F13" s="16"/>
      <c r="G13" s="114"/>
      <c r="H13" s="114"/>
      <c r="I13" s="120"/>
    </row>
    <row r="14" spans="5:9" ht="24.75" customHeight="1">
      <c r="E14" s="12"/>
      <c r="F14" s="59"/>
      <c r="G14" s="59"/>
      <c r="H14" s="59"/>
      <c r="I14" s="291" t="s">
        <v>1002</v>
      </c>
    </row>
  </sheetData>
  <sheetProtection password="F884" sheet="1" objects="1" scenarios="1"/>
  <mergeCells count="6">
    <mergeCell ref="I10:I12"/>
    <mergeCell ref="E9:H9"/>
    <mergeCell ref="E10:E12"/>
    <mergeCell ref="F10:F12"/>
    <mergeCell ref="G10:G12"/>
    <mergeCell ref="H10:H12"/>
  </mergeCells>
  <dataValidations count="1">
    <dataValidation type="whole" operator="greaterThanOrEqual" allowBlank="1" showInputMessage="1" showErrorMessage="1" sqref="F13:H13" xr:uid="{00000000-0002-0000-2400-000000000000}">
      <formula1>0</formula1>
    </dataValidation>
  </dataValidations>
  <hyperlinks>
    <hyperlink ref="I14" location="'Shareholding Pattern'!F52" display="Back" xr:uid="{00000000-0004-0000-2400-000000000000}"/>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4"/>
  <dimension ref="A1:XFC19"/>
  <sheetViews>
    <sheetView showGridLines="0" topLeftCell="N6" zoomScale="90" zoomScaleNormal="90" workbookViewId="0">
      <selection activeCell="Y18" sqref="Y18"/>
    </sheetView>
  </sheetViews>
  <sheetFormatPr defaultColWidth="0" defaultRowHeight="14.4" zeroHeight="1"/>
  <cols>
    <col min="1" max="1" width="2.578125" customWidth="1"/>
    <col min="2" max="4" width="9.15625" hidden="1" customWidth="1"/>
    <col min="5" max="5" width="7.15625" customWidth="1"/>
    <col min="6" max="6" width="35.68359375" customWidth="1"/>
    <col min="7" max="7" width="13.68359375" customWidth="1"/>
    <col min="8" max="8" width="24.26171875" customWidth="1"/>
    <col min="9" max="12" width="16.68359375" customWidth="1"/>
    <col min="13" max="13" width="18.83984375" customWidth="1"/>
    <col min="14" max="14" width="16.68359375" customWidth="1"/>
    <col min="15" max="15" width="18.41796875" customWidth="1"/>
    <col min="16" max="16" width="16.68359375" customWidth="1"/>
    <col min="17" max="17" width="20.26171875" customWidth="1"/>
    <col min="18" max="18" width="16.68359375" customWidth="1"/>
    <col min="19" max="19" width="21.41796875" customWidth="1"/>
    <col min="20" max="20" width="22.41796875" customWidth="1"/>
    <col min="21" max="21" width="18.83984375" customWidth="1"/>
    <col min="22" max="22" width="16.68359375" customWidth="1"/>
    <col min="23" max="23" width="12.26171875" customWidth="1"/>
    <col min="24" max="24" width="16.68359375" customWidth="1"/>
    <col min="25" max="25" width="17.15625" bestFit="1" customWidth="1"/>
    <col min="26" max="26" width="4.68359375" customWidth="1"/>
    <col min="27" max="16383" width="9.15625" hidden="1"/>
    <col min="16384" max="16384" width="2.26171875" hidden="1"/>
  </cols>
  <sheetData>
    <row r="1" spans="5:25" hidden="1"/>
    <row r="2" spans="5:25" hidden="1">
      <c r="G2" t="s">
        <v>145</v>
      </c>
      <c r="H2" t="s">
        <v>166</v>
      </c>
      <c r="I2" t="s">
        <v>167</v>
      </c>
      <c r="J2" t="s">
        <v>168</v>
      </c>
      <c r="K2" t="s">
        <v>169</v>
      </c>
      <c r="L2" t="s">
        <v>170</v>
      </c>
      <c r="M2" t="s">
        <v>171</v>
      </c>
      <c r="N2" t="s">
        <v>172</v>
      </c>
      <c r="O2" t="s">
        <v>173</v>
      </c>
      <c r="P2" t="s">
        <v>174</v>
      </c>
      <c r="Q2" t="s">
        <v>175</v>
      </c>
      <c r="R2" t="s">
        <v>176</v>
      </c>
      <c r="S2" t="s">
        <v>178</v>
      </c>
      <c r="T2" t="s">
        <v>178</v>
      </c>
      <c r="U2" t="s">
        <v>179</v>
      </c>
      <c r="V2" t="s">
        <v>180</v>
      </c>
      <c r="W2" t="s">
        <v>181</v>
      </c>
      <c r="X2" t="s">
        <v>182</v>
      </c>
      <c r="Y2" t="s">
        <v>183</v>
      </c>
    </row>
    <row r="3" spans="5:25" hidden="1"/>
    <row r="4" spans="5:25" hidden="1"/>
    <row r="5" spans="5:25" hidden="1"/>
    <row r="6" spans="5:25"/>
    <row r="7" spans="5:25"/>
    <row r="8" spans="5:25" ht="30" customHeight="1">
      <c r="E8" s="432" t="s">
        <v>165</v>
      </c>
      <c r="F8" s="433"/>
      <c r="G8" s="433"/>
      <c r="H8" s="433"/>
      <c r="I8" s="433"/>
      <c r="J8" s="433"/>
      <c r="K8" s="433"/>
      <c r="L8" s="433"/>
      <c r="M8" s="433"/>
      <c r="N8" s="433"/>
      <c r="O8" s="433"/>
      <c r="P8" s="433"/>
      <c r="Q8" s="433"/>
      <c r="R8" s="433"/>
      <c r="S8" s="433"/>
      <c r="T8" s="433"/>
      <c r="U8" s="433"/>
      <c r="V8" s="433"/>
      <c r="W8" s="433"/>
      <c r="X8" s="433"/>
      <c r="Y8" s="434"/>
    </row>
    <row r="9" spans="5:25" ht="22.5" customHeight="1">
      <c r="E9" s="442" t="s">
        <v>974</v>
      </c>
      <c r="F9" s="443"/>
      <c r="G9" s="443"/>
      <c r="H9" s="443"/>
      <c r="I9" s="443"/>
      <c r="J9" s="443"/>
      <c r="K9" s="443"/>
      <c r="L9" s="443"/>
      <c r="M9" s="443"/>
      <c r="N9" s="443"/>
      <c r="O9" s="443"/>
      <c r="P9" s="443"/>
      <c r="Q9" s="443"/>
      <c r="R9" s="443"/>
      <c r="S9" s="443"/>
      <c r="T9" s="443"/>
      <c r="U9" s="443"/>
      <c r="V9" s="443"/>
      <c r="W9" s="443"/>
      <c r="X9" s="443"/>
      <c r="Y9" s="444"/>
    </row>
    <row r="10" spans="5:25" ht="27" customHeight="1">
      <c r="E10" s="438" t="s">
        <v>151</v>
      </c>
      <c r="F10" s="438" t="s">
        <v>152</v>
      </c>
      <c r="G10" s="438" t="s">
        <v>2</v>
      </c>
      <c r="H10" s="438" t="s">
        <v>3</v>
      </c>
      <c r="I10" s="438" t="s">
        <v>4</v>
      </c>
      <c r="J10" s="438" t="s">
        <v>5</v>
      </c>
      <c r="K10" s="438" t="s">
        <v>6</v>
      </c>
      <c r="L10" s="438" t="s">
        <v>7</v>
      </c>
      <c r="M10" s="435" t="s">
        <v>153</v>
      </c>
      <c r="N10" s="436"/>
      <c r="O10" s="436"/>
      <c r="P10" s="437"/>
      <c r="Q10" s="438" t="s">
        <v>9</v>
      </c>
      <c r="R10" s="439" t="s">
        <v>1064</v>
      </c>
      <c r="S10" s="438" t="s">
        <v>135</v>
      </c>
      <c r="T10" s="438" t="s">
        <v>11</v>
      </c>
      <c r="U10" s="445" t="s">
        <v>12</v>
      </c>
      <c r="V10" s="446"/>
      <c r="W10" s="445" t="s">
        <v>13</v>
      </c>
      <c r="X10" s="446"/>
      <c r="Y10" s="438" t="s">
        <v>14</v>
      </c>
    </row>
    <row r="11" spans="5:25" ht="24" customHeight="1">
      <c r="E11" s="438"/>
      <c r="F11" s="438"/>
      <c r="G11" s="438"/>
      <c r="H11" s="438"/>
      <c r="I11" s="438"/>
      <c r="J11" s="438"/>
      <c r="K11" s="438"/>
      <c r="L11" s="438"/>
      <c r="M11" s="435" t="s">
        <v>920</v>
      </c>
      <c r="N11" s="436"/>
      <c r="O11" s="437"/>
      <c r="P11" s="438" t="s">
        <v>154</v>
      </c>
      <c r="Q11" s="438"/>
      <c r="R11" s="440"/>
      <c r="S11" s="438"/>
      <c r="T11" s="438"/>
      <c r="U11" s="445"/>
      <c r="V11" s="446"/>
      <c r="W11" s="445"/>
      <c r="X11" s="446"/>
      <c r="Y11" s="438"/>
    </row>
    <row r="12" spans="5:25" ht="79.5" customHeight="1">
      <c r="E12" s="438"/>
      <c r="F12" s="438"/>
      <c r="G12" s="438"/>
      <c r="H12" s="438"/>
      <c r="I12" s="438"/>
      <c r="J12" s="438"/>
      <c r="K12" s="438"/>
      <c r="L12" s="438"/>
      <c r="M12" s="78" t="s">
        <v>17</v>
      </c>
      <c r="N12" s="78" t="s">
        <v>18</v>
      </c>
      <c r="O12" s="78" t="s">
        <v>19</v>
      </c>
      <c r="P12" s="438"/>
      <c r="Q12" s="438"/>
      <c r="R12" s="441"/>
      <c r="S12" s="438"/>
      <c r="T12" s="438"/>
      <c r="U12" s="78" t="s">
        <v>20</v>
      </c>
      <c r="V12" s="78" t="s">
        <v>21</v>
      </c>
      <c r="W12" s="78" t="s">
        <v>20</v>
      </c>
      <c r="X12" s="78" t="s">
        <v>21</v>
      </c>
      <c r="Y12" s="438"/>
    </row>
    <row r="13" spans="5:25" ht="20.100000000000001" customHeight="1">
      <c r="E13" s="79" t="s">
        <v>155</v>
      </c>
      <c r="F13" s="60" t="s">
        <v>156</v>
      </c>
      <c r="G13" s="91">
        <f>+IFERROR(IF(COUNT('Shareholding Pattern'!H26),('Shareholding Pattern'!H26),""),"")</f>
        <v>16</v>
      </c>
      <c r="H13" s="91">
        <f>+IFERROR(IF(COUNT('Shareholding Pattern'!I26),('Shareholding Pattern'!I26),""),"")</f>
        <v>25225495</v>
      </c>
      <c r="I13" s="91" t="str">
        <f>+IFERROR(IF(COUNT('Shareholding Pattern'!J26),('Shareholding Pattern'!J26),""),"")</f>
        <v/>
      </c>
      <c r="J13" s="91" t="str">
        <f>+IFERROR(IF(COUNT('Shareholding Pattern'!K26),('Shareholding Pattern'!K26),""),"")</f>
        <v/>
      </c>
      <c r="K13" s="91">
        <f>+IFERROR(IF(COUNT('Shareholding Pattern'!L26),('Shareholding Pattern'!L26),""),"")</f>
        <v>25225495</v>
      </c>
      <c r="L13" s="215">
        <f>+IFERROR(IF(COUNT('Shareholding Pattern'!M26),('Shareholding Pattern'!M26),""),"")</f>
        <v>57.99</v>
      </c>
      <c r="M13" s="92">
        <f>+IFERROR(IF(COUNT('Shareholding Pattern'!N26),('Shareholding Pattern'!N26),""),"")</f>
        <v>25225495</v>
      </c>
      <c r="N13" s="92" t="str">
        <f>+IFERROR(IF(COUNT('Shareholding Pattern'!O26),('Shareholding Pattern'!O26),""),"")</f>
        <v/>
      </c>
      <c r="O13" s="92">
        <f>+IFERROR(IF(COUNT('Shareholding Pattern'!P26),('Shareholding Pattern'!P26),""),"")</f>
        <v>25225495</v>
      </c>
      <c r="P13" s="215">
        <f>+IFERROR(IF(COUNT('Shareholding Pattern'!Q26),('Shareholding Pattern'!Q26),""),"")</f>
        <v>57.99</v>
      </c>
      <c r="Q13" s="91" t="str">
        <f>+IFERROR(IF(COUNT('Shareholding Pattern'!R26),('Shareholding Pattern'!R26),""),"")</f>
        <v/>
      </c>
      <c r="R13" s="91" t="str">
        <f>+IFERROR(IF(COUNT('Shareholding Pattern'!S26),('Shareholding Pattern'!S26),""),"")</f>
        <v/>
      </c>
      <c r="S13" s="91" t="str">
        <f>+IFERROR(IF(COUNT('Shareholding Pattern'!T26),('Shareholding Pattern'!T26),""),"")</f>
        <v/>
      </c>
      <c r="T13" s="215">
        <f>+IFERROR(IF(COUNT('Shareholding Pattern'!U26),('Shareholding Pattern'!U26),""),"")</f>
        <v>57.99</v>
      </c>
      <c r="U13" s="91">
        <f>+IFERROR(IF(COUNT('Shareholding Pattern'!V26),('Shareholding Pattern'!V26),""),"")</f>
        <v>5200000</v>
      </c>
      <c r="V13" s="215">
        <f>+IFERROR(IF(COUNT('Shareholding Pattern'!W26),('Shareholding Pattern'!W26),""),"")</f>
        <v>20.61</v>
      </c>
      <c r="W13" s="91">
        <f>+IFERROR(IF(COUNT('Shareholding Pattern'!X26),('Shareholding Pattern'!X26),""),"")</f>
        <v>10872679</v>
      </c>
      <c r="X13" s="215">
        <f>+IFERROR(IF(COUNT('Shareholding Pattern'!Y26),('Shareholding Pattern'!Y26),""),"")</f>
        <v>43.1</v>
      </c>
      <c r="Y13" s="91">
        <f>+IFERROR(IF(COUNT('Shareholding Pattern'!Z26),('Shareholding Pattern'!Z26),""),"")</f>
        <v>25225495</v>
      </c>
    </row>
    <row r="14" spans="5:25" ht="20.100000000000001" customHeight="1">
      <c r="E14" s="79" t="s">
        <v>157</v>
      </c>
      <c r="F14" s="58" t="s">
        <v>158</v>
      </c>
      <c r="G14" s="91">
        <f>+IFERROR(IF(COUNT('Shareholding Pattern'!H50),('Shareholding Pattern'!H50),""),"")</f>
        <v>5822</v>
      </c>
      <c r="H14" s="91">
        <f>+IFERROR(IF(COUNT('Shareholding Pattern'!I50),('Shareholding Pattern'!I50),""),"")</f>
        <v>18274505</v>
      </c>
      <c r="I14" s="91" t="str">
        <f>+IFERROR(IF(COUNT('Shareholding Pattern'!J50),('Shareholding Pattern'!J50),""),"")</f>
        <v/>
      </c>
      <c r="J14" s="91" t="str">
        <f>+IFERROR(IF(COUNT('Shareholding Pattern'!K50),('Shareholding Pattern'!K50),""),"")</f>
        <v/>
      </c>
      <c r="K14" s="91">
        <f>+IFERROR(IF(COUNT('Shareholding Pattern'!L50),('Shareholding Pattern'!L50),""),"")</f>
        <v>18274505</v>
      </c>
      <c r="L14" s="215">
        <f>+IFERROR(IF(COUNT('Shareholding Pattern'!M50),('Shareholding Pattern'!M50),""),"")</f>
        <v>42.01</v>
      </c>
      <c r="M14" s="320">
        <f>+IFERROR(IF(COUNT('Shareholding Pattern'!N50),('Shareholding Pattern'!N50),""),"")</f>
        <v>18274505</v>
      </c>
      <c r="N14" s="92" t="str">
        <f>+IFERROR(IF(COUNT('Shareholding Pattern'!O50),('Shareholding Pattern'!O50),""),"")</f>
        <v/>
      </c>
      <c r="O14" s="92">
        <f>+IFERROR(IF(COUNT('Shareholding Pattern'!P50),('Shareholding Pattern'!P50),""),"")</f>
        <v>18274505</v>
      </c>
      <c r="P14" s="215">
        <f>+IFERROR(IF(COUNT('Shareholding Pattern'!Q50),('Shareholding Pattern'!Q50),""),"")</f>
        <v>42.01</v>
      </c>
      <c r="Q14" s="91" t="str">
        <f>+IFERROR(IF(COUNT('Shareholding Pattern'!R50),('Shareholding Pattern'!R50),""),"")</f>
        <v/>
      </c>
      <c r="R14" s="91" t="str">
        <f>+IFERROR(IF(COUNT('Shareholding Pattern'!S50),('Shareholding Pattern'!S50),""),"")</f>
        <v/>
      </c>
      <c r="S14" s="91" t="str">
        <f>+IFERROR(IF(COUNT('Shareholding Pattern'!T50),('Shareholding Pattern'!T50),""),"")</f>
        <v/>
      </c>
      <c r="T14" s="215">
        <f>+IFERROR(IF(COUNT('Shareholding Pattern'!U50),('Shareholding Pattern'!U50),""),"")</f>
        <v>42.01</v>
      </c>
      <c r="U14" s="91">
        <f>+IFERROR(IF(COUNT('Shareholding Pattern'!V50),('Shareholding Pattern'!V50),""),"")</f>
        <v>0</v>
      </c>
      <c r="V14" s="215">
        <f>+IFERROR(IF(COUNT('Shareholding Pattern'!W50),('Shareholding Pattern'!W50),""),"")</f>
        <v>0</v>
      </c>
      <c r="W14" s="355"/>
      <c r="X14" s="356"/>
      <c r="Y14" s="91">
        <f>+IFERROR(IF(COUNT('Shareholding Pattern'!Z50),('Shareholding Pattern'!Z50),""),"")</f>
        <v>18017185</v>
      </c>
    </row>
    <row r="15" spans="5:25" ht="20.100000000000001" customHeight="1">
      <c r="E15" s="79" t="s">
        <v>159</v>
      </c>
      <c r="F15" s="60" t="s">
        <v>160</v>
      </c>
      <c r="G15" s="91" t="str">
        <f>+IFERROR(IF(COUNT('Shareholding Pattern'!H56),('Shareholding Pattern'!H56),""),"")</f>
        <v/>
      </c>
      <c r="H15" s="91" t="str">
        <f>+IFERROR(IF(COUNT('Shareholding Pattern'!I56),('Shareholding Pattern'!I56),""),"")</f>
        <v/>
      </c>
      <c r="I15" s="91" t="str">
        <f>+IFERROR(IF(COUNT('Shareholding Pattern'!J56),('Shareholding Pattern'!J56),""),"")</f>
        <v/>
      </c>
      <c r="J15" s="91" t="str">
        <f>+IFERROR(IF(COUNT('Shareholding Pattern'!K56),('Shareholding Pattern'!K56),""),"")</f>
        <v/>
      </c>
      <c r="K15" s="91" t="str">
        <f>+IFERROR(IF(COUNT('Shareholding Pattern'!L56),('Shareholding Pattern'!L56),""),"")</f>
        <v/>
      </c>
      <c r="L15" s="353"/>
      <c r="M15" s="91" t="str">
        <f>+IFERROR(IF(COUNT('Shareholding Pattern'!N56),('Shareholding Pattern'!N56),""),"")</f>
        <v/>
      </c>
      <c r="N15" s="91" t="str">
        <f>+IFERROR(IF(COUNT('Shareholding Pattern'!O56),('Shareholding Pattern'!O56),""),"")</f>
        <v/>
      </c>
      <c r="O15" s="91" t="str">
        <f>+IFERROR(IF(COUNT('Shareholding Pattern'!P56),('Shareholding Pattern'!P56),""),"")</f>
        <v/>
      </c>
      <c r="P15" s="215" t="str">
        <f>+IFERROR(IF(COUNT('Shareholding Pattern'!Q56),('Shareholding Pattern'!Q56),""),"")</f>
        <v/>
      </c>
      <c r="Q15" s="91" t="str">
        <f>+IFERROR(IF(COUNT('Shareholding Pattern'!R56),('Shareholding Pattern'!R56),""),"")</f>
        <v/>
      </c>
      <c r="R15" s="91" t="str">
        <f>+IFERROR(IF(COUNT('Shareholding Pattern'!S56),('Shareholding Pattern'!S56),""),"")</f>
        <v/>
      </c>
      <c r="S15" s="91" t="str">
        <f>+IFERROR(IF(COUNT('Shareholding Pattern'!T56),('Shareholding Pattern'!T56),""),"")</f>
        <v/>
      </c>
      <c r="T15" s="353"/>
      <c r="U15" s="91" t="str">
        <f>+IFERROR(IF(COUNT('Shareholding Pattern'!V56),('Shareholding Pattern'!V56),""),"")</f>
        <v/>
      </c>
      <c r="V15" s="215" t="str">
        <f>+IFERROR(IF(COUNT('Shareholding Pattern'!W56),('Shareholding Pattern'!W56),""),"")</f>
        <v/>
      </c>
      <c r="W15" s="357"/>
      <c r="X15" s="358"/>
      <c r="Y15" s="91" t="str">
        <f>+IFERROR(IF(COUNT('Shareholding Pattern'!Z56),('Shareholding Pattern'!Z56),""),"")</f>
        <v/>
      </c>
    </row>
    <row r="16" spans="5:25" ht="20.100000000000001" customHeight="1">
      <c r="E16" s="79" t="s">
        <v>161</v>
      </c>
      <c r="F16" s="87" t="s">
        <v>162</v>
      </c>
      <c r="G16" s="91" t="str">
        <f>+IFERROR(IF(COUNT('Shareholding Pattern'!H54),('Shareholding Pattern'!H54),""),"")</f>
        <v/>
      </c>
      <c r="H16" s="91" t="str">
        <f>+IFERROR(IF(COUNT('Shareholding Pattern'!I54),('Shareholding Pattern'!I54),""),"")</f>
        <v/>
      </c>
      <c r="I16" s="91" t="str">
        <f>+IFERROR(IF(COUNT('Shareholding Pattern'!J54),('Shareholding Pattern'!J54),""),"")</f>
        <v/>
      </c>
      <c r="J16" s="91" t="str">
        <f>+IFERROR(IF(COUNT('Shareholding Pattern'!K54),('Shareholding Pattern'!K54),""),"")</f>
        <v/>
      </c>
      <c r="K16" s="91" t="str">
        <f>+IFERROR(IF(COUNT('Shareholding Pattern'!L54),('Shareholding Pattern'!L54),""),"")</f>
        <v/>
      </c>
      <c r="L16" s="354"/>
      <c r="M16" s="92" t="str">
        <f>+IFERROR(IF(COUNT('Shareholding Pattern'!N54),('Shareholding Pattern'!N54),""),"")</f>
        <v/>
      </c>
      <c r="N16" s="92" t="str">
        <f>+IFERROR(IF(COUNT('Shareholding Pattern'!O54),('Shareholding Pattern'!O54),""),"")</f>
        <v/>
      </c>
      <c r="O16" s="92" t="str">
        <f>+IFERROR(IF(COUNT('Shareholding Pattern'!P54),('Shareholding Pattern'!P54),""),"")</f>
        <v/>
      </c>
      <c r="P16" s="215" t="str">
        <f>+IFERROR(IF(COUNT('Shareholding Pattern'!Q54),('Shareholding Pattern'!Q54),""),"")</f>
        <v/>
      </c>
      <c r="Q16" s="91" t="str">
        <f>+IFERROR(IF(COUNT('Shareholding Pattern'!R54),('Shareholding Pattern'!R54),""),"")</f>
        <v/>
      </c>
      <c r="R16" s="91" t="str">
        <f>+IFERROR(IF(COUNT('Shareholding Pattern'!S54),('Shareholding Pattern'!S54),""),"")</f>
        <v/>
      </c>
      <c r="S16" s="91" t="str">
        <f>+IFERROR(IF(COUNT('Shareholding Pattern'!T54),('Shareholding Pattern'!T54),""),"")</f>
        <v/>
      </c>
      <c r="T16" s="354"/>
      <c r="U16" s="91" t="str">
        <f>+IFERROR(IF(COUNT('Shareholding Pattern'!V54),('Shareholding Pattern'!V54),""),"")</f>
        <v/>
      </c>
      <c r="V16" s="215" t="str">
        <f>+IFERROR(IF(COUNT('Shareholding Pattern'!W54),('Shareholding Pattern'!W54),""),"")</f>
        <v/>
      </c>
      <c r="W16" s="357"/>
      <c r="X16" s="358"/>
      <c r="Y16" s="91" t="str">
        <f>+IFERROR(IF(COUNT('Shareholding Pattern'!Z54),('Shareholding Pattern'!Z54),""),"")</f>
        <v/>
      </c>
    </row>
    <row r="17" spans="5:25" ht="20.100000000000001" customHeight="1">
      <c r="E17" s="79" t="s">
        <v>163</v>
      </c>
      <c r="F17" s="87" t="s">
        <v>164</v>
      </c>
      <c r="G17" s="91" t="str">
        <f>+IFERROR(IF(COUNT('Shareholding Pattern'!H55),('Shareholding Pattern'!H55),""),"")</f>
        <v/>
      </c>
      <c r="H17" s="91" t="str">
        <f>+IFERROR(IF(COUNT('Shareholding Pattern'!I55),('Shareholding Pattern'!I55),""),"")</f>
        <v/>
      </c>
      <c r="I17" s="91" t="str">
        <f>+IFERROR(IF(COUNT('Shareholding Pattern'!J55),('Shareholding Pattern'!J55),""),"")</f>
        <v/>
      </c>
      <c r="J17" s="91" t="str">
        <f>+IFERROR(IF(COUNT('Shareholding Pattern'!K55),('Shareholding Pattern'!K55),""),"")</f>
        <v/>
      </c>
      <c r="K17" s="91" t="str">
        <f>+IFERROR(IF(COUNT('Shareholding Pattern'!L55),('Shareholding Pattern'!L55),""),"")</f>
        <v/>
      </c>
      <c r="L17" s="215" t="str">
        <f>+IFERROR(IF(COUNT('Shareholding Pattern'!M55),('Shareholding Pattern'!M55),""),"")</f>
        <v/>
      </c>
      <c r="M17" s="92" t="str">
        <f>+IFERROR(IF(COUNT('Shareholding Pattern'!N55),('Shareholding Pattern'!N55),""),"")</f>
        <v/>
      </c>
      <c r="N17" s="92" t="str">
        <f>+IFERROR(IF(COUNT('Shareholding Pattern'!O55),('Shareholding Pattern'!O55),""),"")</f>
        <v/>
      </c>
      <c r="O17" s="92" t="str">
        <f>+IFERROR(IF(COUNT('Shareholding Pattern'!P55),('Shareholding Pattern'!P55),""),"")</f>
        <v/>
      </c>
      <c r="P17" s="215" t="str">
        <f>+IFERROR(IF(COUNT('Shareholding Pattern'!Q55),('Shareholding Pattern'!Q55),""),"")</f>
        <v/>
      </c>
      <c r="Q17" s="91" t="str">
        <f>+IFERROR(IF(COUNT('Shareholding Pattern'!R55),('Shareholding Pattern'!R55),""),"")</f>
        <v/>
      </c>
      <c r="R17" s="91" t="str">
        <f>+IFERROR(IF(COUNT('Shareholding Pattern'!S55),('Shareholding Pattern'!S55),""),"")</f>
        <v/>
      </c>
      <c r="S17" s="91" t="str">
        <f>+IFERROR(IF(COUNT('Shareholding Pattern'!T55),('Shareholding Pattern'!T55),""),"")</f>
        <v/>
      </c>
      <c r="T17" s="215" t="str">
        <f>+IFERROR(IF(COUNT('Shareholding Pattern'!U55),('Shareholding Pattern'!U55),""),"")</f>
        <v/>
      </c>
      <c r="U17" s="91" t="str">
        <f>+IFERROR(IF(COUNT('Shareholding Pattern'!V55),('Shareholding Pattern'!V55),""),"")</f>
        <v/>
      </c>
      <c r="V17" s="215" t="str">
        <f>+IFERROR(IF(COUNT('Shareholding Pattern'!W55),('Shareholding Pattern'!W55),""),"")</f>
        <v/>
      </c>
      <c r="W17" s="359"/>
      <c r="X17" s="360"/>
      <c r="Y17" s="91" t="str">
        <f>+IFERROR(IF(COUNT('Shareholding Pattern'!Z55),('Shareholding Pattern'!Z55),""),"")</f>
        <v/>
      </c>
    </row>
    <row r="18" spans="5:25" ht="18.3">
      <c r="E18" s="61"/>
      <c r="F18" s="82" t="s">
        <v>19</v>
      </c>
      <c r="G18" s="93">
        <f>+IFERROR(IF(COUNT('Shareholding Pattern'!H58),('Shareholding Pattern'!H58),""),"")</f>
        <v>5838</v>
      </c>
      <c r="H18" s="93">
        <f>+IFERROR(IF(COUNT('Shareholding Pattern'!I58),('Shareholding Pattern'!I58),""),"")</f>
        <v>43500000</v>
      </c>
      <c r="I18" s="93" t="str">
        <f>+IFERROR(IF(COUNT('Shareholding Pattern'!J58),('Shareholding Pattern'!J58),""),"")</f>
        <v/>
      </c>
      <c r="J18" s="93" t="str">
        <f>+IFERROR(IF(COUNT('Shareholding Pattern'!K58),('Shareholding Pattern'!K58),""),"")</f>
        <v/>
      </c>
      <c r="K18" s="93">
        <f>+IFERROR(IF(COUNT('Shareholding Pattern'!L58),('Shareholding Pattern'!L58),""),"")</f>
        <v>43500000</v>
      </c>
      <c r="L18" s="327">
        <f>+IFERROR(IF(COUNT('Shareholding Pattern'!M58),('Shareholding Pattern'!M58),""),"")</f>
        <v>100</v>
      </c>
      <c r="M18" s="319">
        <f>+IFERROR(IF(COUNT('Shareholding Pattern'!N58),('Shareholding Pattern'!N58),""),"")</f>
        <v>43500000</v>
      </c>
      <c r="N18" s="319" t="str">
        <f>+IFERROR(IF(COUNT('Shareholding Pattern'!O58),('Shareholding Pattern'!O58),""),"")</f>
        <v/>
      </c>
      <c r="O18" s="319">
        <f>+IFERROR(IF(COUNT('Shareholding Pattern'!P58),('Shareholding Pattern'!P58),""),"")</f>
        <v>43500000</v>
      </c>
      <c r="P18" s="319">
        <f>+IFERROR(IF(COUNT('Shareholding Pattern'!Q58),('Shareholding Pattern'!Q58),""),"")</f>
        <v>100</v>
      </c>
      <c r="Q18" s="93" t="str">
        <f>+IFERROR(IF(COUNT('Shareholding Pattern'!R58),('Shareholding Pattern'!R58),""),"")</f>
        <v/>
      </c>
      <c r="R18" s="93" t="str">
        <f>+IFERROR(IF(COUNT('Shareholding Pattern'!S58),('Shareholding Pattern'!S58),""),"")</f>
        <v/>
      </c>
      <c r="S18" s="93" t="str">
        <f>+IFERROR(IF(COUNT('Shareholding Pattern'!T58),('Shareholding Pattern'!T58),""),"")</f>
        <v/>
      </c>
      <c r="T18" s="327">
        <f>+IFERROR(IF(COUNT('Shareholding Pattern'!U58),('Shareholding Pattern'!U58),""),"")</f>
        <v>100</v>
      </c>
      <c r="U18" s="93">
        <f>+IFERROR(IF(COUNT('Shareholding Pattern'!V58),('Shareholding Pattern'!V58),""),"")</f>
        <v>5200000</v>
      </c>
      <c r="V18" s="319">
        <f>+IFERROR(IF(COUNT('Shareholding Pattern'!W58),('Shareholding Pattern'!W58),""),"")</f>
        <v>11.95</v>
      </c>
      <c r="W18" s="93">
        <f>+IFERROR(IF(COUNT('Shareholding Pattern'!X58),('Shareholding Pattern'!X58),""),"")</f>
        <v>10872679</v>
      </c>
      <c r="X18" s="319">
        <f>+IFERROR(IF(COUNT('Shareholding Pattern'!Y58),('Shareholding Pattern'!Y58),""),"")</f>
        <v>24.99</v>
      </c>
      <c r="Y18" s="93">
        <f>+IFERROR(IF(COUNT('Shareholding Pattern'!Z58),('Shareholding Pattern'!Z58),""),"")</f>
        <v>43242680</v>
      </c>
    </row>
    <row r="19" spans="5:25"/>
  </sheetData>
  <sheetProtection password="F884" sheet="1" objects="1" scenarios="1"/>
  <mergeCells count="20">
    <mergeCell ref="U10:V11"/>
    <mergeCell ref="W10:X11"/>
    <mergeCell ref="Y10:Y12"/>
    <mergeCell ref="S10:S12"/>
    <mergeCell ref="E8:Y8"/>
    <mergeCell ref="M11:O11"/>
    <mergeCell ref="P11:P12"/>
    <mergeCell ref="K10:K12"/>
    <mergeCell ref="L10:L12"/>
    <mergeCell ref="M10:P10"/>
    <mergeCell ref="Q10:Q12"/>
    <mergeCell ref="R10:R12"/>
    <mergeCell ref="T10:T12"/>
    <mergeCell ref="E10:E12"/>
    <mergeCell ref="F10:F12"/>
    <mergeCell ref="G10:G12"/>
    <mergeCell ref="H10:H12"/>
    <mergeCell ref="E9:Y9"/>
    <mergeCell ref="I10:I12"/>
    <mergeCell ref="J10:J1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5"/>
  <dimension ref="A1:XFD702"/>
  <sheetViews>
    <sheetView topLeftCell="A608" workbookViewId="0">
      <selection activeCell="C620" sqref="C620"/>
    </sheetView>
  </sheetViews>
  <sheetFormatPr defaultRowHeight="14.4"/>
  <cols>
    <col min="1" max="1" width="15.41796875" customWidth="1"/>
    <col min="2" max="2" width="46.41796875" customWidth="1"/>
    <col min="3" max="3" width="75.68359375" customWidth="1"/>
    <col min="4" max="9" width="9.15625" customWidth="1"/>
    <col min="10" max="10" width="47.41796875" customWidth="1"/>
    <col min="11" max="25" width="9.15625" customWidth="1"/>
    <col min="26" max="26" width="14" customWidth="1"/>
  </cols>
  <sheetData>
    <row r="1" spans="1:26">
      <c r="A1" s="72" t="s">
        <v>253</v>
      </c>
      <c r="B1" s="72" t="s">
        <v>254</v>
      </c>
      <c r="C1" s="72" t="s">
        <v>255</v>
      </c>
      <c r="D1" s="72" t="s">
        <v>256</v>
      </c>
      <c r="E1" s="72" t="s">
        <v>257</v>
      </c>
      <c r="F1" s="72" t="s">
        <v>258</v>
      </c>
      <c r="G1" s="72" t="s">
        <v>259</v>
      </c>
      <c r="H1" s="72" t="s">
        <v>260</v>
      </c>
      <c r="I1" s="72" t="s">
        <v>261</v>
      </c>
      <c r="J1" s="72" t="s">
        <v>262</v>
      </c>
      <c r="K1" s="72" t="s">
        <v>263</v>
      </c>
      <c r="L1" s="72" t="s">
        <v>264</v>
      </c>
      <c r="M1" s="72" t="s">
        <v>265</v>
      </c>
      <c r="N1" s="72" t="s">
        <v>266</v>
      </c>
      <c r="O1" s="72" t="s">
        <v>267</v>
      </c>
      <c r="P1" s="72" t="s">
        <v>268</v>
      </c>
      <c r="Q1" s="72" t="s">
        <v>269</v>
      </c>
      <c r="R1" s="72" t="s">
        <v>262</v>
      </c>
      <c r="S1" s="72" t="s">
        <v>270</v>
      </c>
      <c r="T1" s="72" t="s">
        <v>271</v>
      </c>
      <c r="U1" s="72" t="s">
        <v>272</v>
      </c>
      <c r="V1" s="72" t="s">
        <v>273</v>
      </c>
      <c r="W1" s="72" t="s">
        <v>273</v>
      </c>
      <c r="X1" s="72" t="s">
        <v>274</v>
      </c>
      <c r="Y1" s="72" t="s">
        <v>274</v>
      </c>
      <c r="Z1" s="72" t="s">
        <v>968</v>
      </c>
    </row>
    <row r="2" spans="1:26">
      <c r="A2" t="s">
        <v>275</v>
      </c>
      <c r="B2" t="s">
        <v>276</v>
      </c>
      <c r="C2" t="s">
        <v>277</v>
      </c>
      <c r="E2">
        <v>0</v>
      </c>
      <c r="F2" t="s">
        <v>278</v>
      </c>
      <c r="I2" t="s">
        <v>279</v>
      </c>
      <c r="J2" t="s">
        <v>280</v>
      </c>
      <c r="K2">
        <v>0</v>
      </c>
      <c r="L2" t="s">
        <v>281</v>
      </c>
      <c r="M2">
        <v>0</v>
      </c>
      <c r="N2" t="s">
        <v>282</v>
      </c>
      <c r="O2" t="s">
        <v>283</v>
      </c>
      <c r="P2" t="s">
        <v>283</v>
      </c>
    </row>
    <row r="3" spans="1:26">
      <c r="A3" t="s">
        <v>275</v>
      </c>
      <c r="B3" t="s">
        <v>284</v>
      </c>
      <c r="C3" t="s">
        <v>124</v>
      </c>
      <c r="E3">
        <v>1</v>
      </c>
      <c r="F3" t="s">
        <v>285</v>
      </c>
      <c r="G3" t="s">
        <v>276</v>
      </c>
      <c r="H3" t="s">
        <v>284</v>
      </c>
      <c r="I3" t="s">
        <v>279</v>
      </c>
      <c r="J3" t="s">
        <v>286</v>
      </c>
      <c r="K3">
        <v>0</v>
      </c>
      <c r="L3" t="s">
        <v>281</v>
      </c>
      <c r="M3">
        <v>0</v>
      </c>
      <c r="N3" t="s">
        <v>282</v>
      </c>
      <c r="O3" t="s">
        <v>287</v>
      </c>
      <c r="P3" t="s">
        <v>283</v>
      </c>
      <c r="Z3" t="s">
        <v>969</v>
      </c>
    </row>
    <row r="4" spans="1:26">
      <c r="A4" t="s">
        <v>275</v>
      </c>
      <c r="B4" t="s">
        <v>288</v>
      </c>
      <c r="C4" t="s">
        <v>123</v>
      </c>
      <c r="E4">
        <v>2</v>
      </c>
      <c r="F4" t="s">
        <v>289</v>
      </c>
      <c r="G4" t="s">
        <v>276</v>
      </c>
      <c r="H4" t="s">
        <v>288</v>
      </c>
      <c r="I4" t="s">
        <v>279</v>
      </c>
      <c r="J4" t="s">
        <v>280</v>
      </c>
      <c r="K4">
        <v>0</v>
      </c>
      <c r="L4" t="s">
        <v>281</v>
      </c>
      <c r="M4">
        <v>0</v>
      </c>
      <c r="N4" t="s">
        <v>282</v>
      </c>
      <c r="O4" t="s">
        <v>283</v>
      </c>
      <c r="P4" t="s">
        <v>283</v>
      </c>
      <c r="Z4" t="s">
        <v>973</v>
      </c>
    </row>
    <row r="5" spans="1:26">
      <c r="A5" t="s">
        <v>275</v>
      </c>
      <c r="B5" t="s">
        <v>290</v>
      </c>
      <c r="C5" t="s">
        <v>109</v>
      </c>
      <c r="E5">
        <v>3</v>
      </c>
      <c r="F5" t="s">
        <v>291</v>
      </c>
      <c r="G5" t="s">
        <v>276</v>
      </c>
      <c r="H5" t="s">
        <v>290</v>
      </c>
      <c r="I5" t="s">
        <v>279</v>
      </c>
      <c r="J5" t="s">
        <v>953</v>
      </c>
      <c r="K5">
        <v>0</v>
      </c>
      <c r="L5" t="s">
        <v>281</v>
      </c>
      <c r="M5">
        <v>0</v>
      </c>
      <c r="N5" t="s">
        <v>282</v>
      </c>
      <c r="O5" t="s">
        <v>287</v>
      </c>
      <c r="P5" t="s">
        <v>283</v>
      </c>
    </row>
    <row r="6" spans="1:26">
      <c r="A6" t="s">
        <v>275</v>
      </c>
      <c r="B6" t="s">
        <v>292</v>
      </c>
      <c r="C6" t="s">
        <v>293</v>
      </c>
      <c r="E6">
        <v>4</v>
      </c>
      <c r="F6" t="s">
        <v>294</v>
      </c>
      <c r="G6" t="s">
        <v>276</v>
      </c>
      <c r="H6" t="s">
        <v>292</v>
      </c>
      <c r="I6" t="s">
        <v>279</v>
      </c>
      <c r="J6" t="s">
        <v>951</v>
      </c>
      <c r="K6" t="s">
        <v>295</v>
      </c>
      <c r="L6" t="s">
        <v>281</v>
      </c>
      <c r="M6">
        <v>0</v>
      </c>
      <c r="N6" t="s">
        <v>282</v>
      </c>
      <c r="O6" t="s">
        <v>287</v>
      </c>
      <c r="P6" t="s">
        <v>283</v>
      </c>
      <c r="Z6" t="s">
        <v>970</v>
      </c>
    </row>
    <row r="7" spans="1:26">
      <c r="A7" t="s">
        <v>275</v>
      </c>
      <c r="B7" t="s">
        <v>296</v>
      </c>
      <c r="C7" t="s">
        <v>1055</v>
      </c>
      <c r="E7">
        <v>5</v>
      </c>
      <c r="F7" t="s">
        <v>297</v>
      </c>
      <c r="G7" t="s">
        <v>276</v>
      </c>
      <c r="H7" t="s">
        <v>296</v>
      </c>
      <c r="I7" t="s">
        <v>279</v>
      </c>
      <c r="J7" t="s">
        <v>298</v>
      </c>
      <c r="K7">
        <v>0</v>
      </c>
      <c r="L7" t="s">
        <v>281</v>
      </c>
      <c r="M7">
        <v>0</v>
      </c>
      <c r="N7" t="s">
        <v>299</v>
      </c>
      <c r="O7" t="s">
        <v>287</v>
      </c>
      <c r="P7" t="s">
        <v>283</v>
      </c>
      <c r="Z7" t="s">
        <v>971</v>
      </c>
    </row>
    <row r="8" spans="1:26">
      <c r="A8" t="s">
        <v>275</v>
      </c>
      <c r="B8" t="s">
        <v>300</v>
      </c>
      <c r="C8" t="s">
        <v>300</v>
      </c>
      <c r="E8">
        <v>6</v>
      </c>
      <c r="F8" t="s">
        <v>301</v>
      </c>
      <c r="G8" t="s">
        <v>276</v>
      </c>
      <c r="H8" t="s">
        <v>300</v>
      </c>
      <c r="I8" t="s">
        <v>279</v>
      </c>
      <c r="J8" t="s">
        <v>298</v>
      </c>
      <c r="L8" t="s">
        <v>281</v>
      </c>
      <c r="N8" t="s">
        <v>299</v>
      </c>
      <c r="O8" t="s">
        <v>287</v>
      </c>
      <c r="P8" t="s">
        <v>283</v>
      </c>
      <c r="Z8" t="s">
        <v>972</v>
      </c>
    </row>
    <row r="9" spans="1:26">
      <c r="A9" t="s">
        <v>275</v>
      </c>
      <c r="B9" t="s">
        <v>1063</v>
      </c>
      <c r="C9" t="s">
        <v>1063</v>
      </c>
      <c r="J9" t="s">
        <v>298</v>
      </c>
      <c r="N9" t="s">
        <v>299</v>
      </c>
      <c r="O9" t="s">
        <v>287</v>
      </c>
    </row>
    <row r="10" spans="1:26">
      <c r="B10" s="313" t="s">
        <v>302</v>
      </c>
      <c r="C10" s="313" t="s">
        <v>303</v>
      </c>
      <c r="D10" s="313"/>
      <c r="E10" s="313">
        <v>8</v>
      </c>
      <c r="F10" s="313" t="s">
        <v>304</v>
      </c>
      <c r="G10" s="313" t="s">
        <v>276</v>
      </c>
      <c r="H10" s="313" t="s">
        <v>302</v>
      </c>
      <c r="I10" s="313" t="s">
        <v>279</v>
      </c>
      <c r="J10" s="313" t="s">
        <v>952</v>
      </c>
      <c r="K10" s="313">
        <v>0</v>
      </c>
      <c r="L10" s="313" t="s">
        <v>281</v>
      </c>
      <c r="M10" s="313">
        <v>0</v>
      </c>
      <c r="N10" s="313" t="s">
        <v>282</v>
      </c>
      <c r="O10" s="313" t="s">
        <v>287</v>
      </c>
      <c r="P10" s="313" t="s">
        <v>283</v>
      </c>
      <c r="Q10" s="313"/>
      <c r="R10" s="313"/>
      <c r="S10" s="313"/>
      <c r="T10" s="313"/>
      <c r="U10" s="313"/>
      <c r="V10" s="313"/>
      <c r="W10" s="313"/>
      <c r="X10" s="313"/>
      <c r="Y10" s="313"/>
      <c r="Z10" s="313"/>
    </row>
    <row r="11" spans="1:26">
      <c r="A11" t="s">
        <v>275</v>
      </c>
      <c r="B11" t="s">
        <v>1061</v>
      </c>
      <c r="C11" t="s">
        <v>1054</v>
      </c>
      <c r="J11" t="s">
        <v>308</v>
      </c>
      <c r="N11" t="s">
        <v>299</v>
      </c>
      <c r="Z11" t="s">
        <v>1062</v>
      </c>
    </row>
    <row r="12" spans="1:26">
      <c r="A12" t="s">
        <v>275</v>
      </c>
      <c r="B12" t="s">
        <v>305</v>
      </c>
      <c r="C12" t="s">
        <v>983</v>
      </c>
      <c r="E12">
        <v>9</v>
      </c>
      <c r="F12" t="s">
        <v>307</v>
      </c>
      <c r="G12" t="s">
        <v>276</v>
      </c>
      <c r="H12" t="s">
        <v>305</v>
      </c>
      <c r="I12" t="s">
        <v>279</v>
      </c>
      <c r="J12" t="s">
        <v>308</v>
      </c>
      <c r="K12">
        <v>0</v>
      </c>
      <c r="L12" t="s">
        <v>281</v>
      </c>
      <c r="M12">
        <v>0</v>
      </c>
      <c r="N12" t="s">
        <v>299</v>
      </c>
      <c r="O12" t="s">
        <v>287</v>
      </c>
      <c r="P12" t="s">
        <v>283</v>
      </c>
    </row>
    <row r="13" spans="1:26">
      <c r="A13" t="s">
        <v>275</v>
      </c>
      <c r="B13" t="s">
        <v>309</v>
      </c>
      <c r="C13" t="s">
        <v>127</v>
      </c>
      <c r="E13">
        <v>10</v>
      </c>
      <c r="F13" t="s">
        <v>311</v>
      </c>
      <c r="G13" t="s">
        <v>276</v>
      </c>
      <c r="H13" t="s">
        <v>309</v>
      </c>
      <c r="I13" t="s">
        <v>279</v>
      </c>
      <c r="J13" t="s">
        <v>308</v>
      </c>
      <c r="K13">
        <v>0</v>
      </c>
      <c r="L13" t="s">
        <v>281</v>
      </c>
      <c r="M13">
        <v>0</v>
      </c>
      <c r="N13" t="s">
        <v>299</v>
      </c>
      <c r="O13" t="s">
        <v>287</v>
      </c>
      <c r="P13" t="s">
        <v>283</v>
      </c>
    </row>
    <row r="14" spans="1:26">
      <c r="A14" t="s">
        <v>275</v>
      </c>
      <c r="B14" t="s">
        <v>312</v>
      </c>
      <c r="C14" t="s">
        <v>128</v>
      </c>
      <c r="E14">
        <v>11</v>
      </c>
      <c r="F14" t="s">
        <v>314</v>
      </c>
      <c r="G14" t="s">
        <v>276</v>
      </c>
      <c r="H14" t="s">
        <v>312</v>
      </c>
      <c r="I14" t="s">
        <v>279</v>
      </c>
      <c r="J14" t="s">
        <v>308</v>
      </c>
      <c r="K14">
        <v>0</v>
      </c>
      <c r="L14" t="s">
        <v>281</v>
      </c>
      <c r="M14">
        <v>0</v>
      </c>
      <c r="N14" t="s">
        <v>299</v>
      </c>
      <c r="O14" t="s">
        <v>287</v>
      </c>
      <c r="P14" t="s">
        <v>283</v>
      </c>
    </row>
    <row r="15" spans="1:26">
      <c r="A15" t="s">
        <v>275</v>
      </c>
      <c r="B15" t="s">
        <v>315</v>
      </c>
      <c r="C15" t="s">
        <v>129</v>
      </c>
      <c r="E15">
        <v>12</v>
      </c>
      <c r="F15" t="s">
        <v>317</v>
      </c>
      <c r="G15" t="s">
        <v>276</v>
      </c>
      <c r="H15" t="s">
        <v>315</v>
      </c>
      <c r="I15" t="s">
        <v>279</v>
      </c>
      <c r="J15" t="s">
        <v>308</v>
      </c>
      <c r="K15">
        <v>0</v>
      </c>
      <c r="L15" t="s">
        <v>281</v>
      </c>
      <c r="M15">
        <v>0</v>
      </c>
      <c r="N15" t="s">
        <v>299</v>
      </c>
      <c r="O15" t="s">
        <v>287</v>
      </c>
      <c r="P15" t="s">
        <v>283</v>
      </c>
    </row>
    <row r="16" spans="1:26">
      <c r="A16" t="s">
        <v>275</v>
      </c>
      <c r="B16" t="s">
        <v>318</v>
      </c>
      <c r="C16" t="s">
        <v>130</v>
      </c>
      <c r="E16">
        <v>13</v>
      </c>
      <c r="F16" t="s">
        <v>320</v>
      </c>
      <c r="G16" t="s">
        <v>276</v>
      </c>
      <c r="H16" t="s">
        <v>318</v>
      </c>
      <c r="I16" t="s">
        <v>279</v>
      </c>
      <c r="J16" t="s">
        <v>308</v>
      </c>
      <c r="K16">
        <v>0</v>
      </c>
      <c r="L16" t="s">
        <v>281</v>
      </c>
      <c r="M16">
        <v>0</v>
      </c>
      <c r="N16" t="s">
        <v>299</v>
      </c>
      <c r="O16" t="s">
        <v>287</v>
      </c>
      <c r="P16" t="s">
        <v>283</v>
      </c>
    </row>
    <row r="17" spans="1:33">
      <c r="A17" t="s">
        <v>275</v>
      </c>
      <c r="B17" t="s">
        <v>321</v>
      </c>
      <c r="C17" t="s">
        <v>131</v>
      </c>
      <c r="E17">
        <v>14</v>
      </c>
      <c r="F17" t="s">
        <v>323</v>
      </c>
      <c r="G17" t="s">
        <v>276</v>
      </c>
      <c r="H17" t="s">
        <v>321</v>
      </c>
      <c r="I17" t="s">
        <v>279</v>
      </c>
      <c r="J17" t="s">
        <v>308</v>
      </c>
      <c r="K17">
        <v>0</v>
      </c>
      <c r="L17" t="s">
        <v>281</v>
      </c>
      <c r="M17">
        <v>0</v>
      </c>
      <c r="N17" t="s">
        <v>299</v>
      </c>
      <c r="O17" t="s">
        <v>287</v>
      </c>
      <c r="P17" t="s">
        <v>283</v>
      </c>
    </row>
    <row r="18" spans="1:33">
      <c r="A18" t="s">
        <v>275</v>
      </c>
      <c r="B18" t="s">
        <v>324</v>
      </c>
      <c r="C18" t="s">
        <v>132</v>
      </c>
      <c r="E18">
        <v>15</v>
      </c>
      <c r="F18" t="s">
        <v>326</v>
      </c>
      <c r="G18" t="s">
        <v>276</v>
      </c>
      <c r="H18" t="s">
        <v>324</v>
      </c>
      <c r="I18" t="s">
        <v>279</v>
      </c>
      <c r="J18" t="s">
        <v>308</v>
      </c>
      <c r="K18">
        <v>0</v>
      </c>
      <c r="L18" t="s">
        <v>281</v>
      </c>
      <c r="M18">
        <v>0</v>
      </c>
      <c r="N18" t="s">
        <v>299</v>
      </c>
      <c r="O18" t="s">
        <v>287</v>
      </c>
      <c r="P18" t="s">
        <v>283</v>
      </c>
    </row>
    <row r="19" spans="1:33">
      <c r="A19" t="s">
        <v>275</v>
      </c>
      <c r="B19" t="s">
        <v>327</v>
      </c>
      <c r="C19" t="s">
        <v>328</v>
      </c>
      <c r="F19" t="s">
        <v>329</v>
      </c>
      <c r="I19" t="s">
        <v>330</v>
      </c>
      <c r="J19" t="s">
        <v>280</v>
      </c>
      <c r="K19">
        <v>0</v>
      </c>
      <c r="L19" t="s">
        <v>281</v>
      </c>
      <c r="M19">
        <v>0</v>
      </c>
      <c r="N19" t="s">
        <v>282</v>
      </c>
      <c r="O19" t="s">
        <v>283</v>
      </c>
      <c r="P19" t="s">
        <v>283</v>
      </c>
    </row>
    <row r="20" spans="1:33">
      <c r="A20" t="s">
        <v>275</v>
      </c>
      <c r="B20" t="s">
        <v>331</v>
      </c>
      <c r="C20" t="s">
        <v>332</v>
      </c>
      <c r="E20">
        <v>1</v>
      </c>
      <c r="F20" t="s">
        <v>333</v>
      </c>
      <c r="G20" t="s">
        <v>327</v>
      </c>
      <c r="H20" t="s">
        <v>331</v>
      </c>
      <c r="I20" t="s">
        <v>330</v>
      </c>
      <c r="J20" t="s">
        <v>280</v>
      </c>
      <c r="K20">
        <v>0</v>
      </c>
      <c r="L20" t="s">
        <v>334</v>
      </c>
      <c r="M20">
        <v>0</v>
      </c>
      <c r="N20" t="s">
        <v>282</v>
      </c>
      <c r="O20" t="s">
        <v>283</v>
      </c>
      <c r="P20" t="s">
        <v>283</v>
      </c>
    </row>
    <row r="21" spans="1:33">
      <c r="A21" t="s">
        <v>275</v>
      </c>
      <c r="B21" t="s">
        <v>335</v>
      </c>
      <c r="C21" t="s">
        <v>336</v>
      </c>
      <c r="E21">
        <v>1</v>
      </c>
      <c r="F21" t="s">
        <v>337</v>
      </c>
      <c r="G21" t="s">
        <v>331</v>
      </c>
      <c r="H21" t="s">
        <v>335</v>
      </c>
      <c r="I21" t="s">
        <v>330</v>
      </c>
      <c r="J21" t="s">
        <v>280</v>
      </c>
      <c r="K21">
        <v>0</v>
      </c>
      <c r="L21" t="s">
        <v>338</v>
      </c>
      <c r="M21">
        <v>0</v>
      </c>
      <c r="N21" t="s">
        <v>282</v>
      </c>
      <c r="O21" t="s">
        <v>283</v>
      </c>
      <c r="P21" t="s">
        <v>283</v>
      </c>
    </row>
    <row r="22" spans="1:33">
      <c r="A22" t="s">
        <v>275</v>
      </c>
      <c r="B22" t="s">
        <v>339</v>
      </c>
      <c r="C22" t="s">
        <v>219</v>
      </c>
      <c r="E22">
        <v>1</v>
      </c>
      <c r="F22" t="s">
        <v>340</v>
      </c>
      <c r="G22" t="s">
        <v>335</v>
      </c>
      <c r="H22" t="s">
        <v>339</v>
      </c>
      <c r="I22" t="s">
        <v>330</v>
      </c>
      <c r="J22" t="s">
        <v>341</v>
      </c>
      <c r="K22">
        <v>0</v>
      </c>
      <c r="L22" t="s">
        <v>281</v>
      </c>
      <c r="M22">
        <v>0</v>
      </c>
      <c r="N22" t="s">
        <v>282</v>
      </c>
      <c r="O22" t="s">
        <v>283</v>
      </c>
      <c r="P22" t="s">
        <v>283</v>
      </c>
    </row>
    <row r="23" spans="1:33">
      <c r="A23" t="s">
        <v>275</v>
      </c>
      <c r="B23" t="s">
        <v>342</v>
      </c>
      <c r="C23" t="s">
        <v>196</v>
      </c>
      <c r="E23">
        <v>1</v>
      </c>
      <c r="F23" t="s">
        <v>343</v>
      </c>
      <c r="G23" t="s">
        <v>339</v>
      </c>
      <c r="H23" t="s">
        <v>342</v>
      </c>
      <c r="I23" t="s">
        <v>330</v>
      </c>
      <c r="J23" t="s">
        <v>341</v>
      </c>
      <c r="K23">
        <v>0</v>
      </c>
      <c r="L23" t="s">
        <v>281</v>
      </c>
      <c r="M23">
        <v>0</v>
      </c>
      <c r="N23" t="s">
        <v>282</v>
      </c>
      <c r="O23" t="s">
        <v>283</v>
      </c>
      <c r="P23" t="s">
        <v>283</v>
      </c>
    </row>
    <row r="24" spans="1:33">
      <c r="A24" t="s">
        <v>275</v>
      </c>
      <c r="B24" t="s">
        <v>344</v>
      </c>
      <c r="C24" t="s">
        <v>215</v>
      </c>
      <c r="E24">
        <v>2</v>
      </c>
      <c r="F24" t="s">
        <v>345</v>
      </c>
      <c r="G24" t="s">
        <v>339</v>
      </c>
      <c r="H24" t="s">
        <v>344</v>
      </c>
      <c r="I24" t="s">
        <v>330</v>
      </c>
      <c r="J24" t="s">
        <v>341</v>
      </c>
      <c r="K24">
        <v>0</v>
      </c>
      <c r="L24" t="s">
        <v>281</v>
      </c>
      <c r="M24">
        <v>0</v>
      </c>
      <c r="N24" t="s">
        <v>282</v>
      </c>
      <c r="O24" t="s">
        <v>283</v>
      </c>
      <c r="P24" t="s">
        <v>283</v>
      </c>
    </row>
    <row r="25" spans="1:33">
      <c r="A25" t="s">
        <v>275</v>
      </c>
      <c r="B25" t="s">
        <v>346</v>
      </c>
      <c r="C25" t="s">
        <v>216</v>
      </c>
      <c r="E25">
        <v>3</v>
      </c>
      <c r="F25" t="s">
        <v>347</v>
      </c>
      <c r="G25" t="s">
        <v>339</v>
      </c>
      <c r="H25" t="s">
        <v>346</v>
      </c>
      <c r="I25" t="s">
        <v>330</v>
      </c>
      <c r="J25" t="s">
        <v>341</v>
      </c>
      <c r="K25">
        <v>0</v>
      </c>
      <c r="L25" t="s">
        <v>281</v>
      </c>
      <c r="M25">
        <v>0</v>
      </c>
      <c r="N25" t="s">
        <v>282</v>
      </c>
      <c r="O25" t="s">
        <v>283</v>
      </c>
      <c r="P25" t="s">
        <v>283</v>
      </c>
    </row>
    <row r="26" spans="1:33">
      <c r="A26" t="s">
        <v>275</v>
      </c>
      <c r="B26" t="s">
        <v>348</v>
      </c>
      <c r="C26" t="s">
        <v>217</v>
      </c>
      <c r="E26">
        <v>4</v>
      </c>
      <c r="F26" t="s">
        <v>349</v>
      </c>
      <c r="G26" t="s">
        <v>339</v>
      </c>
      <c r="H26" t="s">
        <v>348</v>
      </c>
      <c r="I26" t="s">
        <v>330</v>
      </c>
      <c r="J26" t="s">
        <v>341</v>
      </c>
      <c r="K26">
        <v>0</v>
      </c>
      <c r="L26" t="s">
        <v>281</v>
      </c>
      <c r="M26">
        <v>0</v>
      </c>
      <c r="N26" t="s">
        <v>282</v>
      </c>
      <c r="O26" t="s">
        <v>283</v>
      </c>
      <c r="P26" t="s">
        <v>283</v>
      </c>
    </row>
    <row r="27" spans="1:33">
      <c r="A27" t="s">
        <v>275</v>
      </c>
      <c r="B27" t="s">
        <v>350</v>
      </c>
      <c r="C27" t="s">
        <v>351</v>
      </c>
      <c r="E27">
        <v>2</v>
      </c>
      <c r="F27" t="s">
        <v>352</v>
      </c>
      <c r="G27" t="s">
        <v>327</v>
      </c>
      <c r="H27" t="s">
        <v>350</v>
      </c>
      <c r="I27" t="s">
        <v>330</v>
      </c>
      <c r="J27" t="s">
        <v>280</v>
      </c>
      <c r="K27">
        <v>0</v>
      </c>
      <c r="L27" t="s">
        <v>281</v>
      </c>
      <c r="M27">
        <v>0</v>
      </c>
      <c r="N27" t="s">
        <v>282</v>
      </c>
      <c r="O27" t="s">
        <v>283</v>
      </c>
      <c r="P27" t="s">
        <v>283</v>
      </c>
    </row>
    <row r="28" spans="1:33">
      <c r="A28" t="s">
        <v>275</v>
      </c>
      <c r="B28" t="s">
        <v>353</v>
      </c>
      <c r="C28" t="s">
        <v>145</v>
      </c>
      <c r="E28">
        <v>1</v>
      </c>
      <c r="F28" t="s">
        <v>354</v>
      </c>
      <c r="G28" t="s">
        <v>350</v>
      </c>
      <c r="H28" t="s">
        <v>353</v>
      </c>
      <c r="I28" t="s">
        <v>330</v>
      </c>
      <c r="J28" t="s">
        <v>372</v>
      </c>
      <c r="K28">
        <v>0</v>
      </c>
      <c r="L28" t="s">
        <v>281</v>
      </c>
      <c r="M28">
        <v>0</v>
      </c>
      <c r="N28" t="s">
        <v>299</v>
      </c>
      <c r="O28" t="s">
        <v>287</v>
      </c>
      <c r="P28" t="s">
        <v>283</v>
      </c>
    </row>
    <row r="29" spans="1:33">
      <c r="A29" t="s">
        <v>275</v>
      </c>
      <c r="B29" t="s">
        <v>355</v>
      </c>
      <c r="C29" t="s">
        <v>166</v>
      </c>
      <c r="E29">
        <v>2</v>
      </c>
      <c r="F29" t="s">
        <v>356</v>
      </c>
      <c r="G29" t="s">
        <v>350</v>
      </c>
      <c r="H29" t="s">
        <v>355</v>
      </c>
      <c r="I29" t="s">
        <v>330</v>
      </c>
      <c r="J29" t="s">
        <v>357</v>
      </c>
      <c r="K29">
        <v>0</v>
      </c>
      <c r="L29" t="s">
        <v>281</v>
      </c>
      <c r="M29">
        <v>0</v>
      </c>
      <c r="N29" t="s">
        <v>299</v>
      </c>
      <c r="O29" t="s">
        <v>287</v>
      </c>
      <c r="P29" t="s">
        <v>283</v>
      </c>
    </row>
    <row r="30" spans="1:33">
      <c r="A30" t="s">
        <v>275</v>
      </c>
      <c r="B30" t="s">
        <v>358</v>
      </c>
      <c r="C30" t="s">
        <v>167</v>
      </c>
      <c r="E30">
        <v>3</v>
      </c>
      <c r="F30" t="s">
        <v>359</v>
      </c>
      <c r="G30" t="s">
        <v>350</v>
      </c>
      <c r="H30" t="s">
        <v>358</v>
      </c>
      <c r="I30" t="s">
        <v>330</v>
      </c>
      <c r="J30" t="s">
        <v>357</v>
      </c>
      <c r="K30">
        <v>0</v>
      </c>
      <c r="L30" t="s">
        <v>281</v>
      </c>
      <c r="M30">
        <v>0</v>
      </c>
      <c r="N30" t="s">
        <v>299</v>
      </c>
      <c r="O30" t="s">
        <v>287</v>
      </c>
      <c r="P30" t="s">
        <v>283</v>
      </c>
    </row>
    <row r="31" spans="1:33">
      <c r="A31" s="73" t="s">
        <v>275</v>
      </c>
      <c r="B31" s="73" t="s">
        <v>360</v>
      </c>
      <c r="C31" s="73" t="s">
        <v>168</v>
      </c>
      <c r="D31" s="73"/>
      <c r="E31" s="73">
        <v>4</v>
      </c>
      <c r="F31" s="73" t="s">
        <v>361</v>
      </c>
      <c r="G31" s="73" t="s">
        <v>350</v>
      </c>
      <c r="H31" s="73" t="s">
        <v>360</v>
      </c>
      <c r="I31" s="73" t="s">
        <v>330</v>
      </c>
      <c r="J31" s="73" t="s">
        <v>357</v>
      </c>
      <c r="K31" s="73">
        <v>0</v>
      </c>
      <c r="L31" s="73" t="s">
        <v>281</v>
      </c>
      <c r="M31" s="73">
        <v>0</v>
      </c>
      <c r="N31" s="73" t="s">
        <v>299</v>
      </c>
      <c r="O31" s="73" t="s">
        <v>287</v>
      </c>
      <c r="P31" s="73" t="s">
        <v>283</v>
      </c>
      <c r="Q31" s="73"/>
      <c r="R31" s="73"/>
      <c r="S31" s="73"/>
      <c r="T31" s="73"/>
      <c r="U31" s="73"/>
      <c r="V31" s="73"/>
      <c r="W31" s="73"/>
      <c r="X31" s="73"/>
      <c r="Y31" s="73"/>
    </row>
    <row r="32" spans="1:33">
      <c r="A32" s="74" t="s">
        <v>275</v>
      </c>
      <c r="B32" s="74" t="s">
        <v>362</v>
      </c>
      <c r="C32" s="74" t="s">
        <v>169</v>
      </c>
      <c r="D32" s="74"/>
      <c r="E32" s="74">
        <v>5</v>
      </c>
      <c r="F32" s="74" t="s">
        <v>363</v>
      </c>
      <c r="G32" s="74" t="s">
        <v>350</v>
      </c>
      <c r="H32" s="74" t="s">
        <v>362</v>
      </c>
      <c r="I32" s="74" t="s">
        <v>330</v>
      </c>
      <c r="J32" s="74" t="s">
        <v>357</v>
      </c>
      <c r="K32" s="74">
        <v>0</v>
      </c>
      <c r="L32" s="74" t="s">
        <v>281</v>
      </c>
      <c r="M32" s="74">
        <v>0</v>
      </c>
      <c r="N32" s="74" t="s">
        <v>299</v>
      </c>
      <c r="O32" s="74" t="s">
        <v>287</v>
      </c>
      <c r="P32" s="74" t="s">
        <v>283</v>
      </c>
      <c r="Q32" s="74"/>
      <c r="R32" s="74"/>
      <c r="S32" s="74"/>
      <c r="T32" s="74"/>
      <c r="U32" s="74"/>
      <c r="V32" s="74"/>
      <c r="W32" s="74"/>
      <c r="X32" s="74"/>
      <c r="Y32" s="74"/>
      <c r="AG32">
        <v>1</v>
      </c>
    </row>
    <row r="33" spans="1:27">
      <c r="A33" t="s">
        <v>275</v>
      </c>
      <c r="B33" t="s">
        <v>364</v>
      </c>
      <c r="C33" t="s">
        <v>170</v>
      </c>
      <c r="E33">
        <v>6</v>
      </c>
      <c r="F33" t="s">
        <v>365</v>
      </c>
      <c r="G33" t="s">
        <v>350</v>
      </c>
      <c r="H33" t="s">
        <v>364</v>
      </c>
      <c r="I33" t="s">
        <v>330</v>
      </c>
      <c r="J33" t="s">
        <v>366</v>
      </c>
      <c r="K33">
        <v>0</v>
      </c>
      <c r="L33" t="s">
        <v>281</v>
      </c>
      <c r="M33">
        <v>0</v>
      </c>
      <c r="N33" t="s">
        <v>299</v>
      </c>
      <c r="O33" t="s">
        <v>287</v>
      </c>
      <c r="P33" t="s">
        <v>283</v>
      </c>
      <c r="Z33" t="s">
        <v>994</v>
      </c>
    </row>
    <row r="34" spans="1:27">
      <c r="A34" t="s">
        <v>275</v>
      </c>
      <c r="B34" t="s">
        <v>367</v>
      </c>
      <c r="C34" t="s">
        <v>368</v>
      </c>
      <c r="E34">
        <v>7</v>
      </c>
      <c r="F34" t="s">
        <v>369</v>
      </c>
      <c r="G34" t="s">
        <v>350</v>
      </c>
      <c r="H34" t="s">
        <v>367</v>
      </c>
      <c r="I34" t="s">
        <v>330</v>
      </c>
      <c r="J34" t="s">
        <v>280</v>
      </c>
      <c r="K34">
        <v>0</v>
      </c>
      <c r="L34" t="s">
        <v>281</v>
      </c>
      <c r="M34">
        <v>0</v>
      </c>
      <c r="N34" t="s">
        <v>282</v>
      </c>
      <c r="O34" t="s">
        <v>283</v>
      </c>
      <c r="P34" t="s">
        <v>283</v>
      </c>
    </row>
    <row r="35" spans="1:27">
      <c r="A35" t="s">
        <v>275</v>
      </c>
      <c r="B35" t="s">
        <v>370</v>
      </c>
      <c r="C35" t="s">
        <v>171</v>
      </c>
      <c r="E35">
        <v>1</v>
      </c>
      <c r="F35" t="s">
        <v>371</v>
      </c>
      <c r="G35" t="s">
        <v>367</v>
      </c>
      <c r="H35" t="s">
        <v>370</v>
      </c>
      <c r="I35" t="s">
        <v>330</v>
      </c>
      <c r="J35" t="s">
        <v>372</v>
      </c>
      <c r="K35">
        <v>0</v>
      </c>
      <c r="L35" t="s">
        <v>281</v>
      </c>
      <c r="M35">
        <v>0</v>
      </c>
      <c r="N35" t="s">
        <v>299</v>
      </c>
      <c r="O35" t="s">
        <v>287</v>
      </c>
      <c r="P35" t="s">
        <v>283</v>
      </c>
      <c r="Z35" t="s">
        <v>999</v>
      </c>
    </row>
    <row r="36" spans="1:27">
      <c r="A36" t="s">
        <v>275</v>
      </c>
      <c r="B36" t="s">
        <v>373</v>
      </c>
      <c r="C36" t="s">
        <v>172</v>
      </c>
      <c r="E36">
        <v>2</v>
      </c>
      <c r="F36" t="s">
        <v>374</v>
      </c>
      <c r="G36" t="s">
        <v>367</v>
      </c>
      <c r="H36" t="s">
        <v>373</v>
      </c>
      <c r="I36" t="s">
        <v>330</v>
      </c>
      <c r="J36" t="s">
        <v>372</v>
      </c>
      <c r="K36">
        <v>0</v>
      </c>
      <c r="L36" t="s">
        <v>281</v>
      </c>
      <c r="M36">
        <v>0</v>
      </c>
      <c r="N36" t="s">
        <v>299</v>
      </c>
      <c r="O36" t="s">
        <v>287</v>
      </c>
      <c r="P36" t="s">
        <v>283</v>
      </c>
    </row>
    <row r="37" spans="1:27">
      <c r="A37" t="s">
        <v>275</v>
      </c>
      <c r="B37" t="s">
        <v>375</v>
      </c>
      <c r="C37" s="75" t="s">
        <v>376</v>
      </c>
      <c r="E37">
        <v>3</v>
      </c>
      <c r="F37" t="s">
        <v>377</v>
      </c>
      <c r="G37" t="s">
        <v>367</v>
      </c>
      <c r="H37" t="s">
        <v>375</v>
      </c>
      <c r="I37" t="s">
        <v>330</v>
      </c>
      <c r="J37" t="s">
        <v>372</v>
      </c>
      <c r="K37">
        <v>0</v>
      </c>
      <c r="L37" t="s">
        <v>281</v>
      </c>
      <c r="M37">
        <v>0</v>
      </c>
      <c r="N37" t="s">
        <v>299</v>
      </c>
      <c r="O37" t="s">
        <v>287</v>
      </c>
      <c r="P37" t="s">
        <v>283</v>
      </c>
      <c r="Z37" s="75"/>
    </row>
    <row r="38" spans="1:27">
      <c r="A38" t="s">
        <v>275</v>
      </c>
      <c r="B38" t="s">
        <v>378</v>
      </c>
      <c r="C38" t="s">
        <v>174</v>
      </c>
      <c r="E38">
        <v>4</v>
      </c>
      <c r="F38" t="s">
        <v>379</v>
      </c>
      <c r="G38" t="s">
        <v>367</v>
      </c>
      <c r="H38" t="s">
        <v>378</v>
      </c>
      <c r="I38" t="s">
        <v>330</v>
      </c>
      <c r="J38" t="s">
        <v>366</v>
      </c>
      <c r="K38">
        <v>0</v>
      </c>
      <c r="L38" t="s">
        <v>281</v>
      </c>
      <c r="M38">
        <v>0</v>
      </c>
      <c r="N38" t="s">
        <v>299</v>
      </c>
      <c r="O38" t="s">
        <v>287</v>
      </c>
      <c r="P38" t="s">
        <v>283</v>
      </c>
      <c r="Z38" t="s">
        <v>174</v>
      </c>
    </row>
    <row r="39" spans="1:27">
      <c r="A39" s="76" t="s">
        <v>275</v>
      </c>
      <c r="B39" s="76" t="s">
        <v>380</v>
      </c>
      <c r="C39" s="76" t="s">
        <v>175</v>
      </c>
      <c r="D39" s="76"/>
      <c r="E39" s="76">
        <v>8</v>
      </c>
      <c r="F39" s="76" t="s">
        <v>381</v>
      </c>
      <c r="G39" s="76" t="s">
        <v>350</v>
      </c>
      <c r="H39" s="76" t="s">
        <v>380</v>
      </c>
      <c r="I39" s="76" t="s">
        <v>330</v>
      </c>
      <c r="J39" s="76" t="s">
        <v>357</v>
      </c>
      <c r="K39" s="76">
        <v>0</v>
      </c>
      <c r="L39" s="76" t="s">
        <v>281</v>
      </c>
      <c r="M39" s="76">
        <v>0</v>
      </c>
      <c r="N39" s="76" t="s">
        <v>299</v>
      </c>
      <c r="O39" s="76" t="s">
        <v>287</v>
      </c>
      <c r="P39" s="76" t="s">
        <v>283</v>
      </c>
      <c r="Q39" s="76"/>
      <c r="R39" s="76"/>
      <c r="S39" s="76"/>
      <c r="T39" s="76"/>
      <c r="U39" s="76"/>
      <c r="V39" s="76"/>
      <c r="W39" s="76"/>
      <c r="X39" s="76"/>
      <c r="Y39" s="76"/>
    </row>
    <row r="40" spans="1:27">
      <c r="A40" s="76" t="s">
        <v>275</v>
      </c>
      <c r="B40" s="76" t="s">
        <v>382</v>
      </c>
      <c r="C40" s="76" t="s">
        <v>176</v>
      </c>
      <c r="D40" s="76"/>
      <c r="E40" s="76">
        <v>9</v>
      </c>
      <c r="F40" s="76" t="s">
        <v>383</v>
      </c>
      <c r="G40" s="76" t="s">
        <v>350</v>
      </c>
      <c r="H40" s="76" t="s">
        <v>382</v>
      </c>
      <c r="I40" s="76" t="s">
        <v>330</v>
      </c>
      <c r="J40" s="76" t="s">
        <v>357</v>
      </c>
      <c r="K40" s="76">
        <v>0</v>
      </c>
      <c r="L40" s="76" t="s">
        <v>281</v>
      </c>
      <c r="M40" s="76">
        <v>0</v>
      </c>
      <c r="N40" s="76" t="s">
        <v>299</v>
      </c>
      <c r="O40" s="76" t="s">
        <v>287</v>
      </c>
      <c r="P40" s="76" t="s">
        <v>283</v>
      </c>
      <c r="Q40" s="76"/>
      <c r="R40" s="76"/>
      <c r="S40" s="76"/>
      <c r="T40" s="76"/>
      <c r="U40" s="76"/>
      <c r="V40" s="76"/>
      <c r="W40" s="76"/>
      <c r="X40" s="76"/>
      <c r="Y40" s="76"/>
    </row>
    <row r="41" spans="1:27">
      <c r="A41" s="74" t="s">
        <v>275</v>
      </c>
      <c r="B41" s="74" t="s">
        <v>384</v>
      </c>
      <c r="C41" s="74" t="s">
        <v>177</v>
      </c>
      <c r="D41" s="74"/>
      <c r="E41" s="74">
        <v>10</v>
      </c>
      <c r="F41" s="74" t="s">
        <v>385</v>
      </c>
      <c r="G41" s="74" t="s">
        <v>350</v>
      </c>
      <c r="H41" s="74" t="s">
        <v>384</v>
      </c>
      <c r="I41" s="74" t="s">
        <v>330</v>
      </c>
      <c r="J41" s="74" t="s">
        <v>357</v>
      </c>
      <c r="K41" s="74">
        <v>0</v>
      </c>
      <c r="L41" s="74" t="s">
        <v>281</v>
      </c>
      <c r="M41" s="74">
        <v>0</v>
      </c>
      <c r="N41" s="74" t="s">
        <v>299</v>
      </c>
      <c r="O41" s="74" t="s">
        <v>287</v>
      </c>
      <c r="P41" s="74" t="s">
        <v>283</v>
      </c>
      <c r="Q41" s="74"/>
      <c r="R41" s="74"/>
      <c r="S41" s="74"/>
      <c r="T41" s="74"/>
      <c r="U41" s="74"/>
      <c r="V41" s="74"/>
      <c r="W41" s="74"/>
      <c r="X41" s="74"/>
      <c r="Y41" s="74"/>
      <c r="Z41" s="74"/>
    </row>
    <row r="42" spans="1:27">
      <c r="A42" t="s">
        <v>275</v>
      </c>
      <c r="B42" t="s">
        <v>386</v>
      </c>
      <c r="C42" t="s">
        <v>178</v>
      </c>
      <c r="E42">
        <v>11</v>
      </c>
      <c r="F42" t="s">
        <v>387</v>
      </c>
      <c r="G42" t="s">
        <v>350</v>
      </c>
      <c r="H42" t="s">
        <v>386</v>
      </c>
      <c r="I42" t="s">
        <v>330</v>
      </c>
      <c r="J42" t="s">
        <v>366</v>
      </c>
      <c r="K42">
        <v>0</v>
      </c>
      <c r="L42" t="s">
        <v>281</v>
      </c>
      <c r="M42">
        <v>0</v>
      </c>
      <c r="N42" t="s">
        <v>299</v>
      </c>
      <c r="O42" t="s">
        <v>287</v>
      </c>
      <c r="P42" t="s">
        <v>283</v>
      </c>
      <c r="Z42" t="s">
        <v>178</v>
      </c>
    </row>
    <row r="43" spans="1:27">
      <c r="A43" t="s">
        <v>275</v>
      </c>
      <c r="B43" t="s">
        <v>388</v>
      </c>
      <c r="C43" t="s">
        <v>389</v>
      </c>
      <c r="E43">
        <v>12</v>
      </c>
      <c r="F43" t="s">
        <v>390</v>
      </c>
      <c r="G43" t="s">
        <v>350</v>
      </c>
      <c r="H43" t="s">
        <v>388</v>
      </c>
      <c r="I43" t="s">
        <v>330</v>
      </c>
      <c r="J43" t="s">
        <v>280</v>
      </c>
      <c r="K43">
        <v>0</v>
      </c>
      <c r="L43" t="s">
        <v>281</v>
      </c>
      <c r="M43">
        <v>0</v>
      </c>
      <c r="N43" t="s">
        <v>282</v>
      </c>
      <c r="O43" t="s">
        <v>283</v>
      </c>
      <c r="P43" t="s">
        <v>283</v>
      </c>
    </row>
    <row r="44" spans="1:27">
      <c r="A44" t="s">
        <v>275</v>
      </c>
      <c r="B44" t="s">
        <v>391</v>
      </c>
      <c r="C44" t="s">
        <v>179</v>
      </c>
      <c r="E44">
        <v>1</v>
      </c>
      <c r="F44" t="s">
        <v>392</v>
      </c>
      <c r="G44" t="s">
        <v>388</v>
      </c>
      <c r="H44" t="s">
        <v>391</v>
      </c>
      <c r="I44" t="s">
        <v>330</v>
      </c>
      <c r="J44" t="s">
        <v>357</v>
      </c>
      <c r="K44">
        <v>0</v>
      </c>
      <c r="L44" t="s">
        <v>281</v>
      </c>
      <c r="M44">
        <v>0</v>
      </c>
      <c r="N44" t="s">
        <v>299</v>
      </c>
      <c r="O44" t="s">
        <v>287</v>
      </c>
      <c r="P44" t="s">
        <v>283</v>
      </c>
      <c r="Z44" t="s">
        <v>998</v>
      </c>
    </row>
    <row r="45" spans="1:27">
      <c r="A45" t="s">
        <v>275</v>
      </c>
      <c r="B45" t="s">
        <v>393</v>
      </c>
      <c r="C45" t="s">
        <v>180</v>
      </c>
      <c r="E45">
        <v>2</v>
      </c>
      <c r="F45" t="s">
        <v>394</v>
      </c>
      <c r="G45" t="s">
        <v>388</v>
      </c>
      <c r="H45" t="s">
        <v>393</v>
      </c>
      <c r="I45" t="s">
        <v>330</v>
      </c>
      <c r="J45" t="s">
        <v>366</v>
      </c>
      <c r="K45">
        <v>0</v>
      </c>
      <c r="L45" t="s">
        <v>281</v>
      </c>
      <c r="M45">
        <v>0</v>
      </c>
      <c r="N45" t="s">
        <v>299</v>
      </c>
      <c r="O45" t="s">
        <v>287</v>
      </c>
      <c r="P45" t="s">
        <v>283</v>
      </c>
      <c r="Z45" t="s">
        <v>180</v>
      </c>
    </row>
    <row r="46" spans="1:27">
      <c r="A46" t="s">
        <v>275</v>
      </c>
      <c r="B46" t="s">
        <v>395</v>
      </c>
      <c r="C46" t="s">
        <v>396</v>
      </c>
      <c r="E46">
        <v>13</v>
      </c>
      <c r="F46" t="s">
        <v>397</v>
      </c>
      <c r="G46" t="s">
        <v>350</v>
      </c>
      <c r="H46" t="s">
        <v>395</v>
      </c>
      <c r="I46" t="s">
        <v>330</v>
      </c>
      <c r="J46" t="s">
        <v>280</v>
      </c>
      <c r="K46">
        <v>0</v>
      </c>
      <c r="L46" t="s">
        <v>281</v>
      </c>
      <c r="M46">
        <v>0</v>
      </c>
      <c r="N46" t="s">
        <v>282</v>
      </c>
      <c r="O46" t="s">
        <v>283</v>
      </c>
      <c r="P46" t="s">
        <v>283</v>
      </c>
    </row>
    <row r="47" spans="1:27">
      <c r="A47" t="s">
        <v>275</v>
      </c>
      <c r="B47" t="s">
        <v>398</v>
      </c>
      <c r="C47" t="s">
        <v>181</v>
      </c>
      <c r="E47">
        <v>1</v>
      </c>
      <c r="F47" t="s">
        <v>399</v>
      </c>
      <c r="G47" t="s">
        <v>395</v>
      </c>
      <c r="H47" t="s">
        <v>398</v>
      </c>
      <c r="I47" t="s">
        <v>330</v>
      </c>
      <c r="J47" t="s">
        <v>357</v>
      </c>
      <c r="K47">
        <v>0</v>
      </c>
      <c r="L47" t="s">
        <v>281</v>
      </c>
      <c r="M47">
        <v>0</v>
      </c>
      <c r="N47" t="s">
        <v>299</v>
      </c>
      <c r="O47" t="s">
        <v>287</v>
      </c>
      <c r="P47" t="s">
        <v>283</v>
      </c>
      <c r="Z47" t="s">
        <v>998</v>
      </c>
    </row>
    <row r="48" spans="1:27">
      <c r="A48" t="s">
        <v>275</v>
      </c>
      <c r="B48" t="s">
        <v>400</v>
      </c>
      <c r="C48" t="s">
        <v>182</v>
      </c>
      <c r="E48">
        <v>2</v>
      </c>
      <c r="F48" t="s">
        <v>401</v>
      </c>
      <c r="G48" t="s">
        <v>395</v>
      </c>
      <c r="H48" t="s">
        <v>400</v>
      </c>
      <c r="I48" t="s">
        <v>330</v>
      </c>
      <c r="J48" t="s">
        <v>366</v>
      </c>
      <c r="K48">
        <v>0</v>
      </c>
      <c r="L48" t="s">
        <v>281</v>
      </c>
      <c r="M48">
        <v>0</v>
      </c>
      <c r="N48" t="s">
        <v>299</v>
      </c>
      <c r="O48" t="s">
        <v>287</v>
      </c>
      <c r="P48" t="s">
        <v>283</v>
      </c>
      <c r="Z48" t="s">
        <v>182</v>
      </c>
      <c r="AA48" t="s">
        <v>995</v>
      </c>
    </row>
    <row r="49" spans="1:26">
      <c r="A49" t="s">
        <v>275</v>
      </c>
      <c r="B49" t="s">
        <v>402</v>
      </c>
      <c r="C49" t="s">
        <v>183</v>
      </c>
      <c r="E49">
        <v>14</v>
      </c>
      <c r="F49" t="s">
        <v>403</v>
      </c>
      <c r="G49" t="s">
        <v>350</v>
      </c>
      <c r="H49" t="s">
        <v>402</v>
      </c>
      <c r="I49" t="s">
        <v>330</v>
      </c>
      <c r="J49" t="s">
        <v>357</v>
      </c>
      <c r="K49">
        <v>0</v>
      </c>
      <c r="L49" t="s">
        <v>281</v>
      </c>
      <c r="M49">
        <v>0</v>
      </c>
      <c r="N49" t="s">
        <v>299</v>
      </c>
      <c r="O49" t="s">
        <v>287</v>
      </c>
      <c r="P49" t="s">
        <v>283</v>
      </c>
      <c r="Z49" t="s">
        <v>995</v>
      </c>
    </row>
    <row r="50" spans="1:26">
      <c r="A50" t="s">
        <v>275</v>
      </c>
      <c r="B50" t="s">
        <v>404</v>
      </c>
      <c r="C50" t="s">
        <v>405</v>
      </c>
      <c r="E50">
        <v>1</v>
      </c>
      <c r="F50" t="s">
        <v>406</v>
      </c>
      <c r="I50" t="s">
        <v>407</v>
      </c>
      <c r="J50" t="s">
        <v>280</v>
      </c>
      <c r="K50">
        <v>0</v>
      </c>
      <c r="L50" t="s">
        <v>281</v>
      </c>
      <c r="M50">
        <v>0</v>
      </c>
      <c r="N50" t="s">
        <v>282</v>
      </c>
      <c r="O50" t="s">
        <v>283</v>
      </c>
      <c r="P50" t="s">
        <v>283</v>
      </c>
    </row>
    <row r="51" spans="1:26">
      <c r="A51" t="s">
        <v>275</v>
      </c>
      <c r="B51" t="s">
        <v>408</v>
      </c>
      <c r="C51" t="s">
        <v>409</v>
      </c>
      <c r="E51">
        <v>1</v>
      </c>
      <c r="F51" t="s">
        <v>410</v>
      </c>
      <c r="G51" t="s">
        <v>404</v>
      </c>
      <c r="H51" t="s">
        <v>408</v>
      </c>
      <c r="I51" t="s">
        <v>407</v>
      </c>
      <c r="J51" t="s">
        <v>280</v>
      </c>
      <c r="K51">
        <v>0</v>
      </c>
      <c r="L51" t="s">
        <v>334</v>
      </c>
      <c r="M51">
        <v>0</v>
      </c>
      <c r="N51" t="s">
        <v>282</v>
      </c>
      <c r="O51" t="s">
        <v>283</v>
      </c>
      <c r="P51" t="s">
        <v>283</v>
      </c>
    </row>
    <row r="52" spans="1:26">
      <c r="A52" t="s">
        <v>275</v>
      </c>
      <c r="B52" t="s">
        <v>335</v>
      </c>
      <c r="C52" t="s">
        <v>336</v>
      </c>
      <c r="E52">
        <v>1</v>
      </c>
      <c r="F52" t="s">
        <v>337</v>
      </c>
      <c r="G52" t="s">
        <v>408</v>
      </c>
      <c r="H52" t="s">
        <v>335</v>
      </c>
      <c r="I52" t="s">
        <v>407</v>
      </c>
      <c r="J52" t="s">
        <v>280</v>
      </c>
      <c r="K52">
        <v>0</v>
      </c>
      <c r="L52" t="s">
        <v>338</v>
      </c>
      <c r="M52">
        <v>0</v>
      </c>
      <c r="N52" t="s">
        <v>282</v>
      </c>
      <c r="O52" t="s">
        <v>283</v>
      </c>
      <c r="P52" t="s">
        <v>283</v>
      </c>
    </row>
    <row r="53" spans="1:26">
      <c r="A53" t="s">
        <v>275</v>
      </c>
      <c r="B53" t="s">
        <v>339</v>
      </c>
      <c r="C53" t="s">
        <v>219</v>
      </c>
      <c r="E53">
        <v>1</v>
      </c>
      <c r="F53" t="s">
        <v>340</v>
      </c>
      <c r="G53" t="s">
        <v>335</v>
      </c>
      <c r="H53" t="s">
        <v>339</v>
      </c>
      <c r="I53" t="s">
        <v>407</v>
      </c>
      <c r="J53" t="s">
        <v>341</v>
      </c>
      <c r="K53">
        <v>0</v>
      </c>
      <c r="L53" t="s">
        <v>281</v>
      </c>
      <c r="M53">
        <v>0</v>
      </c>
      <c r="N53" t="s">
        <v>282</v>
      </c>
      <c r="O53" t="s">
        <v>283</v>
      </c>
      <c r="P53" t="s">
        <v>283</v>
      </c>
    </row>
    <row r="54" spans="1:26">
      <c r="A54" t="s">
        <v>275</v>
      </c>
      <c r="B54" t="s">
        <v>342</v>
      </c>
      <c r="C54" t="s">
        <v>196</v>
      </c>
      <c r="E54">
        <v>1</v>
      </c>
      <c r="F54" t="s">
        <v>343</v>
      </c>
      <c r="G54" t="s">
        <v>339</v>
      </c>
      <c r="H54" t="s">
        <v>342</v>
      </c>
      <c r="I54" t="s">
        <v>407</v>
      </c>
      <c r="J54" t="s">
        <v>341</v>
      </c>
      <c r="K54">
        <v>0</v>
      </c>
      <c r="L54" t="s">
        <v>281</v>
      </c>
      <c r="M54">
        <v>0</v>
      </c>
      <c r="N54" t="s">
        <v>282</v>
      </c>
      <c r="O54" t="s">
        <v>283</v>
      </c>
      <c r="P54" t="s">
        <v>283</v>
      </c>
    </row>
    <row r="55" spans="1:26">
      <c r="A55" t="s">
        <v>275</v>
      </c>
      <c r="B55" t="s">
        <v>411</v>
      </c>
      <c r="C55" t="s">
        <v>189</v>
      </c>
      <c r="E55">
        <v>1</v>
      </c>
      <c r="F55" t="s">
        <v>412</v>
      </c>
      <c r="G55" t="s">
        <v>342</v>
      </c>
      <c r="H55" t="s">
        <v>411</v>
      </c>
      <c r="I55" t="s">
        <v>407</v>
      </c>
      <c r="J55" t="s">
        <v>341</v>
      </c>
      <c r="K55">
        <v>0</v>
      </c>
      <c r="L55" t="s">
        <v>281</v>
      </c>
      <c r="M55">
        <v>0</v>
      </c>
      <c r="N55" t="s">
        <v>282</v>
      </c>
      <c r="O55" t="s">
        <v>283</v>
      </c>
      <c r="P55" t="s">
        <v>283</v>
      </c>
    </row>
    <row r="56" spans="1:26">
      <c r="A56" t="s">
        <v>275</v>
      </c>
      <c r="B56" t="s">
        <v>413</v>
      </c>
      <c r="C56" t="s">
        <v>185</v>
      </c>
      <c r="E56">
        <v>1</v>
      </c>
      <c r="F56" t="s">
        <v>414</v>
      </c>
      <c r="G56" t="s">
        <v>411</v>
      </c>
      <c r="H56" t="s">
        <v>413</v>
      </c>
      <c r="I56" t="s">
        <v>407</v>
      </c>
      <c r="J56" t="s">
        <v>341</v>
      </c>
      <c r="K56">
        <v>0</v>
      </c>
      <c r="L56" t="s">
        <v>281</v>
      </c>
      <c r="M56">
        <v>0</v>
      </c>
      <c r="N56" t="s">
        <v>282</v>
      </c>
      <c r="O56" t="s">
        <v>283</v>
      </c>
      <c r="P56" t="s">
        <v>283</v>
      </c>
    </row>
    <row r="57" spans="1:26">
      <c r="A57" t="s">
        <v>275</v>
      </c>
      <c r="B57" t="s">
        <v>415</v>
      </c>
      <c r="C57" t="s">
        <v>186</v>
      </c>
      <c r="E57">
        <v>2</v>
      </c>
      <c r="F57" t="s">
        <v>416</v>
      </c>
      <c r="G57" t="s">
        <v>411</v>
      </c>
      <c r="H57" t="s">
        <v>415</v>
      </c>
      <c r="I57" t="s">
        <v>407</v>
      </c>
      <c r="J57" t="s">
        <v>341</v>
      </c>
      <c r="K57">
        <v>0</v>
      </c>
      <c r="L57" t="s">
        <v>281</v>
      </c>
      <c r="M57">
        <v>0</v>
      </c>
      <c r="N57" t="s">
        <v>282</v>
      </c>
      <c r="O57" t="s">
        <v>283</v>
      </c>
      <c r="P57" t="s">
        <v>283</v>
      </c>
    </row>
    <row r="58" spans="1:26">
      <c r="A58" t="s">
        <v>275</v>
      </c>
      <c r="B58" t="s">
        <v>417</v>
      </c>
      <c r="C58" t="s">
        <v>187</v>
      </c>
      <c r="E58">
        <v>3</v>
      </c>
      <c r="F58" t="s">
        <v>418</v>
      </c>
      <c r="G58" t="s">
        <v>411</v>
      </c>
      <c r="H58" t="s">
        <v>417</v>
      </c>
      <c r="I58" t="s">
        <v>407</v>
      </c>
      <c r="J58" t="s">
        <v>341</v>
      </c>
      <c r="K58">
        <v>0</v>
      </c>
      <c r="L58" t="s">
        <v>281</v>
      </c>
      <c r="M58">
        <v>0</v>
      </c>
      <c r="N58" t="s">
        <v>282</v>
      </c>
      <c r="O58" t="s">
        <v>283</v>
      </c>
      <c r="P58" t="s">
        <v>283</v>
      </c>
    </row>
    <row r="59" spans="1:26">
      <c r="A59" t="s">
        <v>275</v>
      </c>
      <c r="B59" t="s">
        <v>419</v>
      </c>
      <c r="C59" t="s">
        <v>188</v>
      </c>
      <c r="E59">
        <v>4</v>
      </c>
      <c r="F59" t="s">
        <v>420</v>
      </c>
      <c r="G59" t="s">
        <v>411</v>
      </c>
      <c r="H59" t="s">
        <v>419</v>
      </c>
      <c r="I59" t="s">
        <v>407</v>
      </c>
      <c r="J59" t="s">
        <v>341</v>
      </c>
      <c r="K59">
        <v>0</v>
      </c>
      <c r="L59" t="s">
        <v>281</v>
      </c>
      <c r="M59">
        <v>0</v>
      </c>
      <c r="N59" t="s">
        <v>282</v>
      </c>
      <c r="O59" t="s">
        <v>283</v>
      </c>
      <c r="P59" t="s">
        <v>283</v>
      </c>
    </row>
    <row r="60" spans="1:26">
      <c r="A60" t="s">
        <v>275</v>
      </c>
      <c r="B60" t="s">
        <v>421</v>
      </c>
      <c r="C60" t="s">
        <v>195</v>
      </c>
      <c r="E60">
        <v>2</v>
      </c>
      <c r="F60" t="s">
        <v>422</v>
      </c>
      <c r="G60" t="s">
        <v>342</v>
      </c>
      <c r="H60" t="s">
        <v>421</v>
      </c>
      <c r="I60" t="s">
        <v>407</v>
      </c>
      <c r="J60" t="s">
        <v>341</v>
      </c>
      <c r="K60">
        <v>0</v>
      </c>
      <c r="L60" t="s">
        <v>281</v>
      </c>
      <c r="M60">
        <v>0</v>
      </c>
      <c r="N60" t="s">
        <v>282</v>
      </c>
      <c r="O60" t="s">
        <v>283</v>
      </c>
      <c r="P60" t="s">
        <v>283</v>
      </c>
    </row>
    <row r="61" spans="1:26">
      <c r="A61" t="s">
        <v>275</v>
      </c>
      <c r="B61" t="s">
        <v>423</v>
      </c>
      <c r="C61" t="s">
        <v>190</v>
      </c>
      <c r="E61">
        <v>1</v>
      </c>
      <c r="F61" t="s">
        <v>424</v>
      </c>
      <c r="G61" t="s">
        <v>421</v>
      </c>
      <c r="H61" t="s">
        <v>423</v>
      </c>
      <c r="I61" t="s">
        <v>407</v>
      </c>
      <c r="J61" t="s">
        <v>341</v>
      </c>
      <c r="K61">
        <v>0</v>
      </c>
      <c r="L61" t="s">
        <v>281</v>
      </c>
      <c r="M61">
        <v>0</v>
      </c>
      <c r="N61" t="s">
        <v>282</v>
      </c>
      <c r="O61" t="s">
        <v>283</v>
      </c>
      <c r="P61" t="s">
        <v>283</v>
      </c>
    </row>
    <row r="62" spans="1:26">
      <c r="A62" t="s">
        <v>275</v>
      </c>
      <c r="B62" t="s">
        <v>425</v>
      </c>
      <c r="C62" t="s">
        <v>191</v>
      </c>
      <c r="E62">
        <v>2</v>
      </c>
      <c r="F62" t="s">
        <v>426</v>
      </c>
      <c r="G62" t="s">
        <v>421</v>
      </c>
      <c r="H62" t="s">
        <v>425</v>
      </c>
      <c r="I62" t="s">
        <v>407</v>
      </c>
      <c r="J62" t="s">
        <v>341</v>
      </c>
      <c r="K62">
        <v>0</v>
      </c>
      <c r="L62" t="s">
        <v>281</v>
      </c>
      <c r="M62">
        <v>0</v>
      </c>
      <c r="N62" t="s">
        <v>282</v>
      </c>
      <c r="O62" t="s">
        <v>283</v>
      </c>
      <c r="P62" t="s">
        <v>283</v>
      </c>
    </row>
    <row r="63" spans="1:26">
      <c r="A63" t="s">
        <v>275</v>
      </c>
      <c r="B63" t="s">
        <v>427</v>
      </c>
      <c r="C63" t="s">
        <v>193</v>
      </c>
      <c r="E63">
        <v>3</v>
      </c>
      <c r="F63" t="s">
        <v>428</v>
      </c>
      <c r="G63" t="s">
        <v>421</v>
      </c>
      <c r="H63" t="s">
        <v>427</v>
      </c>
      <c r="I63" t="s">
        <v>407</v>
      </c>
      <c r="J63" t="s">
        <v>341</v>
      </c>
      <c r="K63">
        <v>0</v>
      </c>
      <c r="L63" t="s">
        <v>281</v>
      </c>
      <c r="M63">
        <v>0</v>
      </c>
      <c r="N63" t="s">
        <v>282</v>
      </c>
      <c r="O63" t="s">
        <v>283</v>
      </c>
      <c r="P63" t="s">
        <v>283</v>
      </c>
    </row>
    <row r="64" spans="1:26">
      <c r="A64" t="s">
        <v>275</v>
      </c>
      <c r="B64" t="s">
        <v>429</v>
      </c>
      <c r="C64" t="s">
        <v>192</v>
      </c>
      <c r="E64">
        <v>4</v>
      </c>
      <c r="F64" t="s">
        <v>430</v>
      </c>
      <c r="G64" t="s">
        <v>421</v>
      </c>
      <c r="H64" t="s">
        <v>429</v>
      </c>
      <c r="I64" t="s">
        <v>407</v>
      </c>
      <c r="J64" t="s">
        <v>341</v>
      </c>
      <c r="K64">
        <v>0</v>
      </c>
      <c r="L64" t="s">
        <v>281</v>
      </c>
      <c r="M64">
        <v>0</v>
      </c>
      <c r="N64" t="s">
        <v>282</v>
      </c>
      <c r="O64" t="s">
        <v>283</v>
      </c>
      <c r="P64" t="s">
        <v>283</v>
      </c>
    </row>
    <row r="65" spans="1:29">
      <c r="A65" t="s">
        <v>275</v>
      </c>
      <c r="B65" t="s">
        <v>431</v>
      </c>
      <c r="C65" t="s">
        <v>194</v>
      </c>
      <c r="E65">
        <v>5</v>
      </c>
      <c r="F65" t="s">
        <v>432</v>
      </c>
      <c r="G65" t="s">
        <v>421</v>
      </c>
      <c r="H65" t="s">
        <v>431</v>
      </c>
      <c r="I65" t="s">
        <v>407</v>
      </c>
      <c r="J65" t="s">
        <v>341</v>
      </c>
      <c r="K65">
        <v>0</v>
      </c>
      <c r="L65" t="s">
        <v>281</v>
      </c>
      <c r="M65">
        <v>0</v>
      </c>
      <c r="N65" t="s">
        <v>282</v>
      </c>
      <c r="O65" t="s">
        <v>283</v>
      </c>
      <c r="P65" t="s">
        <v>283</v>
      </c>
    </row>
    <row r="66" spans="1:29">
      <c r="A66" t="s">
        <v>275</v>
      </c>
      <c r="B66" t="s">
        <v>344</v>
      </c>
      <c r="C66" t="s">
        <v>215</v>
      </c>
      <c r="E66">
        <v>2</v>
      </c>
      <c r="F66" t="s">
        <v>345</v>
      </c>
      <c r="G66" t="s">
        <v>339</v>
      </c>
      <c r="H66" t="s">
        <v>344</v>
      </c>
      <c r="I66" t="s">
        <v>407</v>
      </c>
      <c r="J66" t="s">
        <v>341</v>
      </c>
      <c r="K66">
        <v>0</v>
      </c>
      <c r="L66" t="s">
        <v>281</v>
      </c>
      <c r="M66">
        <v>0</v>
      </c>
      <c r="N66" t="s">
        <v>282</v>
      </c>
      <c r="O66" t="s">
        <v>283</v>
      </c>
      <c r="P66" t="s">
        <v>283</v>
      </c>
    </row>
    <row r="67" spans="1:29">
      <c r="A67" t="s">
        <v>275</v>
      </c>
      <c r="B67" t="s">
        <v>433</v>
      </c>
      <c r="C67" t="s">
        <v>206</v>
      </c>
      <c r="E67">
        <v>1</v>
      </c>
      <c r="F67" t="s">
        <v>434</v>
      </c>
      <c r="G67" t="s">
        <v>344</v>
      </c>
      <c r="H67" t="s">
        <v>433</v>
      </c>
      <c r="I67" t="s">
        <v>407</v>
      </c>
      <c r="J67" t="s">
        <v>341</v>
      </c>
      <c r="K67">
        <v>0</v>
      </c>
      <c r="L67" t="s">
        <v>281</v>
      </c>
      <c r="M67">
        <v>0</v>
      </c>
      <c r="N67" t="s">
        <v>282</v>
      </c>
      <c r="O67" t="s">
        <v>283</v>
      </c>
      <c r="P67" t="s">
        <v>283</v>
      </c>
    </row>
    <row r="68" spans="1:29">
      <c r="A68" t="s">
        <v>275</v>
      </c>
      <c r="B68" t="s">
        <v>435</v>
      </c>
      <c r="C68" t="s">
        <v>436</v>
      </c>
      <c r="E68">
        <v>1</v>
      </c>
      <c r="F68" t="s">
        <v>437</v>
      </c>
      <c r="G68" t="s">
        <v>433</v>
      </c>
      <c r="H68" t="s">
        <v>435</v>
      </c>
      <c r="I68" t="s">
        <v>407</v>
      </c>
      <c r="J68" t="s">
        <v>341</v>
      </c>
      <c r="K68">
        <v>0</v>
      </c>
      <c r="L68" t="s">
        <v>281</v>
      </c>
      <c r="M68">
        <v>0</v>
      </c>
      <c r="N68" t="s">
        <v>282</v>
      </c>
      <c r="O68" t="s">
        <v>283</v>
      </c>
      <c r="P68" t="s">
        <v>283</v>
      </c>
    </row>
    <row r="69" spans="1:29">
      <c r="A69" t="s">
        <v>275</v>
      </c>
      <c r="B69" t="s">
        <v>438</v>
      </c>
      <c r="C69" t="s">
        <v>198</v>
      </c>
      <c r="E69">
        <v>2</v>
      </c>
      <c r="F69" t="s">
        <v>439</v>
      </c>
      <c r="G69" t="s">
        <v>433</v>
      </c>
      <c r="H69" t="s">
        <v>438</v>
      </c>
      <c r="I69" t="s">
        <v>407</v>
      </c>
      <c r="J69" t="s">
        <v>341</v>
      </c>
      <c r="K69">
        <v>0</v>
      </c>
      <c r="L69" t="s">
        <v>281</v>
      </c>
      <c r="M69">
        <v>0</v>
      </c>
      <c r="N69" t="s">
        <v>282</v>
      </c>
      <c r="O69" t="s">
        <v>283</v>
      </c>
      <c r="P69" t="s">
        <v>283</v>
      </c>
    </row>
    <row r="70" spans="1:29">
      <c r="A70" t="s">
        <v>275</v>
      </c>
      <c r="B70" t="s">
        <v>440</v>
      </c>
      <c r="C70" t="s">
        <v>199</v>
      </c>
      <c r="E70">
        <v>3</v>
      </c>
      <c r="F70" t="s">
        <v>441</v>
      </c>
      <c r="G70" t="s">
        <v>433</v>
      </c>
      <c r="H70" t="s">
        <v>440</v>
      </c>
      <c r="I70" t="s">
        <v>407</v>
      </c>
      <c r="J70" t="s">
        <v>341</v>
      </c>
      <c r="K70">
        <v>0</v>
      </c>
      <c r="L70" t="s">
        <v>281</v>
      </c>
      <c r="M70">
        <v>0</v>
      </c>
      <c r="N70" t="s">
        <v>282</v>
      </c>
      <c r="O70" t="s">
        <v>283</v>
      </c>
      <c r="P70" t="s">
        <v>283</v>
      </c>
    </row>
    <row r="71" spans="1:29">
      <c r="A71" t="s">
        <v>275</v>
      </c>
      <c r="B71" t="s">
        <v>442</v>
      </c>
      <c r="C71" t="s">
        <v>200</v>
      </c>
      <c r="E71">
        <v>4</v>
      </c>
      <c r="F71" t="s">
        <v>443</v>
      </c>
      <c r="G71" t="s">
        <v>433</v>
      </c>
      <c r="H71" t="s">
        <v>442</v>
      </c>
      <c r="I71" t="s">
        <v>407</v>
      </c>
      <c r="J71" t="s">
        <v>341</v>
      </c>
      <c r="K71">
        <v>0</v>
      </c>
      <c r="L71" t="s">
        <v>281</v>
      </c>
      <c r="M71">
        <v>0</v>
      </c>
      <c r="N71" t="s">
        <v>282</v>
      </c>
      <c r="O71" t="s">
        <v>283</v>
      </c>
      <c r="P71" t="s">
        <v>283</v>
      </c>
    </row>
    <row r="72" spans="1:29">
      <c r="A72" t="s">
        <v>275</v>
      </c>
      <c r="B72" t="s">
        <v>444</v>
      </c>
      <c r="C72" t="s">
        <v>201</v>
      </c>
      <c r="E72">
        <v>5</v>
      </c>
      <c r="F72" t="s">
        <v>445</v>
      </c>
      <c r="G72" t="s">
        <v>433</v>
      </c>
      <c r="H72" t="s">
        <v>444</v>
      </c>
      <c r="I72" t="s">
        <v>407</v>
      </c>
      <c r="J72" t="s">
        <v>341</v>
      </c>
      <c r="K72">
        <v>0</v>
      </c>
      <c r="L72" t="s">
        <v>281</v>
      </c>
      <c r="M72">
        <v>0</v>
      </c>
      <c r="N72" t="s">
        <v>282</v>
      </c>
      <c r="O72" t="s">
        <v>283</v>
      </c>
      <c r="P72" t="s">
        <v>283</v>
      </c>
    </row>
    <row r="73" spans="1:29">
      <c r="A73" t="s">
        <v>275</v>
      </c>
      <c r="B73" t="s">
        <v>446</v>
      </c>
      <c r="C73" t="s">
        <v>202</v>
      </c>
      <c r="E73">
        <v>6</v>
      </c>
      <c r="F73" t="s">
        <v>447</v>
      </c>
      <c r="G73" t="s">
        <v>433</v>
      </c>
      <c r="H73" t="s">
        <v>446</v>
      </c>
      <c r="I73" t="s">
        <v>407</v>
      </c>
      <c r="J73" t="s">
        <v>341</v>
      </c>
      <c r="K73">
        <v>0</v>
      </c>
      <c r="L73" t="s">
        <v>281</v>
      </c>
      <c r="M73">
        <v>0</v>
      </c>
      <c r="N73" t="s">
        <v>282</v>
      </c>
      <c r="O73" t="s">
        <v>283</v>
      </c>
      <c r="P73" t="s">
        <v>283</v>
      </c>
    </row>
    <row r="74" spans="1:29">
      <c r="A74" t="s">
        <v>275</v>
      </c>
      <c r="B74" t="s">
        <v>448</v>
      </c>
      <c r="C74" t="s">
        <v>203</v>
      </c>
      <c r="E74">
        <v>7</v>
      </c>
      <c r="F74" t="s">
        <v>449</v>
      </c>
      <c r="G74" t="s">
        <v>433</v>
      </c>
      <c r="H74" t="s">
        <v>448</v>
      </c>
      <c r="I74" t="s">
        <v>407</v>
      </c>
      <c r="J74" t="s">
        <v>341</v>
      </c>
      <c r="K74">
        <v>0</v>
      </c>
      <c r="L74" t="s">
        <v>281</v>
      </c>
      <c r="M74">
        <v>0</v>
      </c>
      <c r="N74" t="s">
        <v>282</v>
      </c>
      <c r="O74" t="s">
        <v>283</v>
      </c>
      <c r="P74" t="s">
        <v>283</v>
      </c>
    </row>
    <row r="75" spans="1:29">
      <c r="A75" t="s">
        <v>275</v>
      </c>
      <c r="B75" t="s">
        <v>450</v>
      </c>
      <c r="C75" t="s">
        <v>204</v>
      </c>
      <c r="E75">
        <v>8</v>
      </c>
      <c r="F75" t="s">
        <v>451</v>
      </c>
      <c r="G75" t="s">
        <v>433</v>
      </c>
      <c r="H75" t="s">
        <v>450</v>
      </c>
      <c r="I75" t="s">
        <v>407</v>
      </c>
      <c r="J75" t="s">
        <v>341</v>
      </c>
      <c r="K75">
        <v>0</v>
      </c>
      <c r="L75" t="s">
        <v>281</v>
      </c>
      <c r="M75">
        <v>0</v>
      </c>
      <c r="N75" t="s">
        <v>282</v>
      </c>
      <c r="O75" t="s">
        <v>283</v>
      </c>
      <c r="P75" t="s">
        <v>283</v>
      </c>
    </row>
    <row r="76" spans="1:29" s="127" customFormat="1">
      <c r="A76" s="124" t="s">
        <v>275</v>
      </c>
      <c r="B76" s="124" t="s">
        <v>452</v>
      </c>
      <c r="C76" s="124" t="s">
        <v>205</v>
      </c>
      <c r="D76" s="124"/>
      <c r="E76" s="125">
        <v>9</v>
      </c>
      <c r="F76" s="124" t="s">
        <v>453</v>
      </c>
      <c r="G76" s="124" t="s">
        <v>433</v>
      </c>
      <c r="H76" s="126" t="s">
        <v>452</v>
      </c>
      <c r="I76" s="126" t="s">
        <v>407</v>
      </c>
      <c r="J76" s="124" t="s">
        <v>341</v>
      </c>
      <c r="K76" s="125">
        <v>0</v>
      </c>
      <c r="L76" s="124" t="s">
        <v>281</v>
      </c>
      <c r="M76" s="125">
        <v>0</v>
      </c>
      <c r="N76" s="124" t="s">
        <v>282</v>
      </c>
      <c r="O76" s="124" t="s">
        <v>283</v>
      </c>
      <c r="P76" s="124" t="s">
        <v>283</v>
      </c>
      <c r="Q76" s="124"/>
      <c r="R76" s="124"/>
      <c r="X76" s="124"/>
      <c r="Y76" s="124"/>
      <c r="AB76" s="124"/>
      <c r="AC76" s="124"/>
    </row>
    <row r="77" spans="1:29">
      <c r="A77" t="s">
        <v>275</v>
      </c>
      <c r="B77" t="s">
        <v>965</v>
      </c>
      <c r="C77" t="s">
        <v>966</v>
      </c>
      <c r="E77">
        <v>2</v>
      </c>
      <c r="F77" t="s">
        <v>967</v>
      </c>
      <c r="G77" t="s">
        <v>344</v>
      </c>
      <c r="H77" t="s">
        <v>965</v>
      </c>
      <c r="I77" t="s">
        <v>407</v>
      </c>
      <c r="J77" t="s">
        <v>341</v>
      </c>
      <c r="K77">
        <v>0</v>
      </c>
      <c r="L77" t="s">
        <v>281</v>
      </c>
      <c r="M77">
        <v>0</v>
      </c>
      <c r="N77" t="s">
        <v>282</v>
      </c>
      <c r="O77" t="s">
        <v>283</v>
      </c>
      <c r="P77" t="s">
        <v>283</v>
      </c>
    </row>
    <row r="78" spans="1:29">
      <c r="A78" t="s">
        <v>275</v>
      </c>
      <c r="B78" t="s">
        <v>454</v>
      </c>
      <c r="C78" t="s">
        <v>207</v>
      </c>
      <c r="E78">
        <v>2</v>
      </c>
      <c r="F78" t="s">
        <v>455</v>
      </c>
      <c r="G78" t="s">
        <v>344</v>
      </c>
      <c r="H78" t="s">
        <v>454</v>
      </c>
      <c r="I78" t="s">
        <v>407</v>
      </c>
      <c r="J78" t="s">
        <v>341</v>
      </c>
      <c r="K78">
        <v>0</v>
      </c>
      <c r="L78" t="s">
        <v>281</v>
      </c>
      <c r="M78">
        <v>0</v>
      </c>
      <c r="N78" t="s">
        <v>282</v>
      </c>
      <c r="O78" t="s">
        <v>283</v>
      </c>
      <c r="P78" t="s">
        <v>283</v>
      </c>
    </row>
    <row r="79" spans="1:29">
      <c r="A79" t="s">
        <v>275</v>
      </c>
      <c r="B79" t="s">
        <v>456</v>
      </c>
      <c r="C79" t="s">
        <v>214</v>
      </c>
      <c r="E79">
        <v>3</v>
      </c>
      <c r="F79" t="s">
        <v>457</v>
      </c>
      <c r="G79" t="s">
        <v>344</v>
      </c>
      <c r="H79" t="s">
        <v>456</v>
      </c>
      <c r="I79" t="s">
        <v>407</v>
      </c>
      <c r="J79" t="s">
        <v>341</v>
      </c>
      <c r="K79">
        <v>0</v>
      </c>
      <c r="L79" t="s">
        <v>281</v>
      </c>
      <c r="M79">
        <v>0</v>
      </c>
      <c r="N79" t="s">
        <v>282</v>
      </c>
      <c r="O79" t="s">
        <v>283</v>
      </c>
      <c r="P79" t="s">
        <v>283</v>
      </c>
    </row>
    <row r="80" spans="1:29">
      <c r="A80" t="s">
        <v>275</v>
      </c>
      <c r="B80" t="s">
        <v>458</v>
      </c>
      <c r="C80" t="s">
        <v>459</v>
      </c>
      <c r="E80">
        <v>1</v>
      </c>
      <c r="F80" t="s">
        <v>460</v>
      </c>
      <c r="G80" t="s">
        <v>456</v>
      </c>
      <c r="H80" t="s">
        <v>458</v>
      </c>
      <c r="I80" t="s">
        <v>407</v>
      </c>
      <c r="J80" t="s">
        <v>341</v>
      </c>
      <c r="K80">
        <v>0</v>
      </c>
      <c r="L80" t="s">
        <v>281</v>
      </c>
      <c r="M80">
        <v>0</v>
      </c>
      <c r="N80" t="s">
        <v>282</v>
      </c>
      <c r="O80" t="s">
        <v>283</v>
      </c>
      <c r="P80" t="s">
        <v>283</v>
      </c>
    </row>
    <row r="81" spans="1:26">
      <c r="A81" t="s">
        <v>275</v>
      </c>
      <c r="B81" t="s">
        <v>461</v>
      </c>
      <c r="C81" t="s">
        <v>208</v>
      </c>
      <c r="E81">
        <v>1</v>
      </c>
      <c r="F81" t="s">
        <v>462</v>
      </c>
      <c r="G81" t="s">
        <v>458</v>
      </c>
      <c r="H81" t="s">
        <v>461</v>
      </c>
      <c r="I81" t="s">
        <v>407</v>
      </c>
      <c r="J81" t="s">
        <v>341</v>
      </c>
      <c r="K81">
        <v>0</v>
      </c>
      <c r="L81" t="s">
        <v>281</v>
      </c>
      <c r="M81">
        <v>0</v>
      </c>
      <c r="N81" t="s">
        <v>282</v>
      </c>
      <c r="O81" t="s">
        <v>283</v>
      </c>
      <c r="P81" t="s">
        <v>283</v>
      </c>
    </row>
    <row r="82" spans="1:26">
      <c r="A82" t="s">
        <v>275</v>
      </c>
      <c r="B82" t="s">
        <v>463</v>
      </c>
      <c r="C82" t="s">
        <v>209</v>
      </c>
      <c r="E82">
        <v>2</v>
      </c>
      <c r="F82" t="s">
        <v>464</v>
      </c>
      <c r="G82" t="s">
        <v>458</v>
      </c>
      <c r="H82" t="s">
        <v>463</v>
      </c>
      <c r="I82" t="s">
        <v>407</v>
      </c>
      <c r="J82" t="s">
        <v>341</v>
      </c>
      <c r="K82">
        <v>0</v>
      </c>
      <c r="L82" t="s">
        <v>281</v>
      </c>
      <c r="M82">
        <v>0</v>
      </c>
      <c r="N82" t="s">
        <v>282</v>
      </c>
      <c r="O82" t="s">
        <v>283</v>
      </c>
      <c r="P82" t="s">
        <v>283</v>
      </c>
    </row>
    <row r="83" spans="1:26">
      <c r="A83" t="s">
        <v>275</v>
      </c>
      <c r="B83" t="s">
        <v>465</v>
      </c>
      <c r="C83" t="s">
        <v>210</v>
      </c>
      <c r="E83">
        <v>2</v>
      </c>
      <c r="F83" t="s">
        <v>466</v>
      </c>
      <c r="G83" t="s">
        <v>456</v>
      </c>
      <c r="H83" t="s">
        <v>465</v>
      </c>
      <c r="I83" t="s">
        <v>407</v>
      </c>
      <c r="J83" t="s">
        <v>341</v>
      </c>
      <c r="K83">
        <v>0</v>
      </c>
      <c r="L83" t="s">
        <v>281</v>
      </c>
      <c r="M83">
        <v>0</v>
      </c>
      <c r="N83" t="s">
        <v>282</v>
      </c>
      <c r="O83" t="s">
        <v>283</v>
      </c>
      <c r="P83" t="s">
        <v>283</v>
      </c>
    </row>
    <row r="84" spans="1:26">
      <c r="A84" t="s">
        <v>275</v>
      </c>
      <c r="B84" t="s">
        <v>467</v>
      </c>
      <c r="C84" t="s">
        <v>211</v>
      </c>
      <c r="E84">
        <v>3</v>
      </c>
      <c r="F84" t="s">
        <v>468</v>
      </c>
      <c r="G84" t="s">
        <v>456</v>
      </c>
      <c r="H84" t="s">
        <v>467</v>
      </c>
      <c r="I84" t="s">
        <v>407</v>
      </c>
      <c r="J84" t="s">
        <v>341</v>
      </c>
      <c r="K84">
        <v>0</v>
      </c>
      <c r="L84" t="s">
        <v>281</v>
      </c>
      <c r="M84">
        <v>0</v>
      </c>
      <c r="N84" t="s">
        <v>282</v>
      </c>
      <c r="O84" t="s">
        <v>283</v>
      </c>
      <c r="P84" t="s">
        <v>283</v>
      </c>
      <c r="Z84" t="s">
        <v>996</v>
      </c>
    </row>
    <row r="85" spans="1:26">
      <c r="A85" t="s">
        <v>275</v>
      </c>
      <c r="B85" t="s">
        <v>469</v>
      </c>
      <c r="C85" t="s">
        <v>212</v>
      </c>
      <c r="E85">
        <v>4</v>
      </c>
      <c r="F85" t="s">
        <v>470</v>
      </c>
      <c r="G85" t="s">
        <v>456</v>
      </c>
      <c r="H85" t="s">
        <v>469</v>
      </c>
      <c r="I85" t="s">
        <v>407</v>
      </c>
      <c r="J85" t="s">
        <v>341</v>
      </c>
      <c r="K85">
        <v>0</v>
      </c>
      <c r="L85" t="s">
        <v>281</v>
      </c>
      <c r="M85">
        <v>0</v>
      </c>
      <c r="N85" t="s">
        <v>282</v>
      </c>
      <c r="O85" t="s">
        <v>283</v>
      </c>
      <c r="P85" t="s">
        <v>283</v>
      </c>
    </row>
    <row r="86" spans="1:26">
      <c r="A86" t="s">
        <v>275</v>
      </c>
      <c r="B86" t="s">
        <v>471</v>
      </c>
      <c r="C86" t="s">
        <v>213</v>
      </c>
      <c r="E86">
        <v>5</v>
      </c>
      <c r="F86" t="s">
        <v>472</v>
      </c>
      <c r="G86" t="s">
        <v>456</v>
      </c>
      <c r="H86" t="s">
        <v>471</v>
      </c>
      <c r="I86" t="s">
        <v>407</v>
      </c>
      <c r="J86" t="s">
        <v>341</v>
      </c>
      <c r="K86">
        <v>0</v>
      </c>
      <c r="L86" t="s">
        <v>281</v>
      </c>
      <c r="M86">
        <v>0</v>
      </c>
      <c r="N86" t="s">
        <v>282</v>
      </c>
      <c r="O86" t="s">
        <v>283</v>
      </c>
      <c r="P86" t="s">
        <v>283</v>
      </c>
    </row>
    <row r="87" spans="1:26">
      <c r="A87" t="s">
        <v>275</v>
      </c>
      <c r="B87" t="s">
        <v>473</v>
      </c>
      <c r="C87" t="s">
        <v>218</v>
      </c>
      <c r="E87">
        <v>3</v>
      </c>
      <c r="F87" t="s">
        <v>474</v>
      </c>
      <c r="G87" t="s">
        <v>344</v>
      </c>
      <c r="H87" t="s">
        <v>473</v>
      </c>
      <c r="I87" t="s">
        <v>407</v>
      </c>
      <c r="J87" t="s">
        <v>341</v>
      </c>
      <c r="K87">
        <v>0</v>
      </c>
      <c r="L87" t="s">
        <v>281</v>
      </c>
      <c r="M87">
        <v>0</v>
      </c>
      <c r="N87" t="s">
        <v>282</v>
      </c>
      <c r="O87" t="s">
        <v>283</v>
      </c>
      <c r="P87" t="s">
        <v>283</v>
      </c>
    </row>
    <row r="88" spans="1:26">
      <c r="A88" t="s">
        <v>275</v>
      </c>
      <c r="B88" t="s">
        <v>346</v>
      </c>
      <c r="C88" t="s">
        <v>216</v>
      </c>
      <c r="E88">
        <v>1</v>
      </c>
      <c r="F88" t="s">
        <v>347</v>
      </c>
      <c r="G88" t="s">
        <v>473</v>
      </c>
      <c r="H88" t="s">
        <v>346</v>
      </c>
      <c r="I88" t="s">
        <v>407</v>
      </c>
      <c r="J88" t="s">
        <v>341</v>
      </c>
      <c r="K88">
        <v>0</v>
      </c>
      <c r="L88" t="s">
        <v>281</v>
      </c>
      <c r="M88">
        <v>0</v>
      </c>
      <c r="N88" t="s">
        <v>282</v>
      </c>
      <c r="O88" t="s">
        <v>283</v>
      </c>
      <c r="P88" t="s">
        <v>283</v>
      </c>
    </row>
    <row r="89" spans="1:26">
      <c r="A89" t="s">
        <v>275</v>
      </c>
      <c r="B89" t="s">
        <v>348</v>
      </c>
      <c r="C89" t="s">
        <v>217</v>
      </c>
      <c r="E89">
        <v>2</v>
      </c>
      <c r="F89" t="s">
        <v>349</v>
      </c>
      <c r="G89" t="s">
        <v>473</v>
      </c>
      <c r="H89" t="s">
        <v>348</v>
      </c>
      <c r="I89" t="s">
        <v>407</v>
      </c>
      <c r="J89" t="s">
        <v>341</v>
      </c>
      <c r="K89">
        <v>0</v>
      </c>
      <c r="L89" t="s">
        <v>281</v>
      </c>
      <c r="M89">
        <v>0</v>
      </c>
      <c r="N89" t="s">
        <v>282</v>
      </c>
      <c r="O89" t="s">
        <v>283</v>
      </c>
      <c r="P89" t="s">
        <v>283</v>
      </c>
    </row>
    <row r="90" spans="1:26">
      <c r="A90" t="s">
        <v>275</v>
      </c>
      <c r="B90" t="s">
        <v>475</v>
      </c>
      <c r="C90" t="s">
        <v>476</v>
      </c>
      <c r="E90">
        <v>2</v>
      </c>
      <c r="F90" t="s">
        <v>477</v>
      </c>
      <c r="G90" t="s">
        <v>404</v>
      </c>
      <c r="H90" t="s">
        <v>475</v>
      </c>
      <c r="I90" t="s">
        <v>407</v>
      </c>
      <c r="J90" t="s">
        <v>280</v>
      </c>
      <c r="K90">
        <v>0</v>
      </c>
      <c r="L90" t="s">
        <v>281</v>
      </c>
      <c r="M90">
        <v>0</v>
      </c>
      <c r="N90" t="s">
        <v>282</v>
      </c>
      <c r="O90" t="s">
        <v>283</v>
      </c>
      <c r="P90" t="s">
        <v>283</v>
      </c>
    </row>
    <row r="91" spans="1:26">
      <c r="A91" t="s">
        <v>275</v>
      </c>
      <c r="B91" t="s">
        <v>353</v>
      </c>
      <c r="C91" t="s">
        <v>145</v>
      </c>
      <c r="E91">
        <v>1</v>
      </c>
      <c r="F91" t="s">
        <v>354</v>
      </c>
      <c r="G91" t="s">
        <v>475</v>
      </c>
      <c r="H91" t="s">
        <v>353</v>
      </c>
      <c r="I91" t="s">
        <v>407</v>
      </c>
      <c r="J91" t="s">
        <v>372</v>
      </c>
      <c r="K91">
        <v>0</v>
      </c>
      <c r="L91" t="s">
        <v>281</v>
      </c>
      <c r="M91">
        <v>0</v>
      </c>
      <c r="N91" t="s">
        <v>299</v>
      </c>
      <c r="O91" t="s">
        <v>287</v>
      </c>
      <c r="P91" t="s">
        <v>283</v>
      </c>
    </row>
    <row r="92" spans="1:26">
      <c r="A92" t="s">
        <v>275</v>
      </c>
      <c r="B92" t="s">
        <v>355</v>
      </c>
      <c r="C92" t="s">
        <v>166</v>
      </c>
      <c r="E92">
        <v>2</v>
      </c>
      <c r="F92" t="s">
        <v>356</v>
      </c>
      <c r="G92" t="s">
        <v>475</v>
      </c>
      <c r="H92" t="s">
        <v>355</v>
      </c>
      <c r="I92" t="s">
        <v>407</v>
      </c>
      <c r="J92" t="s">
        <v>357</v>
      </c>
      <c r="K92">
        <v>0</v>
      </c>
      <c r="L92" t="s">
        <v>281</v>
      </c>
      <c r="M92">
        <v>0</v>
      </c>
      <c r="N92" t="s">
        <v>299</v>
      </c>
      <c r="O92" t="s">
        <v>287</v>
      </c>
      <c r="P92" t="s">
        <v>283</v>
      </c>
    </row>
    <row r="93" spans="1:26">
      <c r="A93" t="s">
        <v>275</v>
      </c>
      <c r="B93" t="s">
        <v>358</v>
      </c>
      <c r="C93" t="s">
        <v>167</v>
      </c>
      <c r="E93">
        <v>3</v>
      </c>
      <c r="F93" t="s">
        <v>359</v>
      </c>
      <c r="G93" t="s">
        <v>475</v>
      </c>
      <c r="H93" t="s">
        <v>358</v>
      </c>
      <c r="I93" t="s">
        <v>407</v>
      </c>
      <c r="J93" t="s">
        <v>357</v>
      </c>
      <c r="K93">
        <v>0</v>
      </c>
      <c r="L93" t="s">
        <v>281</v>
      </c>
      <c r="M93">
        <v>0</v>
      </c>
      <c r="N93" t="s">
        <v>299</v>
      </c>
      <c r="O93" t="s">
        <v>287</v>
      </c>
      <c r="P93" t="s">
        <v>283</v>
      </c>
    </row>
    <row r="94" spans="1:26">
      <c r="A94" t="s">
        <v>275</v>
      </c>
      <c r="B94" t="s">
        <v>360</v>
      </c>
      <c r="C94" t="s">
        <v>168</v>
      </c>
      <c r="E94">
        <v>4</v>
      </c>
      <c r="F94" t="s">
        <v>361</v>
      </c>
      <c r="G94" t="s">
        <v>475</v>
      </c>
      <c r="H94" t="s">
        <v>360</v>
      </c>
      <c r="I94" t="s">
        <v>407</v>
      </c>
      <c r="J94" t="s">
        <v>357</v>
      </c>
      <c r="K94">
        <v>0</v>
      </c>
      <c r="L94" t="s">
        <v>281</v>
      </c>
      <c r="M94">
        <v>0</v>
      </c>
      <c r="N94" t="s">
        <v>299</v>
      </c>
      <c r="O94" t="s">
        <v>287</v>
      </c>
      <c r="P94" t="s">
        <v>283</v>
      </c>
    </row>
    <row r="95" spans="1:26">
      <c r="A95" t="s">
        <v>275</v>
      </c>
      <c r="B95" t="s">
        <v>367</v>
      </c>
      <c r="C95" t="s">
        <v>368</v>
      </c>
      <c r="E95">
        <v>7</v>
      </c>
      <c r="F95" t="s">
        <v>369</v>
      </c>
      <c r="G95" t="s">
        <v>475</v>
      </c>
      <c r="H95" t="s">
        <v>367</v>
      </c>
      <c r="I95" t="s">
        <v>407</v>
      </c>
      <c r="J95" t="s">
        <v>280</v>
      </c>
      <c r="K95">
        <v>0</v>
      </c>
      <c r="L95" t="s">
        <v>281</v>
      </c>
      <c r="M95">
        <v>0</v>
      </c>
      <c r="N95" t="s">
        <v>282</v>
      </c>
      <c r="O95" t="s">
        <v>283</v>
      </c>
      <c r="P95" t="s">
        <v>283</v>
      </c>
    </row>
    <row r="96" spans="1:26">
      <c r="A96" t="s">
        <v>275</v>
      </c>
      <c r="B96" t="s">
        <v>370</v>
      </c>
      <c r="C96" t="s">
        <v>171</v>
      </c>
      <c r="E96">
        <v>1</v>
      </c>
      <c r="F96" t="s">
        <v>371</v>
      </c>
      <c r="G96" t="s">
        <v>367</v>
      </c>
      <c r="H96" t="s">
        <v>370</v>
      </c>
      <c r="I96" t="s">
        <v>407</v>
      </c>
      <c r="J96" t="s">
        <v>372</v>
      </c>
      <c r="K96">
        <v>0</v>
      </c>
      <c r="L96" t="s">
        <v>281</v>
      </c>
      <c r="M96">
        <v>0</v>
      </c>
      <c r="N96" t="s">
        <v>299</v>
      </c>
      <c r="O96" t="s">
        <v>287</v>
      </c>
      <c r="P96" t="s">
        <v>283</v>
      </c>
    </row>
    <row r="97" spans="1:16384">
      <c r="A97" s="75" t="s">
        <v>275</v>
      </c>
      <c r="B97" s="75" t="s">
        <v>373</v>
      </c>
      <c r="C97" s="75" t="s">
        <v>172</v>
      </c>
      <c r="D97" s="75"/>
      <c r="E97" s="75">
        <v>2</v>
      </c>
      <c r="F97" s="75" t="s">
        <v>374</v>
      </c>
      <c r="G97" s="75" t="s">
        <v>367</v>
      </c>
      <c r="H97" s="75" t="s">
        <v>373</v>
      </c>
      <c r="I97" s="75" t="s">
        <v>407</v>
      </c>
      <c r="J97" s="75" t="s">
        <v>372</v>
      </c>
      <c r="K97" s="75">
        <v>0</v>
      </c>
      <c r="L97" s="75" t="s">
        <v>281</v>
      </c>
      <c r="M97" s="75">
        <v>0</v>
      </c>
      <c r="N97" s="75" t="s">
        <v>299</v>
      </c>
      <c r="O97" s="75" t="s">
        <v>287</v>
      </c>
      <c r="P97" s="75" t="s">
        <v>283</v>
      </c>
      <c r="Q97" s="75"/>
      <c r="R97" s="75"/>
      <c r="S97" s="75"/>
      <c r="T97" s="75"/>
      <c r="U97" s="75"/>
      <c r="V97" s="75"/>
      <c r="W97" s="75"/>
      <c r="X97" s="75"/>
      <c r="Y97" s="75"/>
    </row>
    <row r="98" spans="1:16384">
      <c r="A98" t="s">
        <v>275</v>
      </c>
      <c r="B98" t="s">
        <v>375</v>
      </c>
      <c r="C98" t="s">
        <v>376</v>
      </c>
      <c r="E98">
        <v>3</v>
      </c>
      <c r="F98" t="s">
        <v>377</v>
      </c>
      <c r="G98" t="s">
        <v>367</v>
      </c>
      <c r="H98" t="s">
        <v>375</v>
      </c>
      <c r="I98" t="s">
        <v>407</v>
      </c>
      <c r="J98" t="s">
        <v>372</v>
      </c>
      <c r="K98">
        <v>0</v>
      </c>
      <c r="L98" t="s">
        <v>281</v>
      </c>
      <c r="M98">
        <v>0</v>
      </c>
      <c r="N98" t="s">
        <v>299</v>
      </c>
      <c r="O98" t="s">
        <v>287</v>
      </c>
      <c r="P98" t="s">
        <v>283</v>
      </c>
    </row>
    <row r="99" spans="1:16384">
      <c r="A99" t="s">
        <v>275</v>
      </c>
      <c r="B99" t="s">
        <v>380</v>
      </c>
      <c r="C99" t="s">
        <v>175</v>
      </c>
      <c r="E99">
        <v>8</v>
      </c>
      <c r="F99" t="s">
        <v>381</v>
      </c>
      <c r="G99" t="s">
        <v>475</v>
      </c>
      <c r="H99" t="s">
        <v>380</v>
      </c>
      <c r="I99" t="s">
        <v>407</v>
      </c>
      <c r="J99" t="s">
        <v>357</v>
      </c>
      <c r="K99">
        <v>0</v>
      </c>
      <c r="L99" t="s">
        <v>281</v>
      </c>
      <c r="M99">
        <v>0</v>
      </c>
      <c r="N99" t="s">
        <v>299</v>
      </c>
      <c r="O99" t="s">
        <v>287</v>
      </c>
      <c r="P99" t="s">
        <v>283</v>
      </c>
    </row>
    <row r="100" spans="1:16384">
      <c r="A100" t="s">
        <v>275</v>
      </c>
      <c r="B100" t="s">
        <v>388</v>
      </c>
      <c r="C100" t="s">
        <v>389</v>
      </c>
      <c r="E100">
        <v>12</v>
      </c>
      <c r="F100" t="s">
        <v>390</v>
      </c>
      <c r="G100" t="s">
        <v>475</v>
      </c>
      <c r="H100" t="s">
        <v>388</v>
      </c>
      <c r="I100" t="s">
        <v>407</v>
      </c>
      <c r="J100" t="s">
        <v>280</v>
      </c>
      <c r="K100">
        <v>0</v>
      </c>
      <c r="L100" t="s">
        <v>281</v>
      </c>
      <c r="M100">
        <v>0</v>
      </c>
      <c r="N100" t="s">
        <v>282</v>
      </c>
      <c r="O100" t="s">
        <v>283</v>
      </c>
      <c r="P100" t="s">
        <v>283</v>
      </c>
    </row>
    <row r="101" spans="1:16384">
      <c r="A101" t="s">
        <v>275</v>
      </c>
      <c r="B101" t="s">
        <v>391</v>
      </c>
      <c r="C101" t="s">
        <v>179</v>
      </c>
      <c r="E101">
        <v>13</v>
      </c>
      <c r="F101" t="s">
        <v>392</v>
      </c>
      <c r="G101" t="s">
        <v>388</v>
      </c>
      <c r="H101" t="s">
        <v>391</v>
      </c>
      <c r="I101" t="s">
        <v>407</v>
      </c>
      <c r="J101" t="s">
        <v>357</v>
      </c>
      <c r="K101">
        <v>0</v>
      </c>
      <c r="L101" t="s">
        <v>281</v>
      </c>
      <c r="M101">
        <v>0</v>
      </c>
      <c r="N101" t="s">
        <v>299</v>
      </c>
      <c r="O101" t="s">
        <v>287</v>
      </c>
      <c r="P101" t="s">
        <v>283</v>
      </c>
    </row>
    <row r="102" spans="1:16384">
      <c r="A102" t="s">
        <v>275</v>
      </c>
      <c r="B102" t="s">
        <v>393</v>
      </c>
      <c r="C102" t="s">
        <v>180</v>
      </c>
      <c r="E102">
        <v>14</v>
      </c>
      <c r="F102" t="s">
        <v>478</v>
      </c>
      <c r="G102" t="s">
        <v>388</v>
      </c>
      <c r="H102" t="s">
        <v>393</v>
      </c>
      <c r="I102" t="s">
        <v>407</v>
      </c>
      <c r="J102" t="s">
        <v>366</v>
      </c>
      <c r="K102">
        <v>0</v>
      </c>
      <c r="L102" t="s">
        <v>281</v>
      </c>
      <c r="M102">
        <v>0</v>
      </c>
      <c r="N102" t="s">
        <v>299</v>
      </c>
      <c r="O102" t="s">
        <v>287</v>
      </c>
      <c r="P102" t="s">
        <v>283</v>
      </c>
    </row>
    <row r="103" spans="1:16384">
      <c r="A103" t="s">
        <v>275</v>
      </c>
      <c r="B103" t="s">
        <v>395</v>
      </c>
      <c r="C103" t="s">
        <v>396</v>
      </c>
      <c r="E103">
        <v>15</v>
      </c>
      <c r="F103" t="s">
        <v>397</v>
      </c>
      <c r="G103" t="s">
        <v>475</v>
      </c>
      <c r="H103" t="s">
        <v>395</v>
      </c>
      <c r="I103" t="s">
        <v>407</v>
      </c>
      <c r="J103" t="s">
        <v>280</v>
      </c>
      <c r="K103">
        <v>0</v>
      </c>
      <c r="L103" t="s">
        <v>281</v>
      </c>
      <c r="M103">
        <v>0</v>
      </c>
      <c r="N103" t="s">
        <v>282</v>
      </c>
      <c r="O103" t="s">
        <v>283</v>
      </c>
      <c r="P103" t="s">
        <v>283</v>
      </c>
    </row>
    <row r="104" spans="1:16384">
      <c r="A104" t="s">
        <v>275</v>
      </c>
      <c r="B104" t="s">
        <v>398</v>
      </c>
      <c r="C104" t="s">
        <v>181</v>
      </c>
      <c r="E104">
        <v>16</v>
      </c>
      <c r="F104" t="s">
        <v>399</v>
      </c>
      <c r="G104" t="s">
        <v>395</v>
      </c>
      <c r="H104" t="s">
        <v>398</v>
      </c>
      <c r="I104" t="s">
        <v>407</v>
      </c>
      <c r="J104" t="s">
        <v>357</v>
      </c>
      <c r="K104">
        <v>0</v>
      </c>
      <c r="L104" t="s">
        <v>281</v>
      </c>
      <c r="M104">
        <v>0</v>
      </c>
      <c r="N104" t="s">
        <v>299</v>
      </c>
      <c r="O104" t="s">
        <v>287</v>
      </c>
      <c r="P104" t="s">
        <v>283</v>
      </c>
    </row>
    <row r="105" spans="1:16384">
      <c r="A105" s="72" t="s">
        <v>275</v>
      </c>
      <c r="B105" s="72" t="s">
        <v>400</v>
      </c>
      <c r="C105" s="72" t="s">
        <v>182</v>
      </c>
      <c r="D105" s="72"/>
      <c r="E105" s="72">
        <v>17</v>
      </c>
      <c r="F105" s="72" t="s">
        <v>401</v>
      </c>
      <c r="G105" s="72" t="s">
        <v>395</v>
      </c>
      <c r="H105" s="72" t="s">
        <v>400</v>
      </c>
      <c r="I105" s="72" t="s">
        <v>407</v>
      </c>
      <c r="J105" s="72" t="s">
        <v>366</v>
      </c>
      <c r="K105" s="72">
        <v>0</v>
      </c>
      <c r="L105" s="72" t="s">
        <v>281</v>
      </c>
      <c r="M105" s="72">
        <v>0</v>
      </c>
      <c r="N105" s="72" t="s">
        <v>299</v>
      </c>
      <c r="O105" s="72" t="s">
        <v>287</v>
      </c>
      <c r="P105" s="72" t="s">
        <v>283</v>
      </c>
      <c r="Q105" s="72"/>
      <c r="R105" s="72"/>
      <c r="S105" s="72"/>
      <c r="T105" s="72"/>
      <c r="U105" s="72"/>
      <c r="V105" s="72"/>
      <c r="W105" s="72"/>
      <c r="X105" s="72"/>
      <c r="Y105" s="72"/>
    </row>
    <row r="106" spans="1:16384" s="74" customFormat="1">
      <c r="A106" s="74" t="s">
        <v>275</v>
      </c>
      <c r="B106" s="74" t="s">
        <v>402</v>
      </c>
      <c r="C106" s="74" t="s">
        <v>183</v>
      </c>
      <c r="E106" s="74">
        <v>18</v>
      </c>
      <c r="F106" s="74" t="s">
        <v>403</v>
      </c>
      <c r="G106" s="74" t="s">
        <v>475</v>
      </c>
      <c r="H106" s="74" t="s">
        <v>402</v>
      </c>
      <c r="I106" s="74" t="s">
        <v>407</v>
      </c>
      <c r="J106" s="74" t="s">
        <v>357</v>
      </c>
      <c r="K106" s="74">
        <v>0</v>
      </c>
      <c r="L106" s="74" t="s">
        <v>281</v>
      </c>
      <c r="M106" s="74">
        <v>0</v>
      </c>
      <c r="N106" s="72" t="s">
        <v>299</v>
      </c>
      <c r="O106" s="74" t="s">
        <v>287</v>
      </c>
      <c r="P106" s="74" t="s">
        <v>283</v>
      </c>
      <c r="AA106" s="72"/>
      <c r="AB106" s="72"/>
      <c r="AC106" s="72"/>
      <c r="AD106" s="72"/>
      <c r="AE106" s="72"/>
      <c r="AF106" s="72"/>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c r="BC106" s="72"/>
      <c r="BD106" s="72"/>
      <c r="BE106" s="72"/>
      <c r="BF106" s="72"/>
      <c r="BG106" s="72"/>
      <c r="BH106" s="72"/>
      <c r="BI106" s="72"/>
      <c r="BJ106" s="72"/>
      <c r="BK106" s="72"/>
      <c r="BL106" s="72"/>
      <c r="BM106" s="72"/>
      <c r="BN106" s="72"/>
      <c r="BO106" s="72"/>
      <c r="BP106" s="72"/>
      <c r="BQ106" s="72"/>
      <c r="BR106" s="72"/>
      <c r="BS106" s="72"/>
      <c r="BT106" s="72"/>
      <c r="BU106" s="72"/>
      <c r="BV106" s="72"/>
      <c r="BW106" s="72"/>
      <c r="BX106" s="72"/>
      <c r="BY106" s="72"/>
      <c r="BZ106" s="72"/>
      <c r="CA106" s="72"/>
      <c r="CB106" s="72"/>
      <c r="CC106" s="72"/>
      <c r="CD106" s="72"/>
      <c r="CE106" s="72"/>
      <c r="CF106" s="72"/>
      <c r="CG106" s="72"/>
      <c r="CH106" s="72"/>
      <c r="CI106" s="72"/>
      <c r="CJ106" s="72"/>
      <c r="CK106" s="72"/>
      <c r="CL106" s="72"/>
      <c r="CM106" s="72"/>
      <c r="CN106" s="72"/>
      <c r="CO106" s="72"/>
      <c r="CP106" s="72"/>
      <c r="CQ106" s="72"/>
      <c r="CR106" s="72"/>
      <c r="CS106" s="72"/>
      <c r="CT106" s="72"/>
      <c r="CU106" s="72"/>
      <c r="CV106" s="72"/>
      <c r="CW106" s="72"/>
      <c r="CX106" s="72"/>
      <c r="CY106" s="72"/>
      <c r="CZ106" s="72"/>
      <c r="DA106" s="72"/>
      <c r="DB106" s="72"/>
      <c r="DC106" s="72"/>
      <c r="DD106" s="72"/>
      <c r="DE106" s="72"/>
      <c r="DF106" s="72"/>
      <c r="DG106" s="72"/>
      <c r="DH106" s="72"/>
      <c r="DI106" s="72"/>
      <c r="DJ106" s="72"/>
      <c r="DK106" s="72"/>
      <c r="DL106" s="72"/>
      <c r="DM106" s="72"/>
      <c r="DN106" s="72"/>
      <c r="DO106" s="72"/>
      <c r="DP106" s="72"/>
      <c r="DQ106" s="72"/>
      <c r="DR106" s="72"/>
      <c r="DS106" s="72"/>
      <c r="DT106" s="72"/>
      <c r="DU106" s="72"/>
      <c r="DV106" s="72"/>
      <c r="DW106" s="72"/>
      <c r="DX106" s="72"/>
      <c r="DY106" s="72"/>
      <c r="DZ106" s="72"/>
      <c r="EA106" s="72"/>
      <c r="EB106" s="72"/>
      <c r="EC106" s="72"/>
      <c r="ED106" s="72"/>
      <c r="EE106" s="72"/>
      <c r="EF106" s="72"/>
      <c r="EG106" s="72"/>
      <c r="EH106" s="72"/>
      <c r="EI106" s="72"/>
      <c r="EJ106" s="72"/>
      <c r="EK106" s="72"/>
      <c r="EL106" s="72"/>
      <c r="EM106" s="72"/>
      <c r="EN106" s="72"/>
      <c r="EO106" s="72"/>
      <c r="EP106" s="72"/>
      <c r="EQ106" s="72"/>
      <c r="ER106" s="72"/>
      <c r="ES106" s="72"/>
      <c r="ET106" s="72"/>
      <c r="EU106" s="72"/>
      <c r="EV106" s="72"/>
      <c r="EW106" s="72"/>
      <c r="EX106" s="72"/>
      <c r="EY106" s="72"/>
      <c r="EZ106" s="72"/>
      <c r="FA106" s="72"/>
      <c r="FB106" s="72"/>
      <c r="FC106" s="72"/>
      <c r="FD106" s="72"/>
      <c r="FE106" s="72"/>
      <c r="FF106" s="72"/>
      <c r="FG106" s="72"/>
      <c r="FH106" s="72"/>
      <c r="FI106" s="72"/>
      <c r="FJ106" s="72"/>
      <c r="FK106" s="72"/>
      <c r="FL106" s="72"/>
      <c r="FM106" s="72"/>
      <c r="FN106" s="72"/>
      <c r="FO106" s="72"/>
      <c r="FP106" s="72"/>
      <c r="FQ106" s="72"/>
      <c r="FR106" s="72"/>
      <c r="FS106" s="72"/>
      <c r="FT106" s="72"/>
      <c r="FU106" s="72"/>
      <c r="FV106" s="72"/>
      <c r="FW106" s="72"/>
      <c r="FX106" s="72"/>
      <c r="FY106" s="72"/>
      <c r="FZ106" s="72"/>
      <c r="GA106" s="72"/>
      <c r="GB106" s="72"/>
      <c r="GC106" s="72"/>
      <c r="GD106" s="72"/>
      <c r="GE106" s="72"/>
      <c r="GF106" s="72"/>
      <c r="GG106" s="72"/>
      <c r="GH106" s="72"/>
      <c r="GI106" s="72"/>
      <c r="GJ106" s="72"/>
      <c r="GK106" s="72"/>
      <c r="GL106" s="72"/>
      <c r="GM106" s="72"/>
      <c r="GN106" s="72"/>
      <c r="GO106" s="72"/>
      <c r="GP106" s="72"/>
      <c r="GQ106" s="72"/>
      <c r="GR106" s="72"/>
      <c r="GS106" s="72"/>
      <c r="GT106" s="72"/>
      <c r="GU106" s="72"/>
      <c r="GV106" s="72"/>
      <c r="GW106" s="72"/>
      <c r="GX106" s="72"/>
      <c r="GY106" s="72"/>
      <c r="GZ106" s="72"/>
      <c r="HA106" s="72"/>
      <c r="HB106" s="72"/>
      <c r="HC106" s="72"/>
      <c r="HD106" s="72"/>
      <c r="HE106" s="72"/>
      <c r="HF106" s="72"/>
      <c r="HG106" s="72"/>
      <c r="HH106" s="72"/>
      <c r="HI106" s="72"/>
      <c r="HJ106" s="72"/>
      <c r="HK106" s="72"/>
      <c r="HL106" s="72"/>
      <c r="HM106" s="72"/>
      <c r="HN106" s="72"/>
      <c r="HO106" s="72"/>
      <c r="HP106" s="72"/>
      <c r="HQ106" s="72"/>
      <c r="HR106" s="72"/>
      <c r="HS106" s="72"/>
      <c r="HT106" s="72"/>
      <c r="HU106" s="72"/>
      <c r="HV106" s="72"/>
      <c r="HW106" s="72"/>
      <c r="HX106" s="72"/>
      <c r="HY106" s="72"/>
      <c r="HZ106" s="72"/>
      <c r="IA106" s="72"/>
      <c r="IB106" s="72"/>
      <c r="IC106" s="72"/>
      <c r="ID106" s="72"/>
      <c r="IE106" s="72"/>
      <c r="IF106" s="72"/>
      <c r="IG106" s="72"/>
      <c r="IH106" s="72"/>
      <c r="II106" s="72"/>
      <c r="IJ106" s="72"/>
      <c r="IK106" s="72"/>
      <c r="IL106" s="72"/>
      <c r="IM106" s="72"/>
      <c r="IN106" s="72"/>
      <c r="IO106" s="72"/>
      <c r="IP106" s="72"/>
      <c r="IQ106" s="72"/>
      <c r="IR106" s="72"/>
      <c r="IS106" s="72"/>
      <c r="IT106" s="72"/>
      <c r="IU106" s="72"/>
      <c r="IV106" s="72"/>
      <c r="IW106" s="72"/>
      <c r="IX106" s="72"/>
      <c r="IY106" s="72"/>
      <c r="IZ106" s="72"/>
      <c r="JA106" s="72"/>
      <c r="JB106" s="72"/>
      <c r="JC106" s="72"/>
      <c r="JD106" s="72"/>
      <c r="JE106" s="72"/>
      <c r="JF106" s="72"/>
      <c r="JG106" s="72"/>
      <c r="JH106" s="72"/>
      <c r="JI106" s="72"/>
      <c r="JJ106" s="72"/>
      <c r="JK106" s="72"/>
      <c r="JL106" s="72"/>
      <c r="JM106" s="72"/>
      <c r="JN106" s="72"/>
      <c r="JO106" s="72"/>
      <c r="JP106" s="72"/>
      <c r="JQ106" s="72"/>
      <c r="JR106" s="72"/>
      <c r="JS106" s="72"/>
      <c r="JT106" s="72"/>
      <c r="JU106" s="72"/>
      <c r="JV106" s="72"/>
      <c r="JW106" s="72"/>
      <c r="JX106" s="72"/>
      <c r="JY106" s="72"/>
      <c r="JZ106" s="72"/>
      <c r="KA106" s="72"/>
      <c r="KB106" s="72"/>
      <c r="KC106" s="72"/>
      <c r="KD106" s="72"/>
      <c r="KE106" s="72"/>
      <c r="KF106" s="72"/>
      <c r="KG106" s="72"/>
      <c r="KH106" s="72"/>
      <c r="KI106" s="72"/>
      <c r="KJ106" s="72"/>
      <c r="KK106" s="72"/>
      <c r="KL106" s="72"/>
      <c r="KM106" s="72"/>
      <c r="KN106" s="72"/>
      <c r="KO106" s="72"/>
      <c r="KP106" s="72"/>
      <c r="KQ106" s="72"/>
      <c r="KR106" s="72"/>
      <c r="KS106" s="72"/>
      <c r="KT106" s="72"/>
      <c r="KU106" s="72"/>
      <c r="KV106" s="72"/>
      <c r="KW106" s="72"/>
      <c r="KX106" s="72"/>
      <c r="KY106" s="72"/>
      <c r="KZ106" s="72"/>
      <c r="LA106" s="72"/>
      <c r="LB106" s="72"/>
      <c r="LC106" s="72"/>
      <c r="LD106" s="72"/>
      <c r="LE106" s="72"/>
      <c r="LF106" s="72"/>
      <c r="LG106" s="72"/>
      <c r="LH106" s="72"/>
      <c r="LI106" s="72"/>
      <c r="LJ106" s="72"/>
      <c r="LK106" s="72"/>
      <c r="LL106" s="72"/>
      <c r="LM106" s="72"/>
      <c r="LN106" s="72"/>
      <c r="LO106" s="72"/>
      <c r="LP106" s="72"/>
      <c r="LQ106" s="72"/>
      <c r="LR106" s="72"/>
      <c r="LS106" s="72"/>
      <c r="LT106" s="72"/>
      <c r="LU106" s="72"/>
      <c r="LV106" s="72"/>
      <c r="LW106" s="72"/>
      <c r="LX106" s="72"/>
      <c r="LY106" s="72"/>
      <c r="LZ106" s="72"/>
      <c r="MA106" s="72"/>
      <c r="MB106" s="72"/>
      <c r="MC106" s="72"/>
      <c r="MD106" s="72"/>
      <c r="ME106" s="72"/>
      <c r="MF106" s="72"/>
      <c r="MG106" s="72"/>
      <c r="MH106" s="72"/>
      <c r="MI106" s="72"/>
      <c r="MJ106" s="72"/>
      <c r="MK106" s="72"/>
      <c r="ML106" s="72"/>
      <c r="MM106" s="72"/>
      <c r="MN106" s="72"/>
      <c r="MO106" s="72"/>
      <c r="MP106" s="72"/>
      <c r="MQ106" s="72"/>
      <c r="MR106" s="72"/>
      <c r="MS106" s="72"/>
      <c r="MT106" s="72"/>
      <c r="MU106" s="72"/>
      <c r="MV106" s="72"/>
      <c r="MW106" s="72"/>
      <c r="MX106" s="72"/>
      <c r="MY106" s="72"/>
      <c r="MZ106" s="72"/>
      <c r="NA106" s="72"/>
      <c r="NB106" s="72"/>
      <c r="NC106" s="72"/>
      <c r="ND106" s="72"/>
      <c r="NE106" s="72"/>
      <c r="NF106" s="72"/>
      <c r="NG106" s="72"/>
      <c r="NH106" s="72"/>
      <c r="NI106" s="72"/>
      <c r="NJ106" s="72"/>
      <c r="NK106" s="72"/>
      <c r="NL106" s="72"/>
      <c r="NM106" s="72"/>
      <c r="NN106" s="72"/>
      <c r="NO106" s="72"/>
      <c r="NP106" s="72"/>
      <c r="NQ106" s="72"/>
      <c r="NR106" s="72"/>
      <c r="NS106" s="72"/>
      <c r="NT106" s="72"/>
      <c r="NU106" s="72"/>
      <c r="NV106" s="72"/>
      <c r="NW106" s="72"/>
      <c r="NX106" s="72"/>
      <c r="NY106" s="72"/>
      <c r="NZ106" s="72"/>
      <c r="OA106" s="72"/>
      <c r="OB106" s="72"/>
      <c r="OC106" s="72"/>
      <c r="OD106" s="72"/>
      <c r="OE106" s="72"/>
      <c r="OF106" s="72"/>
      <c r="OG106" s="72"/>
      <c r="OH106" s="72"/>
      <c r="OI106" s="72"/>
      <c r="OJ106" s="72"/>
      <c r="OK106" s="72"/>
      <c r="OL106" s="72"/>
      <c r="OM106" s="72"/>
      <c r="ON106" s="72"/>
      <c r="OO106" s="72"/>
      <c r="OP106" s="72"/>
      <c r="OQ106" s="72"/>
      <c r="OR106" s="72"/>
      <c r="OS106" s="72"/>
      <c r="OT106" s="72"/>
      <c r="OU106" s="72"/>
      <c r="OV106" s="72"/>
      <c r="OW106" s="72"/>
      <c r="OX106" s="72"/>
      <c r="OY106" s="72"/>
      <c r="OZ106" s="72"/>
      <c r="PA106" s="72"/>
      <c r="PB106" s="72"/>
      <c r="PC106" s="72"/>
      <c r="PD106" s="72"/>
      <c r="PE106" s="72"/>
      <c r="PF106" s="72"/>
      <c r="PG106" s="72"/>
      <c r="PH106" s="72"/>
      <c r="PI106" s="72"/>
      <c r="PJ106" s="72"/>
      <c r="PK106" s="72"/>
      <c r="PL106" s="72"/>
      <c r="PM106" s="72"/>
      <c r="PN106" s="72"/>
      <c r="PO106" s="72"/>
      <c r="PP106" s="72"/>
      <c r="PQ106" s="72"/>
      <c r="PR106" s="72"/>
      <c r="PS106" s="72"/>
      <c r="PT106" s="72"/>
      <c r="PU106" s="72"/>
      <c r="PV106" s="72"/>
      <c r="PW106" s="72"/>
      <c r="PX106" s="72"/>
      <c r="PY106" s="72"/>
      <c r="PZ106" s="72"/>
      <c r="QA106" s="72"/>
      <c r="QB106" s="72"/>
      <c r="QC106" s="72"/>
      <c r="QD106" s="72"/>
      <c r="QE106" s="72"/>
      <c r="QF106" s="72"/>
      <c r="QG106" s="72"/>
      <c r="QH106" s="72"/>
      <c r="QI106" s="72"/>
      <c r="QJ106" s="72"/>
      <c r="QK106" s="72"/>
      <c r="QL106" s="72"/>
      <c r="QM106" s="72"/>
      <c r="QN106" s="72"/>
      <c r="QO106" s="72"/>
      <c r="QP106" s="72"/>
      <c r="QQ106" s="72"/>
      <c r="QR106" s="72"/>
      <c r="QS106" s="72"/>
      <c r="QT106" s="72"/>
      <c r="QU106" s="72"/>
      <c r="QV106" s="72"/>
      <c r="QW106" s="72"/>
      <c r="QX106" s="72"/>
      <c r="QY106" s="72"/>
      <c r="QZ106" s="72"/>
      <c r="RA106" s="72"/>
      <c r="RB106" s="72"/>
      <c r="RC106" s="72"/>
      <c r="RD106" s="72"/>
      <c r="RE106" s="72"/>
      <c r="RF106" s="72"/>
      <c r="RG106" s="72"/>
      <c r="RH106" s="72"/>
      <c r="RI106" s="72"/>
      <c r="RJ106" s="72"/>
      <c r="RK106" s="72"/>
      <c r="RL106" s="72"/>
      <c r="RM106" s="72"/>
      <c r="RN106" s="72"/>
      <c r="RO106" s="72"/>
      <c r="RP106" s="72"/>
      <c r="RQ106" s="72"/>
      <c r="RR106" s="72"/>
      <c r="RS106" s="72"/>
      <c r="RT106" s="72"/>
      <c r="RU106" s="72"/>
      <c r="RV106" s="72"/>
      <c r="RW106" s="72"/>
      <c r="RX106" s="72"/>
      <c r="RY106" s="72"/>
      <c r="RZ106" s="72"/>
      <c r="SA106" s="72"/>
      <c r="SB106" s="72"/>
      <c r="SC106" s="72"/>
      <c r="SD106" s="72"/>
      <c r="SE106" s="72"/>
      <c r="SF106" s="72"/>
      <c r="SG106" s="72"/>
      <c r="SH106" s="72"/>
      <c r="SI106" s="72"/>
      <c r="SJ106" s="72"/>
      <c r="SK106" s="72"/>
      <c r="SL106" s="72"/>
      <c r="SM106" s="72"/>
      <c r="SN106" s="72"/>
      <c r="SO106" s="72"/>
      <c r="SP106" s="72"/>
      <c r="SQ106" s="72"/>
      <c r="SR106" s="72"/>
      <c r="SS106" s="72"/>
      <c r="ST106" s="72"/>
      <c r="SU106" s="72"/>
      <c r="SV106" s="72"/>
      <c r="SW106" s="72"/>
      <c r="SX106" s="72"/>
      <c r="SY106" s="72"/>
      <c r="SZ106" s="72"/>
      <c r="TA106" s="72"/>
      <c r="TB106" s="72"/>
      <c r="TC106" s="72"/>
      <c r="TD106" s="72"/>
      <c r="TE106" s="72"/>
      <c r="TF106" s="72"/>
      <c r="TG106" s="72"/>
      <c r="TH106" s="72"/>
      <c r="TI106" s="72"/>
      <c r="TJ106" s="72"/>
      <c r="TK106" s="72"/>
      <c r="TL106" s="72"/>
      <c r="TM106" s="72"/>
      <c r="TN106" s="72"/>
      <c r="TO106" s="72"/>
      <c r="TP106" s="72"/>
      <c r="TQ106" s="72"/>
      <c r="TR106" s="72"/>
      <c r="TS106" s="72"/>
      <c r="TT106" s="72"/>
      <c r="TU106" s="72"/>
      <c r="TV106" s="72"/>
      <c r="TW106" s="72"/>
      <c r="TX106" s="72"/>
      <c r="TY106" s="72"/>
      <c r="TZ106" s="72"/>
      <c r="UA106" s="72"/>
      <c r="UB106" s="72"/>
      <c r="UC106" s="72"/>
      <c r="UD106" s="72"/>
      <c r="UE106" s="72"/>
      <c r="UF106" s="72"/>
      <c r="UG106" s="72"/>
      <c r="UH106" s="72"/>
      <c r="UI106" s="72"/>
      <c r="UJ106" s="72"/>
      <c r="UK106" s="72"/>
      <c r="UL106" s="72"/>
      <c r="UM106" s="72"/>
      <c r="UN106" s="72"/>
      <c r="UO106" s="72"/>
      <c r="UP106" s="72"/>
      <c r="UQ106" s="72"/>
      <c r="UR106" s="72"/>
      <c r="US106" s="72"/>
      <c r="UT106" s="72"/>
      <c r="UU106" s="72"/>
      <c r="UV106" s="72"/>
      <c r="UW106" s="72"/>
      <c r="UX106" s="72"/>
      <c r="UY106" s="72"/>
      <c r="UZ106" s="72"/>
      <c r="VA106" s="72"/>
      <c r="VB106" s="72"/>
      <c r="VC106" s="72"/>
      <c r="VD106" s="72"/>
      <c r="VE106" s="72"/>
      <c r="VF106" s="72"/>
      <c r="VG106" s="72"/>
      <c r="VH106" s="72"/>
      <c r="VI106" s="72"/>
      <c r="VJ106" s="72"/>
      <c r="VK106" s="72"/>
      <c r="VL106" s="72"/>
      <c r="VM106" s="72"/>
      <c r="VN106" s="72"/>
      <c r="VO106" s="72"/>
      <c r="VP106" s="72"/>
      <c r="VQ106" s="72"/>
      <c r="VR106" s="72"/>
      <c r="VS106" s="72"/>
      <c r="VT106" s="72"/>
      <c r="VU106" s="72"/>
      <c r="VV106" s="72"/>
      <c r="VW106" s="72"/>
      <c r="VX106" s="72"/>
      <c r="VY106" s="72"/>
      <c r="VZ106" s="72"/>
      <c r="WA106" s="72"/>
      <c r="WB106" s="72"/>
      <c r="WC106" s="72"/>
      <c r="WD106" s="72"/>
      <c r="WE106" s="72"/>
      <c r="WF106" s="72"/>
      <c r="WG106" s="72"/>
      <c r="WH106" s="72"/>
      <c r="WI106" s="72"/>
      <c r="WJ106" s="72"/>
      <c r="WK106" s="72"/>
      <c r="WL106" s="72"/>
      <c r="WM106" s="72"/>
      <c r="WN106" s="72"/>
      <c r="WO106" s="72"/>
      <c r="WP106" s="72"/>
      <c r="WQ106" s="72"/>
      <c r="WR106" s="72"/>
      <c r="WS106" s="72"/>
      <c r="WT106" s="72"/>
      <c r="WU106" s="72"/>
      <c r="WV106" s="72"/>
      <c r="WW106" s="72"/>
      <c r="WX106" s="72"/>
      <c r="WY106" s="72"/>
      <c r="WZ106" s="72"/>
      <c r="XA106" s="72"/>
      <c r="XB106" s="72"/>
      <c r="XC106" s="72"/>
      <c r="XD106" s="72"/>
      <c r="XE106" s="72"/>
      <c r="XF106" s="72"/>
      <c r="XG106" s="72"/>
      <c r="XH106" s="72"/>
      <c r="XI106" s="72"/>
      <c r="XJ106" s="72"/>
      <c r="XK106" s="72"/>
      <c r="XL106" s="72"/>
      <c r="XM106" s="72"/>
      <c r="XN106" s="72"/>
      <c r="XO106" s="72"/>
      <c r="XP106" s="72"/>
      <c r="XQ106" s="72"/>
      <c r="XR106" s="72"/>
      <c r="XS106" s="72"/>
      <c r="XT106" s="72"/>
      <c r="XU106" s="72"/>
      <c r="XV106" s="72"/>
      <c r="XW106" s="72"/>
      <c r="XX106" s="72"/>
      <c r="XY106" s="72"/>
      <c r="XZ106" s="72"/>
      <c r="YA106" s="72"/>
      <c r="YB106" s="72"/>
      <c r="YC106" s="72"/>
      <c r="YD106" s="72"/>
      <c r="YE106" s="72"/>
      <c r="YF106" s="72"/>
      <c r="YG106" s="72"/>
      <c r="YH106" s="72"/>
      <c r="YI106" s="72"/>
      <c r="YJ106" s="72"/>
      <c r="YK106" s="72"/>
      <c r="YL106" s="72"/>
      <c r="YM106" s="72"/>
      <c r="YN106" s="72"/>
      <c r="YO106" s="72"/>
      <c r="YP106" s="72"/>
      <c r="YQ106" s="72"/>
      <c r="YR106" s="72"/>
      <c r="YS106" s="72"/>
      <c r="YT106" s="72"/>
      <c r="YU106" s="72"/>
      <c r="YV106" s="72"/>
      <c r="YW106" s="72"/>
      <c r="YX106" s="72"/>
      <c r="YY106" s="72"/>
      <c r="YZ106" s="72"/>
      <c r="ZA106" s="72"/>
      <c r="ZB106" s="72"/>
      <c r="ZC106" s="72"/>
      <c r="ZD106" s="72"/>
      <c r="ZE106" s="72"/>
      <c r="ZF106" s="72"/>
      <c r="ZG106" s="72"/>
      <c r="ZH106" s="72"/>
      <c r="ZI106" s="72"/>
      <c r="ZJ106" s="72"/>
      <c r="ZK106" s="72"/>
      <c r="ZL106" s="72"/>
      <c r="ZM106" s="72"/>
      <c r="ZN106" s="72"/>
      <c r="ZO106" s="72"/>
      <c r="ZP106" s="72"/>
      <c r="ZQ106" s="72"/>
      <c r="ZR106" s="72"/>
      <c r="ZS106" s="72"/>
      <c r="ZT106" s="72"/>
      <c r="ZU106" s="72"/>
      <c r="ZV106" s="72"/>
      <c r="ZW106" s="72"/>
      <c r="ZX106" s="72"/>
      <c r="ZY106" s="72"/>
      <c r="ZZ106" s="72"/>
      <c r="AAA106" s="72"/>
      <c r="AAB106" s="72"/>
      <c r="AAC106" s="72"/>
      <c r="AAD106" s="72"/>
      <c r="AAE106" s="72"/>
      <c r="AAF106" s="72"/>
      <c r="AAG106" s="72"/>
      <c r="AAH106" s="72"/>
      <c r="AAI106" s="72"/>
      <c r="AAJ106" s="72"/>
      <c r="AAK106" s="72"/>
      <c r="AAL106" s="72"/>
      <c r="AAM106" s="72"/>
      <c r="AAN106" s="72"/>
      <c r="AAO106" s="72"/>
      <c r="AAP106" s="72"/>
      <c r="AAQ106" s="72"/>
      <c r="AAR106" s="72"/>
      <c r="AAS106" s="72"/>
      <c r="AAT106" s="72"/>
      <c r="AAU106" s="72"/>
      <c r="AAV106" s="72"/>
      <c r="AAW106" s="72"/>
      <c r="AAX106" s="72"/>
      <c r="AAY106" s="72"/>
      <c r="AAZ106" s="72"/>
      <c r="ABA106" s="72"/>
      <c r="ABB106" s="72"/>
      <c r="ABC106" s="72"/>
      <c r="ABD106" s="72"/>
      <c r="ABE106" s="72"/>
      <c r="ABF106" s="72"/>
      <c r="ABG106" s="72"/>
      <c r="ABH106" s="72"/>
      <c r="ABI106" s="72"/>
      <c r="ABJ106" s="72"/>
      <c r="ABK106" s="72"/>
      <c r="ABL106" s="72"/>
      <c r="ABM106" s="72"/>
      <c r="ABN106" s="72"/>
      <c r="ABO106" s="72"/>
      <c r="ABP106" s="72"/>
      <c r="ABQ106" s="72"/>
      <c r="ABR106" s="72"/>
      <c r="ABS106" s="72"/>
      <c r="ABT106" s="72"/>
      <c r="ABU106" s="72"/>
      <c r="ABV106" s="72"/>
      <c r="ABW106" s="72"/>
      <c r="ABX106" s="72"/>
      <c r="ABY106" s="72"/>
      <c r="ABZ106" s="72"/>
      <c r="ACA106" s="72"/>
      <c r="ACB106" s="72"/>
      <c r="ACC106" s="72"/>
      <c r="ACD106" s="72"/>
      <c r="ACE106" s="72"/>
      <c r="ACF106" s="72"/>
      <c r="ACG106" s="72"/>
      <c r="ACH106" s="72"/>
      <c r="ACI106" s="72"/>
      <c r="ACJ106" s="72"/>
      <c r="ACK106" s="72"/>
      <c r="ACL106" s="72"/>
      <c r="ACM106" s="72"/>
      <c r="ACN106" s="72"/>
      <c r="ACO106" s="72"/>
      <c r="ACP106" s="72"/>
      <c r="ACQ106" s="72"/>
      <c r="ACR106" s="72"/>
      <c r="ACS106" s="72"/>
      <c r="ACT106" s="72"/>
      <c r="ACU106" s="72"/>
      <c r="ACV106" s="72"/>
      <c r="ACW106" s="72"/>
      <c r="ACX106" s="72"/>
      <c r="ACY106" s="72"/>
      <c r="ACZ106" s="72"/>
      <c r="ADA106" s="72"/>
      <c r="ADB106" s="72"/>
      <c r="ADC106" s="72"/>
      <c r="ADD106" s="72"/>
      <c r="ADE106" s="72"/>
      <c r="ADF106" s="72"/>
      <c r="ADG106" s="72"/>
      <c r="ADH106" s="72"/>
      <c r="ADI106" s="72"/>
      <c r="ADJ106" s="72"/>
      <c r="ADK106" s="72"/>
      <c r="ADL106" s="72"/>
      <c r="ADM106" s="72"/>
      <c r="ADN106" s="72"/>
      <c r="ADO106" s="72"/>
      <c r="ADP106" s="72"/>
      <c r="ADQ106" s="72"/>
      <c r="ADR106" s="72"/>
      <c r="ADS106" s="72"/>
      <c r="ADT106" s="72"/>
      <c r="ADU106" s="72"/>
      <c r="ADV106" s="72"/>
      <c r="ADW106" s="72"/>
      <c r="ADX106" s="72"/>
      <c r="ADY106" s="72"/>
      <c r="ADZ106" s="72"/>
      <c r="AEA106" s="72"/>
      <c r="AEB106" s="72"/>
      <c r="AEC106" s="72"/>
      <c r="AED106" s="72"/>
      <c r="AEE106" s="72"/>
      <c r="AEF106" s="72"/>
      <c r="AEG106" s="72"/>
      <c r="AEH106" s="72"/>
      <c r="AEI106" s="72"/>
      <c r="AEJ106" s="72"/>
      <c r="AEK106" s="72"/>
      <c r="AEL106" s="72"/>
      <c r="AEM106" s="72"/>
      <c r="AEN106" s="72"/>
      <c r="AEO106" s="72"/>
      <c r="AEP106" s="72"/>
      <c r="AEQ106" s="72"/>
      <c r="AER106" s="72"/>
      <c r="AES106" s="72"/>
      <c r="AET106" s="72"/>
      <c r="AEU106" s="72"/>
      <c r="AEV106" s="72"/>
      <c r="AEW106" s="72"/>
      <c r="AEX106" s="72"/>
      <c r="AEY106" s="72"/>
      <c r="AEZ106" s="72"/>
      <c r="AFA106" s="72"/>
      <c r="AFB106" s="72"/>
      <c r="AFC106" s="72"/>
      <c r="AFD106" s="72"/>
      <c r="AFE106" s="72"/>
      <c r="AFF106" s="72"/>
      <c r="AFG106" s="72"/>
      <c r="AFH106" s="72"/>
      <c r="AFI106" s="72"/>
      <c r="AFJ106" s="72"/>
      <c r="AFK106" s="72"/>
      <c r="AFL106" s="72"/>
      <c r="AFM106" s="72"/>
      <c r="AFN106" s="72"/>
      <c r="AFO106" s="72"/>
      <c r="AFP106" s="72"/>
      <c r="AFQ106" s="72"/>
      <c r="AFR106" s="72"/>
      <c r="AFS106" s="72"/>
      <c r="AFT106" s="72"/>
      <c r="AFU106" s="72"/>
      <c r="AFV106" s="72"/>
      <c r="AFW106" s="72"/>
      <c r="AFX106" s="72"/>
      <c r="AFY106" s="72"/>
      <c r="AFZ106" s="72"/>
      <c r="AGA106" s="72"/>
      <c r="AGB106" s="72"/>
      <c r="AGC106" s="72"/>
      <c r="AGD106" s="72"/>
      <c r="AGE106" s="72"/>
      <c r="AGF106" s="72"/>
      <c r="AGG106" s="72"/>
      <c r="AGH106" s="72"/>
      <c r="AGI106" s="72"/>
      <c r="AGJ106" s="72"/>
      <c r="AGK106" s="72"/>
      <c r="AGL106" s="72"/>
      <c r="AGM106" s="72"/>
      <c r="AGN106" s="72"/>
      <c r="AGO106" s="72"/>
      <c r="AGP106" s="72"/>
      <c r="AGQ106" s="72"/>
      <c r="AGR106" s="72"/>
      <c r="AGS106" s="72"/>
      <c r="AGT106" s="72"/>
      <c r="AGU106" s="72"/>
      <c r="AGV106" s="72"/>
      <c r="AGW106" s="72"/>
      <c r="AGX106" s="72"/>
      <c r="AGY106" s="72"/>
      <c r="AGZ106" s="72"/>
      <c r="AHA106" s="72"/>
      <c r="AHB106" s="72"/>
      <c r="AHC106" s="72"/>
      <c r="AHD106" s="72"/>
      <c r="AHE106" s="72"/>
      <c r="AHF106" s="72"/>
      <c r="AHG106" s="72"/>
      <c r="AHH106" s="72"/>
      <c r="AHI106" s="72"/>
      <c r="AHJ106" s="72"/>
      <c r="AHK106" s="72"/>
      <c r="AHL106" s="72"/>
      <c r="AHM106" s="72"/>
      <c r="AHN106" s="72"/>
      <c r="AHO106" s="72"/>
      <c r="AHP106" s="72"/>
      <c r="AHQ106" s="72"/>
      <c r="AHR106" s="72"/>
      <c r="AHS106" s="72"/>
      <c r="AHT106" s="72"/>
      <c r="AHU106" s="72"/>
      <c r="AHV106" s="72"/>
      <c r="AHW106" s="72"/>
      <c r="AHX106" s="72"/>
      <c r="AHY106" s="72"/>
      <c r="AHZ106" s="72"/>
      <c r="AIA106" s="72"/>
      <c r="AIB106" s="72"/>
      <c r="AIC106" s="72"/>
      <c r="AID106" s="72"/>
      <c r="AIE106" s="72"/>
      <c r="AIF106" s="72"/>
      <c r="AIG106" s="72"/>
      <c r="AIH106" s="72"/>
      <c r="AII106" s="72"/>
      <c r="AIJ106" s="72"/>
      <c r="AIK106" s="72"/>
      <c r="AIL106" s="72"/>
      <c r="AIM106" s="72"/>
      <c r="AIN106" s="72"/>
      <c r="AIO106" s="72"/>
      <c r="AIP106" s="72"/>
      <c r="AIQ106" s="72"/>
      <c r="AIR106" s="72"/>
      <c r="AIS106" s="72"/>
      <c r="AIT106" s="72"/>
      <c r="AIU106" s="72"/>
      <c r="AIV106" s="72"/>
      <c r="AIW106" s="72"/>
      <c r="AIX106" s="72"/>
      <c r="AIY106" s="72"/>
      <c r="AIZ106" s="72"/>
      <c r="AJA106" s="72"/>
      <c r="AJB106" s="72"/>
      <c r="AJC106" s="72"/>
      <c r="AJD106" s="72"/>
      <c r="AJE106" s="72"/>
      <c r="AJF106" s="72"/>
      <c r="AJG106" s="72"/>
      <c r="AJH106" s="72"/>
      <c r="AJI106" s="72"/>
      <c r="AJJ106" s="72"/>
      <c r="AJK106" s="72"/>
      <c r="AJL106" s="72"/>
      <c r="AJM106" s="72"/>
      <c r="AJN106" s="72"/>
      <c r="AJO106" s="72"/>
      <c r="AJP106" s="72"/>
      <c r="AJQ106" s="72"/>
      <c r="AJR106" s="72"/>
      <c r="AJS106" s="72"/>
      <c r="AJT106" s="72"/>
      <c r="AJU106" s="72"/>
      <c r="AJV106" s="72"/>
      <c r="AJW106" s="72"/>
      <c r="AJX106" s="72"/>
      <c r="AJY106" s="72"/>
      <c r="AJZ106" s="72"/>
      <c r="AKA106" s="72"/>
      <c r="AKB106" s="72"/>
      <c r="AKC106" s="72"/>
      <c r="AKD106" s="72"/>
      <c r="AKE106" s="72"/>
      <c r="AKF106" s="72"/>
      <c r="AKG106" s="72"/>
      <c r="AKH106" s="72"/>
      <c r="AKI106" s="72"/>
      <c r="AKJ106" s="72"/>
      <c r="AKK106" s="72"/>
      <c r="AKL106" s="72"/>
      <c r="AKM106" s="72"/>
      <c r="AKN106" s="72"/>
      <c r="AKO106" s="72"/>
      <c r="AKP106" s="72"/>
      <c r="AKQ106" s="72"/>
      <c r="AKR106" s="72"/>
      <c r="AKS106" s="72"/>
      <c r="AKT106" s="72"/>
      <c r="AKU106" s="72"/>
      <c r="AKV106" s="72"/>
      <c r="AKW106" s="72"/>
      <c r="AKX106" s="72"/>
      <c r="AKY106" s="72"/>
      <c r="AKZ106" s="72"/>
      <c r="ALA106" s="72"/>
      <c r="ALB106" s="72"/>
      <c r="ALC106" s="72"/>
      <c r="ALD106" s="72"/>
      <c r="ALE106" s="72"/>
      <c r="ALF106" s="72"/>
      <c r="ALG106" s="72"/>
      <c r="ALH106" s="72"/>
      <c r="ALI106" s="72"/>
      <c r="ALJ106" s="72"/>
      <c r="ALK106" s="72"/>
      <c r="ALL106" s="72"/>
      <c r="ALM106" s="72"/>
      <c r="ALN106" s="72"/>
      <c r="ALO106" s="72"/>
      <c r="ALP106" s="72"/>
      <c r="ALQ106" s="72"/>
      <c r="ALR106" s="72"/>
      <c r="ALS106" s="72"/>
      <c r="ALT106" s="72"/>
      <c r="ALU106" s="72"/>
      <c r="ALV106" s="72"/>
      <c r="ALW106" s="72"/>
      <c r="ALX106" s="72"/>
      <c r="ALY106" s="72"/>
      <c r="ALZ106" s="72"/>
      <c r="AMA106" s="72"/>
      <c r="AMB106" s="72"/>
      <c r="AMC106" s="72"/>
      <c r="AMD106" s="72"/>
      <c r="AME106" s="72"/>
      <c r="AMF106" s="72"/>
      <c r="AMG106" s="72"/>
      <c r="AMH106" s="72"/>
      <c r="AMI106" s="72"/>
      <c r="AMJ106" s="72"/>
      <c r="AMK106" s="72"/>
      <c r="AML106" s="72"/>
      <c r="AMM106" s="72"/>
      <c r="AMN106" s="72"/>
      <c r="AMO106" s="72"/>
      <c r="AMP106" s="72"/>
      <c r="AMQ106" s="72"/>
      <c r="AMR106" s="72"/>
      <c r="AMS106" s="72"/>
      <c r="AMT106" s="72"/>
      <c r="AMU106" s="72"/>
      <c r="AMV106" s="72"/>
      <c r="AMW106" s="72"/>
      <c r="AMX106" s="72"/>
      <c r="AMY106" s="72"/>
      <c r="AMZ106" s="72"/>
      <c r="ANA106" s="72"/>
      <c r="ANB106" s="72"/>
      <c r="ANC106" s="72"/>
      <c r="AND106" s="72"/>
      <c r="ANE106" s="72"/>
      <c r="ANF106" s="72"/>
      <c r="ANG106" s="72"/>
      <c r="ANH106" s="72"/>
      <c r="ANI106" s="72"/>
      <c r="ANJ106" s="72"/>
      <c r="ANK106" s="72"/>
      <c r="ANL106" s="72"/>
      <c r="ANM106" s="72"/>
      <c r="ANN106" s="72"/>
      <c r="ANO106" s="72"/>
      <c r="ANP106" s="72"/>
      <c r="ANQ106" s="72"/>
      <c r="ANR106" s="72"/>
      <c r="ANS106" s="72"/>
      <c r="ANT106" s="72"/>
      <c r="ANU106" s="72"/>
      <c r="ANV106" s="72"/>
      <c r="ANW106" s="72"/>
      <c r="ANX106" s="72"/>
      <c r="ANY106" s="72"/>
      <c r="ANZ106" s="72"/>
      <c r="AOA106" s="72"/>
      <c r="AOB106" s="72"/>
      <c r="AOC106" s="72"/>
      <c r="AOD106" s="72"/>
      <c r="AOE106" s="72"/>
      <c r="AOF106" s="72"/>
      <c r="AOG106" s="72"/>
      <c r="AOH106" s="72"/>
      <c r="AOI106" s="72"/>
      <c r="AOJ106" s="72"/>
      <c r="AOK106" s="72"/>
      <c r="AOL106" s="72"/>
      <c r="AOM106" s="72"/>
      <c r="AON106" s="72"/>
      <c r="AOO106" s="72"/>
      <c r="AOP106" s="72"/>
      <c r="AOQ106" s="72"/>
      <c r="AOR106" s="72"/>
      <c r="AOS106" s="72"/>
      <c r="AOT106" s="72"/>
      <c r="AOU106" s="72"/>
      <c r="AOV106" s="72"/>
      <c r="AOW106" s="72"/>
      <c r="AOX106" s="72"/>
      <c r="AOY106" s="72"/>
      <c r="AOZ106" s="72"/>
      <c r="APA106" s="72"/>
      <c r="APB106" s="72"/>
      <c r="APC106" s="72"/>
      <c r="APD106" s="72"/>
      <c r="APE106" s="72"/>
      <c r="APF106" s="72"/>
      <c r="APG106" s="72"/>
      <c r="APH106" s="72"/>
      <c r="API106" s="72"/>
      <c r="APJ106" s="72"/>
      <c r="APK106" s="72"/>
      <c r="APL106" s="72"/>
      <c r="APM106" s="72"/>
      <c r="APN106" s="72"/>
      <c r="APO106" s="72"/>
      <c r="APP106" s="72"/>
      <c r="APQ106" s="72"/>
      <c r="APR106" s="72"/>
      <c r="APS106" s="72"/>
      <c r="APT106" s="72"/>
      <c r="APU106" s="72"/>
      <c r="APV106" s="72"/>
      <c r="APW106" s="72"/>
      <c r="APX106" s="72"/>
      <c r="APY106" s="72"/>
      <c r="APZ106" s="72"/>
      <c r="AQA106" s="72"/>
      <c r="AQB106" s="72"/>
      <c r="AQC106" s="72"/>
      <c r="AQD106" s="72"/>
      <c r="AQE106" s="72"/>
      <c r="AQF106" s="72"/>
      <c r="AQG106" s="72"/>
      <c r="AQH106" s="72"/>
      <c r="AQI106" s="72"/>
      <c r="AQJ106" s="72"/>
      <c r="AQK106" s="72"/>
      <c r="AQL106" s="72"/>
      <c r="AQM106" s="72"/>
      <c r="AQN106" s="72"/>
      <c r="AQO106" s="72"/>
      <c r="AQP106" s="72"/>
      <c r="AQQ106" s="72"/>
      <c r="AQR106" s="72"/>
      <c r="AQS106" s="72"/>
      <c r="AQT106" s="72"/>
      <c r="AQU106" s="72"/>
      <c r="AQV106" s="72"/>
      <c r="AQW106" s="72"/>
      <c r="AQX106" s="72"/>
      <c r="AQY106" s="72"/>
      <c r="AQZ106" s="72"/>
      <c r="ARA106" s="72"/>
      <c r="ARB106" s="72"/>
      <c r="ARC106" s="72"/>
      <c r="ARD106" s="72"/>
      <c r="ARE106" s="72"/>
      <c r="ARF106" s="72"/>
      <c r="ARG106" s="72"/>
      <c r="ARH106" s="72"/>
      <c r="ARI106" s="72"/>
      <c r="ARJ106" s="72"/>
      <c r="ARK106" s="72"/>
      <c r="ARL106" s="72"/>
      <c r="ARM106" s="72"/>
      <c r="ARN106" s="72"/>
      <c r="ARO106" s="72"/>
      <c r="ARP106" s="72"/>
      <c r="ARQ106" s="72"/>
      <c r="ARR106" s="72"/>
      <c r="ARS106" s="72"/>
      <c r="ART106" s="72"/>
      <c r="ARU106" s="72"/>
      <c r="ARV106" s="72"/>
      <c r="ARW106" s="72"/>
      <c r="ARX106" s="72"/>
      <c r="ARY106" s="72"/>
      <c r="ARZ106" s="72"/>
      <c r="ASA106" s="72"/>
      <c r="ASB106" s="72"/>
      <c r="ASC106" s="72"/>
      <c r="ASD106" s="72"/>
      <c r="ASE106" s="72"/>
      <c r="ASF106" s="72"/>
      <c r="ASG106" s="72"/>
      <c r="ASH106" s="72"/>
      <c r="ASI106" s="72"/>
      <c r="ASJ106" s="72"/>
      <c r="ASK106" s="72"/>
      <c r="ASL106" s="72"/>
      <c r="ASM106" s="72"/>
      <c r="ASN106" s="72"/>
      <c r="ASO106" s="72"/>
      <c r="ASP106" s="72"/>
      <c r="ASQ106" s="72"/>
      <c r="ASR106" s="72"/>
      <c r="ASS106" s="72"/>
      <c r="AST106" s="72"/>
      <c r="ASU106" s="72"/>
      <c r="ASV106" s="72"/>
      <c r="ASW106" s="72"/>
      <c r="ASX106" s="72"/>
      <c r="ASY106" s="72"/>
      <c r="ASZ106" s="72"/>
      <c r="ATA106" s="72"/>
      <c r="ATB106" s="72"/>
      <c r="ATC106" s="72"/>
      <c r="ATD106" s="72"/>
      <c r="ATE106" s="72"/>
      <c r="ATF106" s="72"/>
      <c r="ATG106" s="72"/>
      <c r="ATH106" s="72"/>
      <c r="ATI106" s="72"/>
      <c r="ATJ106" s="72"/>
      <c r="ATK106" s="72"/>
      <c r="ATL106" s="72"/>
      <c r="ATM106" s="72"/>
      <c r="ATN106" s="72"/>
      <c r="ATO106" s="72"/>
      <c r="ATP106" s="72"/>
      <c r="ATQ106" s="72"/>
      <c r="ATR106" s="72"/>
      <c r="ATS106" s="72"/>
      <c r="ATT106" s="72"/>
      <c r="ATU106" s="72"/>
      <c r="ATV106" s="72"/>
      <c r="ATW106" s="72"/>
      <c r="ATX106" s="72"/>
      <c r="ATY106" s="72"/>
      <c r="ATZ106" s="72"/>
      <c r="AUA106" s="72"/>
      <c r="AUB106" s="72"/>
      <c r="AUC106" s="72"/>
      <c r="AUD106" s="72"/>
      <c r="AUE106" s="72"/>
      <c r="AUF106" s="72"/>
      <c r="AUG106" s="72"/>
      <c r="AUH106" s="72"/>
      <c r="AUI106" s="72"/>
      <c r="AUJ106" s="72"/>
      <c r="AUK106" s="72"/>
      <c r="AUL106" s="72"/>
      <c r="AUM106" s="72"/>
      <c r="AUN106" s="72"/>
      <c r="AUO106" s="72"/>
      <c r="AUP106" s="72"/>
      <c r="AUQ106" s="72"/>
      <c r="AUR106" s="72"/>
      <c r="AUS106" s="72"/>
      <c r="AUT106" s="72"/>
      <c r="AUU106" s="72"/>
      <c r="AUV106" s="72"/>
      <c r="AUW106" s="72"/>
      <c r="AUX106" s="72"/>
      <c r="AUY106" s="72"/>
      <c r="AUZ106" s="72"/>
      <c r="AVA106" s="72"/>
      <c r="AVB106" s="72"/>
      <c r="AVC106" s="72"/>
      <c r="AVD106" s="72"/>
      <c r="AVE106" s="72"/>
      <c r="AVF106" s="72"/>
      <c r="AVG106" s="72"/>
      <c r="AVH106" s="72"/>
      <c r="AVI106" s="72"/>
      <c r="AVJ106" s="72"/>
      <c r="AVK106" s="72"/>
      <c r="AVL106" s="72"/>
      <c r="AVM106" s="72"/>
      <c r="AVN106" s="72"/>
      <c r="AVO106" s="72"/>
      <c r="AVP106" s="72"/>
      <c r="AVQ106" s="72"/>
      <c r="AVR106" s="72"/>
      <c r="AVS106" s="72"/>
      <c r="AVT106" s="72"/>
      <c r="AVU106" s="72"/>
      <c r="AVV106" s="72"/>
      <c r="AVW106" s="72"/>
      <c r="AVX106" s="72"/>
      <c r="AVY106" s="72"/>
      <c r="AVZ106" s="72"/>
      <c r="AWA106" s="72"/>
      <c r="AWB106" s="72"/>
      <c r="AWC106" s="72"/>
      <c r="AWD106" s="72"/>
      <c r="AWE106" s="72"/>
      <c r="AWF106" s="72"/>
      <c r="AWG106" s="72"/>
      <c r="AWH106" s="72"/>
      <c r="AWI106" s="72"/>
      <c r="AWJ106" s="72"/>
      <c r="AWK106" s="72"/>
      <c r="AWL106" s="72"/>
      <c r="AWM106" s="72"/>
      <c r="AWN106" s="72"/>
      <c r="AWO106" s="72"/>
      <c r="AWP106" s="72"/>
      <c r="AWQ106" s="72"/>
      <c r="AWR106" s="72"/>
      <c r="AWS106" s="72"/>
      <c r="AWT106" s="72"/>
      <c r="AWU106" s="72"/>
      <c r="AWV106" s="72"/>
      <c r="AWW106" s="72"/>
      <c r="AWX106" s="72"/>
      <c r="AWY106" s="72"/>
      <c r="AWZ106" s="72"/>
      <c r="AXA106" s="72"/>
      <c r="AXB106" s="72"/>
      <c r="AXC106" s="72"/>
      <c r="AXD106" s="72"/>
      <c r="AXE106" s="72"/>
      <c r="AXF106" s="72"/>
      <c r="AXG106" s="72"/>
      <c r="AXH106" s="72"/>
      <c r="AXI106" s="72"/>
      <c r="AXJ106" s="72"/>
      <c r="AXK106" s="72"/>
      <c r="AXL106" s="72"/>
      <c r="AXM106" s="72"/>
      <c r="AXN106" s="72"/>
      <c r="AXO106" s="72"/>
      <c r="AXP106" s="72"/>
      <c r="AXQ106" s="72"/>
      <c r="AXR106" s="72"/>
      <c r="AXS106" s="72"/>
      <c r="AXT106" s="72"/>
      <c r="AXU106" s="72"/>
      <c r="AXV106" s="72"/>
      <c r="AXW106" s="72"/>
      <c r="AXX106" s="72"/>
      <c r="AXY106" s="72"/>
      <c r="AXZ106" s="72"/>
      <c r="AYA106" s="72"/>
      <c r="AYB106" s="72"/>
      <c r="AYC106" s="72"/>
      <c r="AYD106" s="72"/>
      <c r="AYE106" s="72"/>
      <c r="AYF106" s="72"/>
      <c r="AYG106" s="72"/>
      <c r="AYH106" s="72"/>
      <c r="AYI106" s="72"/>
      <c r="AYJ106" s="72"/>
      <c r="AYK106" s="72"/>
      <c r="AYL106" s="72"/>
      <c r="AYM106" s="72"/>
      <c r="AYN106" s="72"/>
      <c r="AYO106" s="72"/>
      <c r="AYP106" s="72"/>
      <c r="AYQ106" s="72"/>
      <c r="AYR106" s="72"/>
      <c r="AYS106" s="72"/>
      <c r="AYT106" s="72"/>
      <c r="AYU106" s="72"/>
      <c r="AYV106" s="72"/>
      <c r="AYW106" s="72"/>
      <c r="AYX106" s="72"/>
      <c r="AYY106" s="72"/>
      <c r="AYZ106" s="72"/>
      <c r="AZA106" s="72"/>
      <c r="AZB106" s="72"/>
      <c r="AZC106" s="72"/>
      <c r="AZD106" s="72"/>
      <c r="AZE106" s="72"/>
      <c r="AZF106" s="72"/>
      <c r="AZG106" s="72"/>
      <c r="AZH106" s="72"/>
      <c r="AZI106" s="72"/>
      <c r="AZJ106" s="72"/>
      <c r="AZK106" s="72"/>
      <c r="AZL106" s="72"/>
      <c r="AZM106" s="72"/>
      <c r="AZN106" s="72"/>
      <c r="AZO106" s="72"/>
      <c r="AZP106" s="72"/>
      <c r="AZQ106" s="72"/>
      <c r="AZR106" s="72"/>
      <c r="AZS106" s="72"/>
      <c r="AZT106" s="72"/>
      <c r="AZU106" s="72"/>
      <c r="AZV106" s="72"/>
      <c r="AZW106" s="72"/>
      <c r="AZX106" s="72"/>
      <c r="AZY106" s="72"/>
      <c r="AZZ106" s="72"/>
      <c r="BAA106" s="72"/>
      <c r="BAB106" s="72"/>
      <c r="BAC106" s="72"/>
      <c r="BAD106" s="72"/>
      <c r="BAE106" s="72"/>
      <c r="BAF106" s="72"/>
      <c r="BAG106" s="72"/>
      <c r="BAH106" s="72"/>
      <c r="BAI106" s="72"/>
      <c r="BAJ106" s="72"/>
      <c r="BAK106" s="72"/>
      <c r="BAL106" s="72"/>
      <c r="BAM106" s="72"/>
      <c r="BAN106" s="72"/>
      <c r="BAO106" s="72"/>
      <c r="BAP106" s="72"/>
      <c r="BAQ106" s="72"/>
      <c r="BAR106" s="72"/>
      <c r="BAS106" s="72"/>
      <c r="BAT106" s="72"/>
      <c r="BAU106" s="72"/>
      <c r="BAV106" s="72"/>
      <c r="BAW106" s="72"/>
      <c r="BAX106" s="72"/>
      <c r="BAY106" s="72"/>
      <c r="BAZ106" s="72"/>
      <c r="BBA106" s="72"/>
      <c r="BBB106" s="72"/>
      <c r="BBC106" s="72"/>
      <c r="BBD106" s="72"/>
      <c r="BBE106" s="72"/>
      <c r="BBF106" s="72"/>
      <c r="BBG106" s="72"/>
      <c r="BBH106" s="72"/>
      <c r="BBI106" s="72"/>
      <c r="BBJ106" s="72"/>
      <c r="BBK106" s="72"/>
      <c r="BBL106" s="72"/>
      <c r="BBM106" s="72"/>
      <c r="BBN106" s="72"/>
      <c r="BBO106" s="72"/>
      <c r="BBP106" s="72"/>
      <c r="BBQ106" s="72"/>
      <c r="BBR106" s="72"/>
      <c r="BBS106" s="72"/>
      <c r="BBT106" s="72"/>
      <c r="BBU106" s="72"/>
      <c r="BBV106" s="72"/>
      <c r="BBW106" s="72"/>
      <c r="BBX106" s="72"/>
      <c r="BBY106" s="72"/>
      <c r="BBZ106" s="72"/>
      <c r="BCA106" s="72"/>
      <c r="BCB106" s="72"/>
      <c r="BCC106" s="72"/>
      <c r="BCD106" s="72"/>
      <c r="BCE106" s="72"/>
      <c r="BCF106" s="72"/>
      <c r="BCG106" s="72"/>
      <c r="BCH106" s="72"/>
      <c r="BCI106" s="72"/>
      <c r="BCJ106" s="72"/>
      <c r="BCK106" s="72"/>
      <c r="BCL106" s="72"/>
      <c r="BCM106" s="72"/>
      <c r="BCN106" s="72"/>
      <c r="BCO106" s="72"/>
      <c r="BCP106" s="72"/>
      <c r="BCQ106" s="72"/>
      <c r="BCR106" s="72"/>
      <c r="BCS106" s="72"/>
      <c r="BCT106" s="72"/>
      <c r="BCU106" s="72"/>
      <c r="BCV106" s="72"/>
      <c r="BCW106" s="72"/>
      <c r="BCX106" s="72"/>
      <c r="BCY106" s="72"/>
      <c r="BCZ106" s="72"/>
      <c r="BDA106" s="72"/>
      <c r="BDB106" s="72"/>
      <c r="BDC106" s="72"/>
      <c r="BDD106" s="72"/>
      <c r="BDE106" s="72"/>
      <c r="BDF106" s="72"/>
      <c r="BDG106" s="72"/>
      <c r="BDH106" s="72"/>
      <c r="BDI106" s="72"/>
      <c r="BDJ106" s="72"/>
      <c r="BDK106" s="72"/>
      <c r="BDL106" s="72"/>
      <c r="BDM106" s="72"/>
      <c r="BDN106" s="72"/>
      <c r="BDO106" s="72"/>
      <c r="BDP106" s="72"/>
      <c r="BDQ106" s="72"/>
      <c r="BDR106" s="72"/>
      <c r="BDS106" s="72"/>
      <c r="BDT106" s="72"/>
      <c r="BDU106" s="72"/>
      <c r="BDV106" s="72"/>
      <c r="BDW106" s="72"/>
      <c r="BDX106" s="72"/>
      <c r="BDY106" s="72"/>
      <c r="BDZ106" s="72"/>
      <c r="BEA106" s="72"/>
      <c r="BEB106" s="72"/>
      <c r="BEC106" s="72"/>
      <c r="BED106" s="72"/>
      <c r="BEE106" s="72"/>
      <c r="BEF106" s="72"/>
      <c r="BEG106" s="72"/>
      <c r="BEH106" s="72"/>
      <c r="BEI106" s="72"/>
      <c r="BEJ106" s="72"/>
      <c r="BEK106" s="72"/>
      <c r="BEL106" s="72"/>
      <c r="BEM106" s="72"/>
      <c r="BEN106" s="72"/>
      <c r="BEO106" s="72"/>
      <c r="BEP106" s="72"/>
      <c r="BEQ106" s="72"/>
      <c r="BER106" s="72"/>
      <c r="BES106" s="72"/>
      <c r="BET106" s="72"/>
      <c r="BEU106" s="72"/>
      <c r="BEV106" s="72"/>
      <c r="BEW106" s="72"/>
      <c r="BEX106" s="72"/>
      <c r="BEY106" s="72"/>
      <c r="BEZ106" s="72"/>
      <c r="BFA106" s="72"/>
      <c r="BFB106" s="72"/>
      <c r="BFC106" s="72"/>
      <c r="BFD106" s="72"/>
      <c r="BFE106" s="72"/>
      <c r="BFF106" s="72"/>
      <c r="BFG106" s="72"/>
      <c r="BFH106" s="72"/>
      <c r="BFI106" s="72"/>
      <c r="BFJ106" s="72"/>
      <c r="BFK106" s="72"/>
      <c r="BFL106" s="72"/>
      <c r="BFM106" s="72"/>
      <c r="BFN106" s="72"/>
      <c r="BFO106" s="72"/>
      <c r="BFP106" s="72"/>
      <c r="BFQ106" s="72"/>
      <c r="BFR106" s="72"/>
      <c r="BFS106" s="72"/>
      <c r="BFT106" s="72"/>
      <c r="BFU106" s="72"/>
      <c r="BFV106" s="72"/>
      <c r="BFW106" s="72"/>
      <c r="BFX106" s="72"/>
      <c r="BFY106" s="72"/>
      <c r="BFZ106" s="72"/>
      <c r="BGA106" s="72"/>
      <c r="BGB106" s="72"/>
      <c r="BGC106" s="72"/>
      <c r="BGD106" s="72"/>
      <c r="BGE106" s="72"/>
      <c r="BGF106" s="72"/>
      <c r="BGG106" s="72"/>
      <c r="BGH106" s="72"/>
      <c r="BGI106" s="72"/>
      <c r="BGJ106" s="72"/>
      <c r="BGK106" s="72"/>
      <c r="BGL106" s="72"/>
      <c r="BGM106" s="72"/>
      <c r="BGN106" s="72"/>
      <c r="BGO106" s="72"/>
      <c r="BGP106" s="72"/>
      <c r="BGQ106" s="72"/>
      <c r="BGR106" s="72"/>
      <c r="BGS106" s="72"/>
      <c r="BGT106" s="72"/>
      <c r="BGU106" s="72"/>
      <c r="BGV106" s="72"/>
      <c r="BGW106" s="72"/>
      <c r="BGX106" s="72"/>
      <c r="BGY106" s="72"/>
      <c r="BGZ106" s="72"/>
      <c r="BHA106" s="72"/>
      <c r="BHB106" s="72"/>
      <c r="BHC106" s="72"/>
      <c r="BHD106" s="72"/>
      <c r="BHE106" s="72"/>
      <c r="BHF106" s="72"/>
      <c r="BHG106" s="72"/>
      <c r="BHH106" s="72"/>
      <c r="BHI106" s="72"/>
      <c r="BHJ106" s="72"/>
      <c r="BHK106" s="72"/>
      <c r="BHL106" s="72"/>
      <c r="BHM106" s="72"/>
      <c r="BHN106" s="72"/>
      <c r="BHO106" s="72"/>
      <c r="BHP106" s="72"/>
      <c r="BHQ106" s="72"/>
      <c r="BHR106" s="72"/>
      <c r="BHS106" s="72"/>
      <c r="BHT106" s="72"/>
      <c r="BHU106" s="72"/>
      <c r="BHV106" s="72"/>
      <c r="BHW106" s="72"/>
      <c r="BHX106" s="72"/>
      <c r="BHY106" s="72"/>
      <c r="BHZ106" s="72"/>
      <c r="BIA106" s="72"/>
      <c r="BIB106" s="72"/>
      <c r="BIC106" s="72"/>
      <c r="BID106" s="72"/>
      <c r="BIE106" s="72"/>
      <c r="BIF106" s="72"/>
      <c r="BIG106" s="72"/>
      <c r="BIH106" s="72"/>
      <c r="BII106" s="72"/>
      <c r="BIJ106" s="72"/>
      <c r="BIK106" s="72"/>
      <c r="BIL106" s="72"/>
      <c r="BIM106" s="72"/>
      <c r="BIN106" s="72"/>
      <c r="BIO106" s="72"/>
      <c r="BIP106" s="72"/>
      <c r="BIQ106" s="72"/>
      <c r="BIR106" s="72"/>
      <c r="BIS106" s="72"/>
      <c r="BIT106" s="72"/>
      <c r="BIU106" s="72"/>
      <c r="BIV106" s="72"/>
      <c r="BIW106" s="72"/>
      <c r="BIX106" s="72"/>
      <c r="BIY106" s="72"/>
      <c r="BIZ106" s="72"/>
      <c r="BJA106" s="72"/>
      <c r="BJB106" s="72"/>
      <c r="BJC106" s="72"/>
      <c r="BJD106" s="72"/>
      <c r="BJE106" s="72"/>
      <c r="BJF106" s="72"/>
      <c r="BJG106" s="72"/>
      <c r="BJH106" s="72"/>
      <c r="BJI106" s="72"/>
      <c r="BJJ106" s="72"/>
      <c r="BJK106" s="72"/>
      <c r="BJL106" s="72"/>
      <c r="BJM106" s="72"/>
      <c r="BJN106" s="72"/>
      <c r="BJO106" s="72"/>
      <c r="BJP106" s="72"/>
      <c r="BJQ106" s="72"/>
      <c r="BJR106" s="72"/>
      <c r="BJS106" s="72"/>
      <c r="BJT106" s="72"/>
      <c r="BJU106" s="72"/>
      <c r="BJV106" s="72"/>
      <c r="BJW106" s="72"/>
      <c r="BJX106" s="72"/>
      <c r="BJY106" s="72"/>
      <c r="BJZ106" s="72"/>
      <c r="BKA106" s="72"/>
      <c r="BKB106" s="72"/>
      <c r="BKC106" s="72"/>
      <c r="BKD106" s="72"/>
      <c r="BKE106" s="72"/>
      <c r="BKF106" s="72"/>
      <c r="BKG106" s="72"/>
      <c r="BKH106" s="72"/>
      <c r="BKI106" s="72"/>
      <c r="BKJ106" s="72"/>
      <c r="BKK106" s="72"/>
      <c r="BKL106" s="72"/>
      <c r="BKM106" s="72"/>
      <c r="BKN106" s="72"/>
      <c r="BKO106" s="72"/>
      <c r="BKP106" s="72"/>
      <c r="BKQ106" s="72"/>
      <c r="BKR106" s="72"/>
      <c r="BKS106" s="72"/>
      <c r="BKT106" s="72"/>
      <c r="BKU106" s="72"/>
      <c r="BKV106" s="72"/>
      <c r="BKW106" s="72"/>
      <c r="BKX106" s="72"/>
      <c r="BKY106" s="72"/>
      <c r="BKZ106" s="72"/>
      <c r="BLA106" s="72"/>
      <c r="BLB106" s="72"/>
      <c r="BLC106" s="72"/>
      <c r="BLD106" s="72"/>
      <c r="BLE106" s="72"/>
      <c r="BLF106" s="72"/>
      <c r="BLG106" s="72"/>
      <c r="BLH106" s="72"/>
      <c r="BLI106" s="72"/>
      <c r="BLJ106" s="72"/>
      <c r="BLK106" s="72"/>
      <c r="BLL106" s="72"/>
      <c r="BLM106" s="72"/>
      <c r="BLN106" s="72"/>
      <c r="BLO106" s="72"/>
      <c r="BLP106" s="72"/>
      <c r="BLQ106" s="72"/>
      <c r="BLR106" s="72"/>
      <c r="BLS106" s="72"/>
      <c r="BLT106" s="72"/>
      <c r="BLU106" s="72"/>
      <c r="BLV106" s="72"/>
      <c r="BLW106" s="72"/>
      <c r="BLX106" s="72"/>
      <c r="BLY106" s="72"/>
      <c r="BLZ106" s="72"/>
      <c r="BMA106" s="72"/>
      <c r="BMB106" s="72"/>
      <c r="BMC106" s="72"/>
      <c r="BMD106" s="72"/>
      <c r="BME106" s="72"/>
      <c r="BMF106" s="72"/>
      <c r="BMG106" s="72"/>
      <c r="BMH106" s="72"/>
      <c r="BMI106" s="72"/>
      <c r="BMJ106" s="72"/>
      <c r="BMK106" s="72"/>
      <c r="BML106" s="72"/>
      <c r="BMM106" s="72"/>
      <c r="BMN106" s="72"/>
      <c r="BMO106" s="72"/>
      <c r="BMP106" s="72"/>
      <c r="BMQ106" s="72"/>
      <c r="BMR106" s="72"/>
      <c r="BMS106" s="72"/>
      <c r="BMT106" s="72"/>
      <c r="BMU106" s="72"/>
      <c r="BMV106" s="72"/>
      <c r="BMW106" s="72"/>
      <c r="BMX106" s="72"/>
      <c r="BMY106" s="72"/>
      <c r="BMZ106" s="72"/>
      <c r="BNA106" s="72"/>
      <c r="BNB106" s="72"/>
      <c r="BNC106" s="72"/>
      <c r="BND106" s="72"/>
      <c r="BNE106" s="72"/>
      <c r="BNF106" s="72"/>
      <c r="BNG106" s="72"/>
      <c r="BNH106" s="72"/>
      <c r="BNI106" s="72"/>
      <c r="BNJ106" s="72"/>
      <c r="BNK106" s="72"/>
      <c r="BNL106" s="72"/>
      <c r="BNM106" s="72"/>
      <c r="BNN106" s="72"/>
      <c r="BNO106" s="72"/>
      <c r="BNP106" s="72"/>
      <c r="BNQ106" s="72"/>
      <c r="BNR106" s="72"/>
      <c r="BNS106" s="72"/>
      <c r="BNT106" s="72"/>
      <c r="BNU106" s="72"/>
      <c r="BNV106" s="72"/>
      <c r="BNW106" s="72"/>
      <c r="BNX106" s="72"/>
      <c r="BNY106" s="72"/>
      <c r="BNZ106" s="72"/>
      <c r="BOA106" s="72"/>
      <c r="BOB106" s="72"/>
      <c r="BOC106" s="72"/>
      <c r="BOD106" s="72"/>
      <c r="BOE106" s="72"/>
      <c r="BOF106" s="72"/>
      <c r="BOG106" s="72"/>
      <c r="BOH106" s="72"/>
      <c r="BOI106" s="72"/>
      <c r="BOJ106" s="72"/>
      <c r="BOK106" s="72"/>
      <c r="BOL106" s="72"/>
      <c r="BOM106" s="72"/>
      <c r="BON106" s="72"/>
      <c r="BOO106" s="72"/>
      <c r="BOP106" s="72"/>
      <c r="BOQ106" s="72"/>
      <c r="BOR106" s="72"/>
      <c r="BOS106" s="72"/>
      <c r="BOT106" s="72"/>
      <c r="BOU106" s="72"/>
      <c r="BOV106" s="72"/>
      <c r="BOW106" s="72"/>
      <c r="BOX106" s="72"/>
      <c r="BOY106" s="72"/>
      <c r="BOZ106" s="72"/>
      <c r="BPA106" s="72"/>
      <c r="BPB106" s="72"/>
      <c r="BPC106" s="72"/>
      <c r="BPD106" s="72"/>
      <c r="BPE106" s="72"/>
      <c r="BPF106" s="72"/>
      <c r="BPG106" s="72"/>
      <c r="BPH106" s="72"/>
      <c r="BPI106" s="72"/>
      <c r="BPJ106" s="72"/>
      <c r="BPK106" s="72"/>
      <c r="BPL106" s="72"/>
      <c r="BPM106" s="72"/>
      <c r="BPN106" s="72"/>
      <c r="BPO106" s="72"/>
      <c r="BPP106" s="72"/>
      <c r="BPQ106" s="72"/>
      <c r="BPR106" s="72"/>
      <c r="BPS106" s="72"/>
      <c r="BPT106" s="72"/>
      <c r="BPU106" s="72"/>
      <c r="BPV106" s="72"/>
      <c r="BPW106" s="72"/>
      <c r="BPX106" s="72"/>
      <c r="BPY106" s="72"/>
      <c r="BPZ106" s="72"/>
      <c r="BQA106" s="72"/>
      <c r="BQB106" s="72"/>
      <c r="BQC106" s="72"/>
      <c r="BQD106" s="72"/>
      <c r="BQE106" s="72"/>
      <c r="BQF106" s="72"/>
      <c r="BQG106" s="72"/>
      <c r="BQH106" s="72"/>
      <c r="BQI106" s="72"/>
      <c r="BQJ106" s="72"/>
      <c r="BQK106" s="72"/>
      <c r="BQL106" s="72"/>
      <c r="BQM106" s="72"/>
      <c r="BQN106" s="72"/>
      <c r="BQO106" s="72"/>
      <c r="BQP106" s="72"/>
      <c r="BQQ106" s="72"/>
      <c r="BQR106" s="72"/>
      <c r="BQS106" s="72"/>
      <c r="BQT106" s="72"/>
      <c r="BQU106" s="72"/>
      <c r="BQV106" s="72"/>
      <c r="BQW106" s="72"/>
      <c r="BQX106" s="72"/>
      <c r="BQY106" s="72"/>
      <c r="BQZ106" s="72"/>
      <c r="BRA106" s="72"/>
      <c r="BRB106" s="72"/>
      <c r="BRC106" s="72"/>
      <c r="BRD106" s="72"/>
      <c r="BRE106" s="72"/>
      <c r="BRF106" s="72"/>
      <c r="BRG106" s="72"/>
      <c r="BRH106" s="72"/>
      <c r="BRI106" s="72"/>
      <c r="BRJ106" s="72"/>
      <c r="BRK106" s="72"/>
      <c r="BRL106" s="72"/>
      <c r="BRM106" s="72"/>
      <c r="BRN106" s="72"/>
      <c r="BRO106" s="72"/>
      <c r="BRP106" s="72"/>
      <c r="BRQ106" s="72"/>
      <c r="BRR106" s="72"/>
      <c r="BRS106" s="72"/>
      <c r="BRT106" s="72"/>
      <c r="BRU106" s="72"/>
      <c r="BRV106" s="72"/>
      <c r="BRW106" s="72"/>
      <c r="BRX106" s="72"/>
      <c r="BRY106" s="72"/>
      <c r="BRZ106" s="72"/>
      <c r="BSA106" s="72"/>
      <c r="BSB106" s="72"/>
      <c r="BSC106" s="72"/>
      <c r="BSD106" s="72"/>
      <c r="BSE106" s="72"/>
      <c r="BSF106" s="72"/>
      <c r="BSG106" s="72"/>
      <c r="BSH106" s="72"/>
      <c r="BSI106" s="72"/>
      <c r="BSJ106" s="72"/>
      <c r="BSK106" s="72"/>
      <c r="BSL106" s="72"/>
      <c r="BSM106" s="72"/>
      <c r="BSN106" s="72"/>
      <c r="BSO106" s="72"/>
      <c r="BSP106" s="72"/>
      <c r="BSQ106" s="72"/>
      <c r="BSR106" s="72"/>
      <c r="BSS106" s="72"/>
      <c r="BST106" s="72"/>
      <c r="BSU106" s="72"/>
      <c r="BSV106" s="72"/>
      <c r="BSW106" s="72"/>
      <c r="BSX106" s="72"/>
      <c r="BSY106" s="72"/>
      <c r="BSZ106" s="72"/>
      <c r="BTA106" s="72"/>
      <c r="BTB106" s="72"/>
      <c r="BTC106" s="72"/>
      <c r="BTD106" s="72"/>
      <c r="BTE106" s="72"/>
      <c r="BTF106" s="72"/>
      <c r="BTG106" s="72"/>
      <c r="BTH106" s="72"/>
      <c r="BTI106" s="72"/>
      <c r="BTJ106" s="72"/>
      <c r="BTK106" s="72"/>
      <c r="BTL106" s="72"/>
      <c r="BTM106" s="72"/>
      <c r="BTN106" s="72"/>
      <c r="BTO106" s="72"/>
      <c r="BTP106" s="72"/>
      <c r="BTQ106" s="72"/>
      <c r="BTR106" s="72"/>
      <c r="BTS106" s="72"/>
      <c r="BTT106" s="72"/>
      <c r="BTU106" s="72"/>
      <c r="BTV106" s="72"/>
      <c r="BTW106" s="72"/>
      <c r="BTX106" s="72"/>
      <c r="BTY106" s="72"/>
      <c r="BTZ106" s="72"/>
      <c r="BUA106" s="72"/>
      <c r="BUB106" s="72"/>
      <c r="BUC106" s="72"/>
      <c r="BUD106" s="72"/>
      <c r="BUE106" s="72"/>
      <c r="BUF106" s="72"/>
      <c r="BUG106" s="72"/>
      <c r="BUH106" s="72"/>
      <c r="BUI106" s="72"/>
      <c r="BUJ106" s="72"/>
      <c r="BUK106" s="72"/>
      <c r="BUL106" s="72"/>
      <c r="BUM106" s="72"/>
      <c r="BUN106" s="72"/>
      <c r="BUO106" s="72"/>
      <c r="BUP106" s="72"/>
      <c r="BUQ106" s="72"/>
      <c r="BUR106" s="72"/>
      <c r="BUS106" s="72"/>
      <c r="BUT106" s="72"/>
      <c r="BUU106" s="72"/>
      <c r="BUV106" s="72"/>
      <c r="BUW106" s="72"/>
      <c r="BUX106" s="72"/>
      <c r="BUY106" s="72"/>
      <c r="BUZ106" s="72"/>
      <c r="BVA106" s="72"/>
      <c r="BVB106" s="72"/>
      <c r="BVC106" s="72"/>
      <c r="BVD106" s="72"/>
      <c r="BVE106" s="72"/>
      <c r="BVF106" s="72"/>
      <c r="BVG106" s="72"/>
      <c r="BVH106" s="72"/>
      <c r="BVI106" s="72"/>
      <c r="BVJ106" s="72"/>
      <c r="BVK106" s="72"/>
      <c r="BVL106" s="72"/>
      <c r="BVM106" s="72"/>
      <c r="BVN106" s="72"/>
      <c r="BVO106" s="72"/>
      <c r="BVP106" s="72"/>
      <c r="BVQ106" s="72"/>
      <c r="BVR106" s="72"/>
      <c r="BVS106" s="72"/>
      <c r="BVT106" s="72"/>
      <c r="BVU106" s="72"/>
      <c r="BVV106" s="72"/>
      <c r="BVW106" s="72"/>
      <c r="BVX106" s="72"/>
      <c r="BVY106" s="72"/>
      <c r="BVZ106" s="72"/>
      <c r="BWA106" s="72"/>
      <c r="BWB106" s="72"/>
      <c r="BWC106" s="72"/>
      <c r="BWD106" s="72"/>
      <c r="BWE106" s="72"/>
      <c r="BWF106" s="72"/>
      <c r="BWG106" s="72"/>
      <c r="BWH106" s="72"/>
      <c r="BWI106" s="72"/>
      <c r="BWJ106" s="72"/>
      <c r="BWK106" s="72"/>
      <c r="BWL106" s="72"/>
      <c r="BWM106" s="72"/>
      <c r="BWN106" s="72"/>
      <c r="BWO106" s="72"/>
      <c r="BWP106" s="72"/>
      <c r="BWQ106" s="72"/>
      <c r="BWR106" s="72"/>
      <c r="BWS106" s="72"/>
      <c r="BWT106" s="72"/>
      <c r="BWU106" s="72"/>
      <c r="BWV106" s="72"/>
      <c r="BWW106" s="72"/>
      <c r="BWX106" s="72"/>
      <c r="BWY106" s="72"/>
      <c r="BWZ106" s="72"/>
      <c r="BXA106" s="72"/>
      <c r="BXB106" s="72"/>
      <c r="BXC106" s="72"/>
      <c r="BXD106" s="72"/>
      <c r="BXE106" s="72"/>
      <c r="BXF106" s="72"/>
      <c r="BXG106" s="72"/>
      <c r="BXH106" s="72"/>
      <c r="BXI106" s="72"/>
      <c r="BXJ106" s="72"/>
      <c r="BXK106" s="72"/>
      <c r="BXL106" s="72"/>
      <c r="BXM106" s="72"/>
      <c r="BXN106" s="72"/>
      <c r="BXO106" s="72"/>
      <c r="BXP106" s="72"/>
      <c r="BXQ106" s="72"/>
      <c r="BXR106" s="72"/>
      <c r="BXS106" s="72"/>
      <c r="BXT106" s="72"/>
      <c r="BXU106" s="72"/>
      <c r="BXV106" s="72"/>
      <c r="BXW106" s="72"/>
      <c r="BXX106" s="72"/>
      <c r="BXY106" s="72"/>
      <c r="BXZ106" s="72"/>
      <c r="BYA106" s="72"/>
      <c r="BYB106" s="72"/>
      <c r="BYC106" s="72"/>
      <c r="BYD106" s="72"/>
      <c r="BYE106" s="72"/>
      <c r="BYF106" s="72"/>
      <c r="BYG106" s="72"/>
      <c r="BYH106" s="72"/>
      <c r="BYI106" s="72"/>
      <c r="BYJ106" s="72"/>
      <c r="BYK106" s="72"/>
      <c r="BYL106" s="72"/>
      <c r="BYM106" s="72"/>
      <c r="BYN106" s="72"/>
      <c r="BYO106" s="72"/>
      <c r="BYP106" s="72"/>
      <c r="BYQ106" s="72"/>
      <c r="BYR106" s="72"/>
      <c r="BYS106" s="72"/>
      <c r="BYT106" s="72"/>
      <c r="BYU106" s="72"/>
      <c r="BYV106" s="72"/>
      <c r="BYW106" s="72"/>
      <c r="BYX106" s="72"/>
      <c r="BYY106" s="72"/>
      <c r="BYZ106" s="72"/>
      <c r="BZA106" s="72"/>
      <c r="BZB106" s="72"/>
      <c r="BZC106" s="72"/>
      <c r="BZD106" s="72"/>
      <c r="BZE106" s="72"/>
      <c r="BZF106" s="72"/>
      <c r="BZG106" s="72"/>
      <c r="BZH106" s="72"/>
      <c r="BZI106" s="72"/>
      <c r="BZJ106" s="72"/>
      <c r="BZK106" s="72"/>
      <c r="BZL106" s="72"/>
      <c r="BZM106" s="72"/>
      <c r="BZN106" s="72"/>
      <c r="BZO106" s="72"/>
      <c r="BZP106" s="72"/>
      <c r="BZQ106" s="72"/>
      <c r="BZR106" s="72"/>
      <c r="BZS106" s="72"/>
      <c r="BZT106" s="72"/>
      <c r="BZU106" s="72"/>
      <c r="BZV106" s="72"/>
      <c r="BZW106" s="72"/>
      <c r="BZX106" s="72"/>
      <c r="BZY106" s="72"/>
      <c r="BZZ106" s="72"/>
      <c r="CAA106" s="72"/>
      <c r="CAB106" s="72"/>
      <c r="CAC106" s="72"/>
      <c r="CAD106" s="72"/>
      <c r="CAE106" s="72"/>
      <c r="CAF106" s="72"/>
      <c r="CAG106" s="72"/>
      <c r="CAH106" s="72"/>
      <c r="CAI106" s="72"/>
      <c r="CAJ106" s="72"/>
      <c r="CAK106" s="72"/>
      <c r="CAL106" s="72"/>
      <c r="CAM106" s="72"/>
      <c r="CAN106" s="72"/>
      <c r="CAO106" s="72"/>
      <c r="CAP106" s="72"/>
      <c r="CAQ106" s="72"/>
      <c r="CAR106" s="72"/>
      <c r="CAS106" s="72"/>
      <c r="CAT106" s="72"/>
      <c r="CAU106" s="72"/>
      <c r="CAV106" s="72"/>
      <c r="CAW106" s="72"/>
      <c r="CAX106" s="72"/>
      <c r="CAY106" s="72"/>
      <c r="CAZ106" s="72"/>
      <c r="CBA106" s="72"/>
      <c r="CBB106" s="72"/>
      <c r="CBC106" s="72"/>
      <c r="CBD106" s="72"/>
      <c r="CBE106" s="72"/>
      <c r="CBF106" s="72"/>
      <c r="CBG106" s="72"/>
      <c r="CBH106" s="72"/>
      <c r="CBI106" s="72"/>
      <c r="CBJ106" s="72"/>
      <c r="CBK106" s="72"/>
      <c r="CBL106" s="72"/>
      <c r="CBM106" s="72"/>
      <c r="CBN106" s="72"/>
      <c r="CBO106" s="72"/>
      <c r="CBP106" s="72"/>
      <c r="CBQ106" s="72"/>
      <c r="CBR106" s="72"/>
      <c r="CBS106" s="72"/>
      <c r="CBT106" s="72"/>
      <c r="CBU106" s="72"/>
      <c r="CBV106" s="72"/>
      <c r="CBW106" s="72"/>
      <c r="CBX106" s="72"/>
      <c r="CBY106" s="72"/>
      <c r="CBZ106" s="72"/>
      <c r="CCA106" s="72"/>
      <c r="CCB106" s="72"/>
      <c r="CCC106" s="72"/>
      <c r="CCD106" s="72"/>
      <c r="CCE106" s="72"/>
      <c r="CCF106" s="72"/>
      <c r="CCG106" s="72"/>
      <c r="CCH106" s="72"/>
      <c r="CCI106" s="72"/>
      <c r="CCJ106" s="72"/>
      <c r="CCK106" s="72"/>
      <c r="CCL106" s="72"/>
      <c r="CCM106" s="72"/>
      <c r="CCN106" s="72"/>
      <c r="CCO106" s="72"/>
      <c r="CCP106" s="72"/>
      <c r="CCQ106" s="72"/>
      <c r="CCR106" s="72"/>
      <c r="CCS106" s="72"/>
      <c r="CCT106" s="72"/>
      <c r="CCU106" s="72"/>
      <c r="CCV106" s="72"/>
      <c r="CCW106" s="72"/>
      <c r="CCX106" s="72"/>
      <c r="CCY106" s="72"/>
      <c r="CCZ106" s="72"/>
      <c r="CDA106" s="72"/>
      <c r="CDB106" s="72"/>
      <c r="CDC106" s="72"/>
      <c r="CDD106" s="72"/>
      <c r="CDE106" s="72"/>
      <c r="CDF106" s="72"/>
      <c r="CDG106" s="72"/>
      <c r="CDH106" s="72"/>
      <c r="CDI106" s="72"/>
      <c r="CDJ106" s="72"/>
      <c r="CDK106" s="72"/>
      <c r="CDL106" s="72"/>
      <c r="CDM106" s="72"/>
      <c r="CDN106" s="72"/>
      <c r="CDO106" s="72"/>
      <c r="CDP106" s="72"/>
      <c r="CDQ106" s="72"/>
      <c r="CDR106" s="72"/>
      <c r="CDS106" s="72"/>
      <c r="CDT106" s="72"/>
      <c r="CDU106" s="72"/>
      <c r="CDV106" s="72"/>
      <c r="CDW106" s="72"/>
      <c r="CDX106" s="72"/>
      <c r="CDY106" s="72"/>
      <c r="CDZ106" s="72"/>
      <c r="CEA106" s="72"/>
      <c r="CEB106" s="72"/>
      <c r="CEC106" s="72"/>
      <c r="CED106" s="72"/>
      <c r="CEE106" s="72"/>
      <c r="CEF106" s="72"/>
      <c r="CEG106" s="72"/>
      <c r="CEH106" s="72"/>
      <c r="CEI106" s="72"/>
      <c r="CEJ106" s="72"/>
      <c r="CEK106" s="72"/>
      <c r="CEL106" s="72"/>
      <c r="CEM106" s="72"/>
      <c r="CEN106" s="72"/>
      <c r="CEO106" s="72"/>
      <c r="CEP106" s="72"/>
      <c r="CEQ106" s="72"/>
      <c r="CER106" s="72"/>
      <c r="CES106" s="72"/>
      <c r="CET106" s="72"/>
      <c r="CEU106" s="72"/>
      <c r="CEV106" s="72"/>
      <c r="CEW106" s="72"/>
      <c r="CEX106" s="72"/>
      <c r="CEY106" s="72"/>
      <c r="CEZ106" s="72"/>
      <c r="CFA106" s="72"/>
      <c r="CFB106" s="72"/>
      <c r="CFC106" s="72"/>
      <c r="CFD106" s="72"/>
      <c r="CFE106" s="72"/>
      <c r="CFF106" s="72"/>
      <c r="CFG106" s="72"/>
      <c r="CFH106" s="72"/>
      <c r="CFI106" s="72"/>
      <c r="CFJ106" s="72"/>
      <c r="CFK106" s="72"/>
      <c r="CFL106" s="72"/>
      <c r="CFM106" s="72"/>
      <c r="CFN106" s="72"/>
      <c r="CFO106" s="72"/>
      <c r="CFP106" s="72"/>
      <c r="CFQ106" s="72"/>
      <c r="CFR106" s="72"/>
      <c r="CFS106" s="72"/>
      <c r="CFT106" s="72"/>
      <c r="CFU106" s="72"/>
      <c r="CFV106" s="72"/>
      <c r="CFW106" s="72"/>
      <c r="CFX106" s="72"/>
      <c r="CFY106" s="72"/>
      <c r="CFZ106" s="72"/>
      <c r="CGA106" s="72"/>
      <c r="CGB106" s="72"/>
      <c r="CGC106" s="72"/>
      <c r="CGD106" s="72"/>
      <c r="CGE106" s="72"/>
      <c r="CGF106" s="72"/>
      <c r="CGG106" s="72"/>
      <c r="CGH106" s="72"/>
      <c r="CGI106" s="72"/>
      <c r="CGJ106" s="72"/>
      <c r="CGK106" s="72"/>
      <c r="CGL106" s="72"/>
      <c r="CGM106" s="72"/>
      <c r="CGN106" s="72"/>
      <c r="CGO106" s="72"/>
      <c r="CGP106" s="72"/>
      <c r="CGQ106" s="72"/>
      <c r="CGR106" s="72"/>
      <c r="CGS106" s="72"/>
      <c r="CGT106" s="72"/>
      <c r="CGU106" s="72"/>
      <c r="CGV106" s="72"/>
      <c r="CGW106" s="72"/>
      <c r="CGX106" s="72"/>
      <c r="CGY106" s="72"/>
      <c r="CGZ106" s="72"/>
      <c r="CHA106" s="72"/>
      <c r="CHB106" s="72"/>
      <c r="CHC106" s="72"/>
      <c r="CHD106" s="72"/>
      <c r="CHE106" s="72"/>
      <c r="CHF106" s="72"/>
      <c r="CHG106" s="72"/>
      <c r="CHH106" s="72"/>
      <c r="CHI106" s="72"/>
      <c r="CHJ106" s="72"/>
      <c r="CHK106" s="72"/>
      <c r="CHL106" s="72"/>
      <c r="CHM106" s="72"/>
      <c r="CHN106" s="72"/>
      <c r="CHO106" s="72"/>
      <c r="CHP106" s="72"/>
      <c r="CHQ106" s="72"/>
      <c r="CHR106" s="72"/>
      <c r="CHS106" s="72"/>
      <c r="CHT106" s="72"/>
      <c r="CHU106" s="72"/>
      <c r="CHV106" s="72"/>
      <c r="CHW106" s="72"/>
      <c r="CHX106" s="72"/>
      <c r="CHY106" s="72"/>
      <c r="CHZ106" s="72"/>
      <c r="CIA106" s="72"/>
      <c r="CIB106" s="72"/>
      <c r="CIC106" s="72"/>
      <c r="CID106" s="72"/>
      <c r="CIE106" s="72"/>
      <c r="CIF106" s="72"/>
      <c r="CIG106" s="72"/>
      <c r="CIH106" s="72"/>
      <c r="CII106" s="72"/>
      <c r="CIJ106" s="72"/>
      <c r="CIK106" s="72"/>
      <c r="CIL106" s="72"/>
      <c r="CIM106" s="72"/>
      <c r="CIN106" s="72"/>
      <c r="CIO106" s="72"/>
      <c r="CIP106" s="72"/>
      <c r="CIQ106" s="72"/>
      <c r="CIR106" s="72"/>
      <c r="CIS106" s="72"/>
      <c r="CIT106" s="72"/>
      <c r="CIU106" s="72"/>
      <c r="CIV106" s="72"/>
      <c r="CIW106" s="72"/>
      <c r="CIX106" s="72"/>
      <c r="CIY106" s="72"/>
      <c r="CIZ106" s="72"/>
      <c r="CJA106" s="72"/>
      <c r="CJB106" s="72"/>
      <c r="CJC106" s="72"/>
      <c r="CJD106" s="72"/>
      <c r="CJE106" s="72"/>
      <c r="CJF106" s="72"/>
      <c r="CJG106" s="72"/>
      <c r="CJH106" s="72"/>
      <c r="CJI106" s="72"/>
      <c r="CJJ106" s="72"/>
      <c r="CJK106" s="72"/>
      <c r="CJL106" s="72"/>
      <c r="CJM106" s="72"/>
      <c r="CJN106" s="72"/>
      <c r="CJO106" s="72"/>
      <c r="CJP106" s="72"/>
      <c r="CJQ106" s="72"/>
      <c r="CJR106" s="72"/>
      <c r="CJS106" s="72"/>
      <c r="CJT106" s="72"/>
      <c r="CJU106" s="72"/>
      <c r="CJV106" s="72"/>
      <c r="CJW106" s="72"/>
      <c r="CJX106" s="72"/>
      <c r="CJY106" s="72"/>
      <c r="CJZ106" s="72"/>
      <c r="CKA106" s="72"/>
      <c r="CKB106" s="72"/>
      <c r="CKC106" s="72"/>
      <c r="CKD106" s="72"/>
      <c r="CKE106" s="72"/>
      <c r="CKF106" s="72"/>
      <c r="CKG106" s="72"/>
      <c r="CKH106" s="72"/>
      <c r="CKI106" s="72"/>
      <c r="CKJ106" s="72"/>
      <c r="CKK106" s="72"/>
      <c r="CKL106" s="72"/>
      <c r="CKM106" s="72"/>
      <c r="CKN106" s="72"/>
      <c r="CKO106" s="72"/>
      <c r="CKP106" s="72"/>
      <c r="CKQ106" s="72"/>
      <c r="CKR106" s="72"/>
      <c r="CKS106" s="72"/>
      <c r="CKT106" s="72"/>
      <c r="CKU106" s="72"/>
      <c r="CKV106" s="72"/>
      <c r="CKW106" s="72"/>
      <c r="CKX106" s="72"/>
      <c r="CKY106" s="72"/>
      <c r="CKZ106" s="72"/>
      <c r="CLA106" s="72"/>
      <c r="CLB106" s="72"/>
      <c r="CLC106" s="72"/>
      <c r="CLD106" s="72"/>
      <c r="CLE106" s="72"/>
      <c r="CLF106" s="72"/>
      <c r="CLG106" s="72"/>
      <c r="CLH106" s="72"/>
      <c r="CLI106" s="72"/>
      <c r="CLJ106" s="72"/>
      <c r="CLK106" s="72"/>
      <c r="CLL106" s="72"/>
      <c r="CLM106" s="72"/>
      <c r="CLN106" s="72"/>
      <c r="CLO106" s="72"/>
      <c r="CLP106" s="72"/>
      <c r="CLQ106" s="72"/>
      <c r="CLR106" s="72"/>
      <c r="CLS106" s="72"/>
      <c r="CLT106" s="72"/>
      <c r="CLU106" s="72"/>
      <c r="CLV106" s="72"/>
      <c r="CLW106" s="72"/>
      <c r="CLX106" s="72"/>
      <c r="CLY106" s="72"/>
      <c r="CLZ106" s="72"/>
      <c r="CMA106" s="72"/>
      <c r="CMB106" s="72"/>
      <c r="CMC106" s="72"/>
      <c r="CMD106" s="72"/>
      <c r="CME106" s="72"/>
      <c r="CMF106" s="72"/>
      <c r="CMG106" s="72"/>
      <c r="CMH106" s="72"/>
      <c r="CMI106" s="72"/>
      <c r="CMJ106" s="72"/>
      <c r="CMK106" s="72"/>
      <c r="CML106" s="72"/>
      <c r="CMM106" s="72"/>
      <c r="CMN106" s="72"/>
      <c r="CMO106" s="72"/>
      <c r="CMP106" s="72"/>
      <c r="CMQ106" s="72"/>
      <c r="CMR106" s="72"/>
      <c r="CMS106" s="72"/>
      <c r="CMT106" s="72"/>
      <c r="CMU106" s="72"/>
      <c r="CMV106" s="72"/>
      <c r="CMW106" s="72"/>
      <c r="CMX106" s="72"/>
      <c r="CMY106" s="72"/>
      <c r="CMZ106" s="72"/>
      <c r="CNA106" s="72"/>
      <c r="CNB106" s="72"/>
      <c r="CNC106" s="72"/>
      <c r="CND106" s="72"/>
      <c r="CNE106" s="72"/>
      <c r="CNF106" s="72"/>
      <c r="CNG106" s="72"/>
      <c r="CNH106" s="72"/>
      <c r="CNI106" s="72"/>
      <c r="CNJ106" s="72"/>
      <c r="CNK106" s="72"/>
      <c r="CNL106" s="72"/>
      <c r="CNM106" s="72"/>
      <c r="CNN106" s="72"/>
      <c r="CNO106" s="72"/>
      <c r="CNP106" s="72"/>
      <c r="CNQ106" s="72"/>
      <c r="CNR106" s="72"/>
      <c r="CNS106" s="72"/>
      <c r="CNT106" s="72"/>
      <c r="CNU106" s="72"/>
      <c r="CNV106" s="72"/>
      <c r="CNW106" s="72"/>
      <c r="CNX106" s="72"/>
      <c r="CNY106" s="72"/>
      <c r="CNZ106" s="72"/>
      <c r="COA106" s="72"/>
      <c r="COB106" s="72"/>
      <c r="COC106" s="72"/>
      <c r="COD106" s="72"/>
      <c r="COE106" s="72"/>
      <c r="COF106" s="72"/>
      <c r="COG106" s="72"/>
      <c r="COH106" s="72"/>
      <c r="COI106" s="72"/>
      <c r="COJ106" s="72"/>
      <c r="COK106" s="72"/>
      <c r="COL106" s="72"/>
      <c r="COM106" s="72"/>
      <c r="CON106" s="72"/>
      <c r="COO106" s="72"/>
      <c r="COP106" s="72"/>
      <c r="COQ106" s="72"/>
      <c r="COR106" s="72"/>
      <c r="COS106" s="72"/>
      <c r="COT106" s="72"/>
      <c r="COU106" s="72"/>
      <c r="COV106" s="72"/>
      <c r="COW106" s="72"/>
      <c r="COX106" s="72"/>
      <c r="COY106" s="72"/>
      <c r="COZ106" s="72"/>
      <c r="CPA106" s="72"/>
      <c r="CPB106" s="72"/>
      <c r="CPC106" s="72"/>
      <c r="CPD106" s="72"/>
      <c r="CPE106" s="72"/>
      <c r="CPF106" s="72"/>
      <c r="CPG106" s="72"/>
      <c r="CPH106" s="72"/>
      <c r="CPI106" s="72"/>
      <c r="CPJ106" s="72"/>
      <c r="CPK106" s="72"/>
      <c r="CPL106" s="72"/>
      <c r="CPM106" s="72"/>
      <c r="CPN106" s="72"/>
      <c r="CPO106" s="72"/>
      <c r="CPP106" s="72"/>
      <c r="CPQ106" s="72"/>
      <c r="CPR106" s="72"/>
      <c r="CPS106" s="72"/>
      <c r="CPT106" s="72"/>
      <c r="CPU106" s="72"/>
      <c r="CPV106" s="72"/>
      <c r="CPW106" s="72"/>
      <c r="CPX106" s="72"/>
      <c r="CPY106" s="72"/>
      <c r="CPZ106" s="72"/>
      <c r="CQA106" s="72"/>
      <c r="CQB106" s="72"/>
      <c r="CQC106" s="72"/>
      <c r="CQD106" s="72"/>
      <c r="CQE106" s="72"/>
      <c r="CQF106" s="72"/>
      <c r="CQG106" s="72"/>
      <c r="CQH106" s="72"/>
      <c r="CQI106" s="72"/>
      <c r="CQJ106" s="72"/>
      <c r="CQK106" s="72"/>
      <c r="CQL106" s="72"/>
      <c r="CQM106" s="72"/>
      <c r="CQN106" s="72"/>
      <c r="CQO106" s="72"/>
      <c r="CQP106" s="72"/>
      <c r="CQQ106" s="72"/>
      <c r="CQR106" s="72"/>
      <c r="CQS106" s="72"/>
      <c r="CQT106" s="72"/>
      <c r="CQU106" s="72"/>
      <c r="CQV106" s="72"/>
      <c r="CQW106" s="72"/>
      <c r="CQX106" s="72"/>
      <c r="CQY106" s="72"/>
      <c r="CQZ106" s="72"/>
      <c r="CRA106" s="72"/>
      <c r="CRB106" s="72"/>
      <c r="CRC106" s="72"/>
      <c r="CRD106" s="72"/>
      <c r="CRE106" s="72"/>
      <c r="CRF106" s="72"/>
      <c r="CRG106" s="72"/>
      <c r="CRH106" s="72"/>
      <c r="CRI106" s="72"/>
      <c r="CRJ106" s="72"/>
      <c r="CRK106" s="72"/>
      <c r="CRL106" s="72"/>
      <c r="CRM106" s="72"/>
      <c r="CRN106" s="72"/>
      <c r="CRO106" s="72"/>
      <c r="CRP106" s="72"/>
      <c r="CRQ106" s="72"/>
      <c r="CRR106" s="72"/>
      <c r="CRS106" s="72"/>
      <c r="CRT106" s="72"/>
      <c r="CRU106" s="72"/>
      <c r="CRV106" s="72"/>
      <c r="CRW106" s="72"/>
      <c r="CRX106" s="72"/>
      <c r="CRY106" s="72"/>
      <c r="CRZ106" s="72"/>
      <c r="CSA106" s="72"/>
      <c r="CSB106" s="72"/>
      <c r="CSC106" s="72"/>
      <c r="CSD106" s="72"/>
      <c r="CSE106" s="72"/>
      <c r="CSF106" s="72"/>
      <c r="CSG106" s="72"/>
      <c r="CSH106" s="72"/>
      <c r="CSI106" s="72"/>
      <c r="CSJ106" s="72"/>
      <c r="CSK106" s="72"/>
      <c r="CSL106" s="72"/>
      <c r="CSM106" s="72"/>
      <c r="CSN106" s="72"/>
      <c r="CSO106" s="72"/>
      <c r="CSP106" s="72"/>
      <c r="CSQ106" s="72"/>
      <c r="CSR106" s="72"/>
      <c r="CSS106" s="72"/>
      <c r="CST106" s="72"/>
      <c r="CSU106" s="72"/>
      <c r="CSV106" s="72"/>
      <c r="CSW106" s="72"/>
      <c r="CSX106" s="72"/>
      <c r="CSY106" s="72"/>
      <c r="CSZ106" s="72"/>
      <c r="CTA106" s="72"/>
      <c r="CTB106" s="72"/>
      <c r="CTC106" s="72"/>
      <c r="CTD106" s="72"/>
      <c r="CTE106" s="72"/>
      <c r="CTF106" s="72"/>
      <c r="CTG106" s="72"/>
      <c r="CTH106" s="72"/>
      <c r="CTI106" s="72"/>
      <c r="CTJ106" s="72"/>
      <c r="CTK106" s="72"/>
      <c r="CTL106" s="72"/>
      <c r="CTM106" s="72"/>
      <c r="CTN106" s="72"/>
      <c r="CTO106" s="72"/>
      <c r="CTP106" s="72"/>
      <c r="CTQ106" s="72"/>
      <c r="CTR106" s="72"/>
      <c r="CTS106" s="72"/>
      <c r="CTT106" s="72"/>
      <c r="CTU106" s="72"/>
      <c r="CTV106" s="72"/>
      <c r="CTW106" s="72"/>
      <c r="CTX106" s="72"/>
      <c r="CTY106" s="72"/>
      <c r="CTZ106" s="72"/>
      <c r="CUA106" s="72"/>
      <c r="CUB106" s="72"/>
      <c r="CUC106" s="72"/>
      <c r="CUD106" s="72"/>
      <c r="CUE106" s="72"/>
      <c r="CUF106" s="72"/>
      <c r="CUG106" s="72"/>
      <c r="CUH106" s="72"/>
      <c r="CUI106" s="72"/>
      <c r="CUJ106" s="72"/>
      <c r="CUK106" s="72"/>
      <c r="CUL106" s="72"/>
      <c r="CUM106" s="72"/>
      <c r="CUN106" s="72"/>
      <c r="CUO106" s="72"/>
      <c r="CUP106" s="72"/>
      <c r="CUQ106" s="72"/>
      <c r="CUR106" s="72"/>
      <c r="CUS106" s="72"/>
      <c r="CUT106" s="72"/>
      <c r="CUU106" s="72"/>
      <c r="CUV106" s="72"/>
      <c r="CUW106" s="72"/>
      <c r="CUX106" s="72"/>
      <c r="CUY106" s="72"/>
      <c r="CUZ106" s="72"/>
      <c r="CVA106" s="72"/>
      <c r="CVB106" s="72"/>
      <c r="CVC106" s="72"/>
      <c r="CVD106" s="72"/>
      <c r="CVE106" s="72"/>
      <c r="CVF106" s="72"/>
      <c r="CVG106" s="72"/>
      <c r="CVH106" s="72"/>
      <c r="CVI106" s="72"/>
      <c r="CVJ106" s="72"/>
      <c r="CVK106" s="72"/>
      <c r="CVL106" s="72"/>
      <c r="CVM106" s="72"/>
      <c r="CVN106" s="72"/>
      <c r="CVO106" s="72"/>
      <c r="CVP106" s="72"/>
      <c r="CVQ106" s="72"/>
      <c r="CVR106" s="72"/>
      <c r="CVS106" s="72"/>
      <c r="CVT106" s="72"/>
      <c r="CVU106" s="72"/>
      <c r="CVV106" s="72"/>
      <c r="CVW106" s="72"/>
      <c r="CVX106" s="72"/>
      <c r="CVY106" s="72"/>
      <c r="CVZ106" s="72"/>
      <c r="CWA106" s="72"/>
      <c r="CWB106" s="72"/>
      <c r="CWC106" s="72"/>
      <c r="CWD106" s="72"/>
      <c r="CWE106" s="72"/>
      <c r="CWF106" s="72"/>
      <c r="CWG106" s="72"/>
      <c r="CWH106" s="72"/>
      <c r="CWI106" s="72"/>
      <c r="CWJ106" s="72"/>
      <c r="CWK106" s="72"/>
      <c r="CWL106" s="72"/>
      <c r="CWM106" s="72"/>
      <c r="CWN106" s="72"/>
      <c r="CWO106" s="72"/>
      <c r="CWP106" s="72"/>
      <c r="CWQ106" s="72"/>
      <c r="CWR106" s="72"/>
      <c r="CWS106" s="72"/>
      <c r="CWT106" s="72"/>
      <c r="CWU106" s="72"/>
      <c r="CWV106" s="72"/>
      <c r="CWW106" s="72"/>
      <c r="CWX106" s="72"/>
      <c r="CWY106" s="72"/>
      <c r="CWZ106" s="72"/>
      <c r="CXA106" s="72"/>
      <c r="CXB106" s="72"/>
      <c r="CXC106" s="72"/>
      <c r="CXD106" s="72"/>
      <c r="CXE106" s="72"/>
      <c r="CXF106" s="72"/>
      <c r="CXG106" s="72"/>
      <c r="CXH106" s="72"/>
      <c r="CXI106" s="72"/>
      <c r="CXJ106" s="72"/>
      <c r="CXK106" s="72"/>
      <c r="CXL106" s="72"/>
      <c r="CXM106" s="72"/>
      <c r="CXN106" s="72"/>
      <c r="CXO106" s="72"/>
      <c r="CXP106" s="72"/>
      <c r="CXQ106" s="72"/>
      <c r="CXR106" s="72"/>
      <c r="CXS106" s="72"/>
      <c r="CXT106" s="72"/>
      <c r="CXU106" s="72"/>
      <c r="CXV106" s="72"/>
      <c r="CXW106" s="72"/>
      <c r="CXX106" s="72"/>
      <c r="CXY106" s="72"/>
      <c r="CXZ106" s="72"/>
      <c r="CYA106" s="72"/>
      <c r="CYB106" s="72"/>
      <c r="CYC106" s="72"/>
      <c r="CYD106" s="72"/>
      <c r="CYE106" s="72"/>
      <c r="CYF106" s="72"/>
      <c r="CYG106" s="72"/>
      <c r="CYH106" s="72"/>
      <c r="CYI106" s="72"/>
      <c r="CYJ106" s="72"/>
      <c r="CYK106" s="72"/>
      <c r="CYL106" s="72"/>
      <c r="CYM106" s="72"/>
      <c r="CYN106" s="72"/>
      <c r="CYO106" s="72"/>
      <c r="CYP106" s="72"/>
      <c r="CYQ106" s="72"/>
      <c r="CYR106" s="72"/>
      <c r="CYS106" s="72"/>
      <c r="CYT106" s="72"/>
      <c r="CYU106" s="72"/>
      <c r="CYV106" s="72"/>
      <c r="CYW106" s="72"/>
      <c r="CYX106" s="72"/>
      <c r="CYY106" s="72"/>
      <c r="CYZ106" s="72"/>
      <c r="CZA106" s="72"/>
      <c r="CZB106" s="72"/>
      <c r="CZC106" s="72"/>
      <c r="CZD106" s="72"/>
      <c r="CZE106" s="72"/>
      <c r="CZF106" s="72"/>
      <c r="CZG106" s="72"/>
      <c r="CZH106" s="72"/>
      <c r="CZI106" s="72"/>
      <c r="CZJ106" s="72"/>
      <c r="CZK106" s="72"/>
      <c r="CZL106" s="72"/>
      <c r="CZM106" s="72"/>
      <c r="CZN106" s="72"/>
      <c r="CZO106" s="72"/>
      <c r="CZP106" s="72"/>
      <c r="CZQ106" s="72"/>
      <c r="CZR106" s="72"/>
      <c r="CZS106" s="72"/>
      <c r="CZT106" s="72"/>
      <c r="CZU106" s="72"/>
      <c r="CZV106" s="72"/>
      <c r="CZW106" s="72"/>
      <c r="CZX106" s="72"/>
      <c r="CZY106" s="72"/>
      <c r="CZZ106" s="72"/>
      <c r="DAA106" s="72"/>
      <c r="DAB106" s="72"/>
      <c r="DAC106" s="72"/>
      <c r="DAD106" s="72"/>
      <c r="DAE106" s="72"/>
      <c r="DAF106" s="72"/>
      <c r="DAG106" s="72"/>
      <c r="DAH106" s="72"/>
      <c r="DAI106" s="72"/>
      <c r="DAJ106" s="72"/>
      <c r="DAK106" s="72"/>
      <c r="DAL106" s="72"/>
      <c r="DAM106" s="72"/>
      <c r="DAN106" s="72"/>
      <c r="DAO106" s="72"/>
      <c r="DAP106" s="72"/>
      <c r="DAQ106" s="72"/>
      <c r="DAR106" s="72"/>
      <c r="DAS106" s="72"/>
      <c r="DAT106" s="72"/>
      <c r="DAU106" s="72"/>
      <c r="DAV106" s="72"/>
      <c r="DAW106" s="72"/>
      <c r="DAX106" s="72"/>
      <c r="DAY106" s="72"/>
      <c r="DAZ106" s="72"/>
      <c r="DBA106" s="72"/>
      <c r="DBB106" s="72"/>
      <c r="DBC106" s="72"/>
      <c r="DBD106" s="72"/>
      <c r="DBE106" s="72"/>
      <c r="DBF106" s="72"/>
      <c r="DBG106" s="72"/>
      <c r="DBH106" s="72"/>
      <c r="DBI106" s="72"/>
      <c r="DBJ106" s="72"/>
      <c r="DBK106" s="72"/>
      <c r="DBL106" s="72"/>
      <c r="DBM106" s="72"/>
      <c r="DBN106" s="72"/>
      <c r="DBO106" s="72"/>
      <c r="DBP106" s="72"/>
      <c r="DBQ106" s="72"/>
      <c r="DBR106" s="72"/>
      <c r="DBS106" s="72"/>
      <c r="DBT106" s="72"/>
      <c r="DBU106" s="72"/>
      <c r="DBV106" s="72"/>
      <c r="DBW106" s="72"/>
      <c r="DBX106" s="72"/>
      <c r="DBY106" s="72"/>
      <c r="DBZ106" s="72"/>
      <c r="DCA106" s="72"/>
      <c r="DCB106" s="72"/>
      <c r="DCC106" s="72"/>
      <c r="DCD106" s="72"/>
      <c r="DCE106" s="72"/>
      <c r="DCF106" s="72"/>
      <c r="DCG106" s="72"/>
      <c r="DCH106" s="72"/>
      <c r="DCI106" s="72"/>
      <c r="DCJ106" s="72"/>
      <c r="DCK106" s="72"/>
      <c r="DCL106" s="72"/>
      <c r="DCM106" s="72"/>
      <c r="DCN106" s="72"/>
      <c r="DCO106" s="72"/>
      <c r="DCP106" s="72"/>
      <c r="DCQ106" s="72"/>
      <c r="DCR106" s="72"/>
      <c r="DCS106" s="72"/>
      <c r="DCT106" s="72"/>
      <c r="DCU106" s="72"/>
      <c r="DCV106" s="72"/>
      <c r="DCW106" s="72"/>
      <c r="DCX106" s="72"/>
      <c r="DCY106" s="72"/>
      <c r="DCZ106" s="72"/>
      <c r="DDA106" s="72"/>
      <c r="DDB106" s="72"/>
      <c r="DDC106" s="72"/>
      <c r="DDD106" s="72"/>
      <c r="DDE106" s="72"/>
      <c r="DDF106" s="72"/>
      <c r="DDG106" s="72"/>
      <c r="DDH106" s="72"/>
      <c r="DDI106" s="72"/>
      <c r="DDJ106" s="72"/>
      <c r="DDK106" s="72"/>
      <c r="DDL106" s="72"/>
      <c r="DDM106" s="72"/>
      <c r="DDN106" s="72"/>
      <c r="DDO106" s="72"/>
      <c r="DDP106" s="72"/>
      <c r="DDQ106" s="72"/>
      <c r="DDR106" s="72"/>
      <c r="DDS106" s="72"/>
      <c r="DDT106" s="72"/>
      <c r="DDU106" s="72"/>
      <c r="DDV106" s="72"/>
      <c r="DDW106" s="72"/>
      <c r="DDX106" s="72"/>
      <c r="DDY106" s="72"/>
      <c r="DDZ106" s="72"/>
      <c r="DEA106" s="72"/>
      <c r="DEB106" s="72"/>
      <c r="DEC106" s="72"/>
      <c r="DED106" s="72"/>
      <c r="DEE106" s="72"/>
      <c r="DEF106" s="72"/>
      <c r="DEG106" s="72"/>
      <c r="DEH106" s="72"/>
      <c r="DEI106" s="72"/>
      <c r="DEJ106" s="72"/>
      <c r="DEK106" s="72"/>
      <c r="DEL106" s="72"/>
      <c r="DEM106" s="72"/>
      <c r="DEN106" s="72"/>
      <c r="DEO106" s="72"/>
      <c r="DEP106" s="72"/>
      <c r="DEQ106" s="72"/>
      <c r="DER106" s="72"/>
      <c r="DES106" s="72"/>
      <c r="DET106" s="72"/>
      <c r="DEU106" s="72"/>
      <c r="DEV106" s="72"/>
      <c r="DEW106" s="72"/>
      <c r="DEX106" s="72"/>
      <c r="DEY106" s="72"/>
      <c r="DEZ106" s="72"/>
      <c r="DFA106" s="72"/>
      <c r="DFB106" s="72"/>
      <c r="DFC106" s="72"/>
      <c r="DFD106" s="72"/>
      <c r="DFE106" s="72"/>
      <c r="DFF106" s="72"/>
      <c r="DFG106" s="72"/>
      <c r="DFH106" s="72"/>
      <c r="DFI106" s="72"/>
      <c r="DFJ106" s="72"/>
      <c r="DFK106" s="72"/>
      <c r="DFL106" s="72"/>
      <c r="DFM106" s="72"/>
      <c r="DFN106" s="72"/>
      <c r="DFO106" s="72"/>
      <c r="DFP106" s="72"/>
      <c r="DFQ106" s="72"/>
      <c r="DFR106" s="72"/>
      <c r="DFS106" s="72"/>
      <c r="DFT106" s="72"/>
      <c r="DFU106" s="72"/>
      <c r="DFV106" s="72"/>
      <c r="DFW106" s="72"/>
      <c r="DFX106" s="72"/>
      <c r="DFY106" s="72"/>
      <c r="DFZ106" s="72"/>
      <c r="DGA106" s="72"/>
      <c r="DGB106" s="72"/>
      <c r="DGC106" s="72"/>
      <c r="DGD106" s="72"/>
      <c r="DGE106" s="72"/>
      <c r="DGF106" s="72"/>
      <c r="DGG106" s="72"/>
      <c r="DGH106" s="72"/>
      <c r="DGI106" s="72"/>
      <c r="DGJ106" s="72"/>
      <c r="DGK106" s="72"/>
      <c r="DGL106" s="72"/>
      <c r="DGM106" s="72"/>
      <c r="DGN106" s="72"/>
      <c r="DGO106" s="72"/>
      <c r="DGP106" s="72"/>
      <c r="DGQ106" s="72"/>
      <c r="DGR106" s="72"/>
      <c r="DGS106" s="72"/>
      <c r="DGT106" s="72"/>
      <c r="DGU106" s="72"/>
      <c r="DGV106" s="72"/>
      <c r="DGW106" s="72"/>
      <c r="DGX106" s="72"/>
      <c r="DGY106" s="72"/>
      <c r="DGZ106" s="72"/>
      <c r="DHA106" s="72"/>
      <c r="DHB106" s="72"/>
      <c r="DHC106" s="72"/>
      <c r="DHD106" s="72"/>
      <c r="DHE106" s="72"/>
      <c r="DHF106" s="72"/>
      <c r="DHG106" s="72"/>
      <c r="DHH106" s="72"/>
      <c r="DHI106" s="72"/>
      <c r="DHJ106" s="72"/>
      <c r="DHK106" s="72"/>
      <c r="DHL106" s="72"/>
      <c r="DHM106" s="72"/>
      <c r="DHN106" s="72"/>
      <c r="DHO106" s="72"/>
      <c r="DHP106" s="72"/>
      <c r="DHQ106" s="72"/>
      <c r="DHR106" s="72"/>
      <c r="DHS106" s="72"/>
      <c r="DHT106" s="72"/>
      <c r="DHU106" s="72"/>
      <c r="DHV106" s="72"/>
      <c r="DHW106" s="72"/>
      <c r="DHX106" s="72"/>
      <c r="DHY106" s="72"/>
      <c r="DHZ106" s="72"/>
      <c r="DIA106" s="72"/>
      <c r="DIB106" s="72"/>
      <c r="DIC106" s="72"/>
      <c r="DID106" s="72"/>
      <c r="DIE106" s="72"/>
      <c r="DIF106" s="72"/>
      <c r="DIG106" s="72"/>
      <c r="DIH106" s="72"/>
      <c r="DII106" s="72"/>
      <c r="DIJ106" s="72"/>
      <c r="DIK106" s="72"/>
      <c r="DIL106" s="72"/>
      <c r="DIM106" s="72"/>
      <c r="DIN106" s="72"/>
      <c r="DIO106" s="72"/>
      <c r="DIP106" s="72"/>
      <c r="DIQ106" s="72"/>
      <c r="DIR106" s="72"/>
      <c r="DIS106" s="72"/>
      <c r="DIT106" s="72"/>
      <c r="DIU106" s="72"/>
      <c r="DIV106" s="72"/>
      <c r="DIW106" s="72"/>
      <c r="DIX106" s="72"/>
      <c r="DIY106" s="72"/>
      <c r="DIZ106" s="72"/>
      <c r="DJA106" s="72"/>
      <c r="DJB106" s="72"/>
      <c r="DJC106" s="72"/>
      <c r="DJD106" s="72"/>
      <c r="DJE106" s="72"/>
      <c r="DJF106" s="72"/>
      <c r="DJG106" s="72"/>
      <c r="DJH106" s="72"/>
      <c r="DJI106" s="72"/>
      <c r="DJJ106" s="72"/>
      <c r="DJK106" s="72"/>
      <c r="DJL106" s="72"/>
      <c r="DJM106" s="72"/>
      <c r="DJN106" s="72"/>
      <c r="DJO106" s="72"/>
      <c r="DJP106" s="72"/>
      <c r="DJQ106" s="72"/>
      <c r="DJR106" s="72"/>
      <c r="DJS106" s="72"/>
      <c r="DJT106" s="72"/>
      <c r="DJU106" s="72"/>
      <c r="DJV106" s="72"/>
      <c r="DJW106" s="72"/>
      <c r="DJX106" s="72"/>
      <c r="DJY106" s="72"/>
      <c r="DJZ106" s="72"/>
      <c r="DKA106" s="72"/>
      <c r="DKB106" s="72"/>
      <c r="DKC106" s="72"/>
      <c r="DKD106" s="72"/>
      <c r="DKE106" s="72"/>
      <c r="DKF106" s="72"/>
      <c r="DKG106" s="72"/>
      <c r="DKH106" s="72"/>
      <c r="DKI106" s="72"/>
      <c r="DKJ106" s="72"/>
      <c r="DKK106" s="72"/>
      <c r="DKL106" s="72"/>
      <c r="DKM106" s="72"/>
      <c r="DKN106" s="72"/>
      <c r="DKO106" s="72"/>
      <c r="DKP106" s="72"/>
      <c r="DKQ106" s="72"/>
      <c r="DKR106" s="72"/>
      <c r="DKS106" s="72"/>
      <c r="DKT106" s="72"/>
      <c r="DKU106" s="72"/>
      <c r="DKV106" s="72"/>
      <c r="DKW106" s="72"/>
      <c r="DKX106" s="72"/>
      <c r="DKY106" s="72"/>
      <c r="DKZ106" s="72"/>
      <c r="DLA106" s="72"/>
      <c r="DLB106" s="72"/>
      <c r="DLC106" s="72"/>
      <c r="DLD106" s="72"/>
      <c r="DLE106" s="72"/>
      <c r="DLF106" s="72"/>
      <c r="DLG106" s="72"/>
      <c r="DLH106" s="72"/>
      <c r="DLI106" s="72"/>
      <c r="DLJ106" s="72"/>
      <c r="DLK106" s="72"/>
      <c r="DLL106" s="72"/>
      <c r="DLM106" s="72"/>
      <c r="DLN106" s="72"/>
      <c r="DLO106" s="72"/>
      <c r="DLP106" s="72"/>
      <c r="DLQ106" s="72"/>
      <c r="DLR106" s="72"/>
      <c r="DLS106" s="72"/>
      <c r="DLT106" s="72"/>
      <c r="DLU106" s="72"/>
      <c r="DLV106" s="72"/>
      <c r="DLW106" s="72"/>
      <c r="DLX106" s="72"/>
      <c r="DLY106" s="72"/>
      <c r="DLZ106" s="72"/>
      <c r="DMA106" s="72"/>
      <c r="DMB106" s="72"/>
      <c r="DMC106" s="72"/>
      <c r="DMD106" s="72"/>
      <c r="DME106" s="72"/>
      <c r="DMF106" s="72"/>
      <c r="DMG106" s="72"/>
      <c r="DMH106" s="72"/>
      <c r="DMI106" s="72"/>
      <c r="DMJ106" s="72"/>
      <c r="DMK106" s="72"/>
      <c r="DML106" s="72"/>
      <c r="DMM106" s="72"/>
      <c r="DMN106" s="72"/>
      <c r="DMO106" s="72"/>
      <c r="DMP106" s="72"/>
      <c r="DMQ106" s="72"/>
      <c r="DMR106" s="72"/>
      <c r="DMS106" s="72"/>
      <c r="DMT106" s="72"/>
      <c r="DMU106" s="72"/>
      <c r="DMV106" s="72"/>
      <c r="DMW106" s="72"/>
      <c r="DMX106" s="72"/>
      <c r="DMY106" s="72"/>
      <c r="DMZ106" s="72"/>
      <c r="DNA106" s="72"/>
      <c r="DNB106" s="72"/>
      <c r="DNC106" s="72"/>
      <c r="DND106" s="72"/>
      <c r="DNE106" s="72"/>
      <c r="DNF106" s="72"/>
      <c r="DNG106" s="72"/>
      <c r="DNH106" s="72"/>
      <c r="DNI106" s="72"/>
      <c r="DNJ106" s="72"/>
      <c r="DNK106" s="72"/>
      <c r="DNL106" s="72"/>
      <c r="DNM106" s="72"/>
      <c r="DNN106" s="72"/>
      <c r="DNO106" s="72"/>
      <c r="DNP106" s="72"/>
      <c r="DNQ106" s="72"/>
      <c r="DNR106" s="72"/>
      <c r="DNS106" s="72"/>
      <c r="DNT106" s="72"/>
      <c r="DNU106" s="72"/>
      <c r="DNV106" s="72"/>
      <c r="DNW106" s="72"/>
      <c r="DNX106" s="72"/>
      <c r="DNY106" s="72"/>
      <c r="DNZ106" s="72"/>
      <c r="DOA106" s="72"/>
      <c r="DOB106" s="72"/>
      <c r="DOC106" s="72"/>
      <c r="DOD106" s="72"/>
      <c r="DOE106" s="72"/>
      <c r="DOF106" s="72"/>
      <c r="DOG106" s="72"/>
      <c r="DOH106" s="72"/>
      <c r="DOI106" s="72"/>
      <c r="DOJ106" s="72"/>
      <c r="DOK106" s="72"/>
      <c r="DOL106" s="72"/>
      <c r="DOM106" s="72"/>
      <c r="DON106" s="72"/>
      <c r="DOO106" s="72"/>
      <c r="DOP106" s="72"/>
      <c r="DOQ106" s="72"/>
      <c r="DOR106" s="72"/>
      <c r="DOS106" s="72"/>
      <c r="DOT106" s="72"/>
      <c r="DOU106" s="72"/>
      <c r="DOV106" s="72"/>
      <c r="DOW106" s="72"/>
      <c r="DOX106" s="72"/>
      <c r="DOY106" s="72"/>
      <c r="DOZ106" s="72"/>
      <c r="DPA106" s="72"/>
      <c r="DPB106" s="72"/>
      <c r="DPC106" s="72"/>
      <c r="DPD106" s="72"/>
      <c r="DPE106" s="72"/>
      <c r="DPF106" s="72"/>
      <c r="DPG106" s="72"/>
      <c r="DPH106" s="72"/>
      <c r="DPI106" s="72"/>
      <c r="DPJ106" s="72"/>
      <c r="DPK106" s="72"/>
      <c r="DPL106" s="72"/>
      <c r="DPM106" s="72"/>
      <c r="DPN106" s="72"/>
      <c r="DPO106" s="72"/>
      <c r="DPP106" s="72"/>
      <c r="DPQ106" s="72"/>
      <c r="DPR106" s="72"/>
      <c r="DPS106" s="72"/>
      <c r="DPT106" s="72"/>
      <c r="DPU106" s="72"/>
      <c r="DPV106" s="72"/>
      <c r="DPW106" s="72"/>
      <c r="DPX106" s="72"/>
      <c r="DPY106" s="72"/>
      <c r="DPZ106" s="72"/>
      <c r="DQA106" s="72"/>
      <c r="DQB106" s="72"/>
      <c r="DQC106" s="72"/>
      <c r="DQD106" s="72"/>
      <c r="DQE106" s="72"/>
      <c r="DQF106" s="72"/>
      <c r="DQG106" s="72"/>
      <c r="DQH106" s="72"/>
      <c r="DQI106" s="72"/>
      <c r="DQJ106" s="72"/>
      <c r="DQK106" s="72"/>
      <c r="DQL106" s="72"/>
      <c r="DQM106" s="72"/>
      <c r="DQN106" s="72"/>
      <c r="DQO106" s="72"/>
      <c r="DQP106" s="72"/>
      <c r="DQQ106" s="72"/>
      <c r="DQR106" s="72"/>
      <c r="DQS106" s="72"/>
      <c r="DQT106" s="72"/>
      <c r="DQU106" s="72"/>
      <c r="DQV106" s="72"/>
      <c r="DQW106" s="72"/>
      <c r="DQX106" s="72"/>
      <c r="DQY106" s="72"/>
      <c r="DQZ106" s="72"/>
      <c r="DRA106" s="72"/>
      <c r="DRB106" s="72"/>
      <c r="DRC106" s="72"/>
      <c r="DRD106" s="72"/>
      <c r="DRE106" s="72"/>
      <c r="DRF106" s="72"/>
      <c r="DRG106" s="72"/>
      <c r="DRH106" s="72"/>
      <c r="DRI106" s="72"/>
      <c r="DRJ106" s="72"/>
      <c r="DRK106" s="72"/>
      <c r="DRL106" s="72"/>
      <c r="DRM106" s="72"/>
      <c r="DRN106" s="72"/>
      <c r="DRO106" s="72"/>
      <c r="DRP106" s="72"/>
      <c r="DRQ106" s="72"/>
      <c r="DRR106" s="72"/>
      <c r="DRS106" s="72"/>
      <c r="DRT106" s="72"/>
      <c r="DRU106" s="72"/>
      <c r="DRV106" s="72"/>
      <c r="DRW106" s="72"/>
      <c r="DRX106" s="72"/>
      <c r="DRY106" s="72"/>
      <c r="DRZ106" s="72"/>
      <c r="DSA106" s="72"/>
      <c r="DSB106" s="72"/>
      <c r="DSC106" s="72"/>
      <c r="DSD106" s="72"/>
      <c r="DSE106" s="72"/>
      <c r="DSF106" s="72"/>
      <c r="DSG106" s="72"/>
      <c r="DSH106" s="72"/>
      <c r="DSI106" s="72"/>
      <c r="DSJ106" s="72"/>
      <c r="DSK106" s="72"/>
      <c r="DSL106" s="72"/>
      <c r="DSM106" s="72"/>
      <c r="DSN106" s="72"/>
      <c r="DSO106" s="72"/>
      <c r="DSP106" s="72"/>
      <c r="DSQ106" s="72"/>
      <c r="DSR106" s="72"/>
      <c r="DSS106" s="72"/>
      <c r="DST106" s="72"/>
      <c r="DSU106" s="72"/>
      <c r="DSV106" s="72"/>
      <c r="DSW106" s="72"/>
      <c r="DSX106" s="72"/>
      <c r="DSY106" s="72"/>
      <c r="DSZ106" s="72"/>
      <c r="DTA106" s="72"/>
      <c r="DTB106" s="72"/>
      <c r="DTC106" s="72"/>
      <c r="DTD106" s="72"/>
      <c r="DTE106" s="72"/>
      <c r="DTF106" s="72"/>
      <c r="DTG106" s="72"/>
      <c r="DTH106" s="72"/>
      <c r="DTI106" s="72"/>
      <c r="DTJ106" s="72"/>
      <c r="DTK106" s="72"/>
      <c r="DTL106" s="72"/>
      <c r="DTM106" s="72"/>
      <c r="DTN106" s="72"/>
      <c r="DTO106" s="72"/>
      <c r="DTP106" s="72"/>
      <c r="DTQ106" s="72"/>
      <c r="DTR106" s="72"/>
      <c r="DTS106" s="72"/>
      <c r="DTT106" s="72"/>
      <c r="DTU106" s="72"/>
      <c r="DTV106" s="72"/>
      <c r="DTW106" s="72"/>
      <c r="DTX106" s="72"/>
      <c r="DTY106" s="72"/>
      <c r="DTZ106" s="72"/>
      <c r="DUA106" s="72"/>
      <c r="DUB106" s="72"/>
      <c r="DUC106" s="72"/>
      <c r="DUD106" s="72"/>
      <c r="DUE106" s="72"/>
      <c r="DUF106" s="72"/>
      <c r="DUG106" s="72"/>
      <c r="DUH106" s="72"/>
      <c r="DUI106" s="72"/>
      <c r="DUJ106" s="72"/>
      <c r="DUK106" s="72"/>
      <c r="DUL106" s="72"/>
      <c r="DUM106" s="72"/>
      <c r="DUN106" s="72"/>
      <c r="DUO106" s="72"/>
      <c r="DUP106" s="72"/>
      <c r="DUQ106" s="72"/>
      <c r="DUR106" s="72"/>
      <c r="DUS106" s="72"/>
      <c r="DUT106" s="72"/>
      <c r="DUU106" s="72"/>
      <c r="DUV106" s="72"/>
      <c r="DUW106" s="72"/>
      <c r="DUX106" s="72"/>
      <c r="DUY106" s="72"/>
      <c r="DUZ106" s="72"/>
      <c r="DVA106" s="72"/>
      <c r="DVB106" s="72"/>
      <c r="DVC106" s="72"/>
      <c r="DVD106" s="72"/>
      <c r="DVE106" s="72"/>
      <c r="DVF106" s="72"/>
      <c r="DVG106" s="72"/>
      <c r="DVH106" s="72"/>
      <c r="DVI106" s="72"/>
      <c r="DVJ106" s="72"/>
      <c r="DVK106" s="72"/>
      <c r="DVL106" s="72"/>
      <c r="DVM106" s="72"/>
      <c r="DVN106" s="72"/>
      <c r="DVO106" s="72"/>
      <c r="DVP106" s="72"/>
      <c r="DVQ106" s="72"/>
      <c r="DVR106" s="72"/>
      <c r="DVS106" s="72"/>
      <c r="DVT106" s="72"/>
      <c r="DVU106" s="72"/>
      <c r="DVV106" s="72"/>
      <c r="DVW106" s="72"/>
      <c r="DVX106" s="72"/>
      <c r="DVY106" s="72"/>
      <c r="DVZ106" s="72"/>
      <c r="DWA106" s="72"/>
      <c r="DWB106" s="72"/>
      <c r="DWC106" s="72"/>
      <c r="DWD106" s="72"/>
      <c r="DWE106" s="72"/>
      <c r="DWF106" s="72"/>
      <c r="DWG106" s="72"/>
      <c r="DWH106" s="72"/>
      <c r="DWI106" s="72"/>
      <c r="DWJ106" s="72"/>
      <c r="DWK106" s="72"/>
      <c r="DWL106" s="72"/>
      <c r="DWM106" s="72"/>
      <c r="DWN106" s="72"/>
      <c r="DWO106" s="72"/>
      <c r="DWP106" s="72"/>
      <c r="DWQ106" s="72"/>
      <c r="DWR106" s="72"/>
      <c r="DWS106" s="72"/>
      <c r="DWT106" s="72"/>
      <c r="DWU106" s="72"/>
      <c r="DWV106" s="72"/>
      <c r="DWW106" s="72"/>
      <c r="DWX106" s="72"/>
      <c r="DWY106" s="72"/>
      <c r="DWZ106" s="72"/>
      <c r="DXA106" s="72"/>
      <c r="DXB106" s="72"/>
      <c r="DXC106" s="72"/>
      <c r="DXD106" s="72"/>
      <c r="DXE106" s="72"/>
      <c r="DXF106" s="72"/>
      <c r="DXG106" s="72"/>
      <c r="DXH106" s="72"/>
      <c r="DXI106" s="72"/>
      <c r="DXJ106" s="72"/>
      <c r="DXK106" s="72"/>
      <c r="DXL106" s="72"/>
      <c r="DXM106" s="72"/>
      <c r="DXN106" s="72"/>
      <c r="DXO106" s="72"/>
      <c r="DXP106" s="72"/>
      <c r="DXQ106" s="72"/>
      <c r="DXR106" s="72"/>
      <c r="DXS106" s="72"/>
      <c r="DXT106" s="72"/>
      <c r="DXU106" s="72"/>
      <c r="DXV106" s="72"/>
      <c r="DXW106" s="72"/>
      <c r="DXX106" s="72"/>
      <c r="DXY106" s="72"/>
      <c r="DXZ106" s="72"/>
      <c r="DYA106" s="72"/>
      <c r="DYB106" s="72"/>
      <c r="DYC106" s="72"/>
      <c r="DYD106" s="72"/>
      <c r="DYE106" s="72"/>
      <c r="DYF106" s="72"/>
      <c r="DYG106" s="72"/>
      <c r="DYH106" s="72"/>
      <c r="DYI106" s="72"/>
      <c r="DYJ106" s="72"/>
      <c r="DYK106" s="72"/>
      <c r="DYL106" s="72"/>
      <c r="DYM106" s="72"/>
      <c r="DYN106" s="72"/>
      <c r="DYO106" s="72"/>
      <c r="DYP106" s="72"/>
      <c r="DYQ106" s="72"/>
      <c r="DYR106" s="72"/>
      <c r="DYS106" s="72"/>
      <c r="DYT106" s="72"/>
      <c r="DYU106" s="72"/>
      <c r="DYV106" s="72"/>
      <c r="DYW106" s="72"/>
      <c r="DYX106" s="72"/>
      <c r="DYY106" s="72"/>
      <c r="DYZ106" s="72"/>
      <c r="DZA106" s="72"/>
      <c r="DZB106" s="72"/>
      <c r="DZC106" s="72"/>
      <c r="DZD106" s="72"/>
      <c r="DZE106" s="72"/>
      <c r="DZF106" s="72"/>
      <c r="DZG106" s="72"/>
      <c r="DZH106" s="72"/>
      <c r="DZI106" s="72"/>
      <c r="DZJ106" s="72"/>
      <c r="DZK106" s="72"/>
      <c r="DZL106" s="72"/>
      <c r="DZM106" s="72"/>
      <c r="DZN106" s="72"/>
      <c r="DZO106" s="72"/>
      <c r="DZP106" s="72"/>
      <c r="DZQ106" s="72"/>
      <c r="DZR106" s="72"/>
      <c r="DZS106" s="72"/>
      <c r="DZT106" s="72"/>
      <c r="DZU106" s="72"/>
      <c r="DZV106" s="72"/>
      <c r="DZW106" s="72"/>
      <c r="DZX106" s="72"/>
      <c r="DZY106" s="72"/>
      <c r="DZZ106" s="72"/>
      <c r="EAA106" s="72"/>
      <c r="EAB106" s="72"/>
      <c r="EAC106" s="72"/>
      <c r="EAD106" s="72"/>
      <c r="EAE106" s="72"/>
      <c r="EAF106" s="72"/>
      <c r="EAG106" s="72"/>
      <c r="EAH106" s="72"/>
      <c r="EAI106" s="72"/>
      <c r="EAJ106" s="72"/>
      <c r="EAK106" s="72"/>
      <c r="EAL106" s="72"/>
      <c r="EAM106" s="72"/>
      <c r="EAN106" s="72"/>
      <c r="EAO106" s="72"/>
      <c r="EAP106" s="72"/>
      <c r="EAQ106" s="72"/>
      <c r="EAR106" s="72"/>
      <c r="EAS106" s="72"/>
      <c r="EAT106" s="72"/>
      <c r="EAU106" s="72"/>
      <c r="EAV106" s="72"/>
      <c r="EAW106" s="72"/>
      <c r="EAX106" s="72"/>
      <c r="EAY106" s="72"/>
      <c r="EAZ106" s="72"/>
      <c r="EBA106" s="72"/>
      <c r="EBB106" s="72"/>
      <c r="EBC106" s="72"/>
      <c r="EBD106" s="72"/>
      <c r="EBE106" s="72"/>
      <c r="EBF106" s="72"/>
      <c r="EBG106" s="72"/>
      <c r="EBH106" s="72"/>
      <c r="EBI106" s="72"/>
      <c r="EBJ106" s="72"/>
      <c r="EBK106" s="72"/>
      <c r="EBL106" s="72"/>
      <c r="EBM106" s="72"/>
      <c r="EBN106" s="72"/>
      <c r="EBO106" s="72"/>
      <c r="EBP106" s="72"/>
      <c r="EBQ106" s="72"/>
      <c r="EBR106" s="72"/>
      <c r="EBS106" s="72"/>
      <c r="EBT106" s="72"/>
      <c r="EBU106" s="72"/>
      <c r="EBV106" s="72"/>
      <c r="EBW106" s="72"/>
      <c r="EBX106" s="72"/>
      <c r="EBY106" s="72"/>
      <c r="EBZ106" s="72"/>
      <c r="ECA106" s="72"/>
      <c r="ECB106" s="72"/>
      <c r="ECC106" s="72"/>
      <c r="ECD106" s="72"/>
      <c r="ECE106" s="72"/>
      <c r="ECF106" s="72"/>
      <c r="ECG106" s="72"/>
      <c r="ECH106" s="72"/>
      <c r="ECI106" s="72"/>
      <c r="ECJ106" s="72"/>
      <c r="ECK106" s="72"/>
      <c r="ECL106" s="72"/>
      <c r="ECM106" s="72"/>
      <c r="ECN106" s="72"/>
      <c r="ECO106" s="72"/>
      <c r="ECP106" s="72"/>
      <c r="ECQ106" s="72"/>
      <c r="ECR106" s="72"/>
      <c r="ECS106" s="72"/>
      <c r="ECT106" s="72"/>
      <c r="ECU106" s="72"/>
      <c r="ECV106" s="72"/>
      <c r="ECW106" s="72"/>
      <c r="ECX106" s="72"/>
      <c r="ECY106" s="72"/>
      <c r="ECZ106" s="72"/>
      <c r="EDA106" s="72"/>
      <c r="EDB106" s="72"/>
      <c r="EDC106" s="72"/>
      <c r="EDD106" s="72"/>
      <c r="EDE106" s="72"/>
      <c r="EDF106" s="72"/>
      <c r="EDG106" s="72"/>
      <c r="EDH106" s="72"/>
      <c r="EDI106" s="72"/>
      <c r="EDJ106" s="72"/>
      <c r="EDK106" s="72"/>
      <c r="EDL106" s="72"/>
      <c r="EDM106" s="72"/>
      <c r="EDN106" s="72"/>
      <c r="EDO106" s="72"/>
      <c r="EDP106" s="72"/>
      <c r="EDQ106" s="72"/>
      <c r="EDR106" s="72"/>
      <c r="EDS106" s="72"/>
      <c r="EDT106" s="72"/>
      <c r="EDU106" s="72"/>
      <c r="EDV106" s="72"/>
      <c r="EDW106" s="72"/>
      <c r="EDX106" s="72"/>
      <c r="EDY106" s="72"/>
      <c r="EDZ106" s="72"/>
      <c r="EEA106" s="72"/>
      <c r="EEB106" s="72"/>
      <c r="EEC106" s="72"/>
      <c r="EED106" s="72"/>
      <c r="EEE106" s="72"/>
      <c r="EEF106" s="72"/>
      <c r="EEG106" s="72"/>
      <c r="EEH106" s="72"/>
      <c r="EEI106" s="72"/>
      <c r="EEJ106" s="72"/>
      <c r="EEK106" s="72"/>
      <c r="EEL106" s="72"/>
      <c r="EEM106" s="72"/>
      <c r="EEN106" s="72"/>
      <c r="EEO106" s="72"/>
      <c r="EEP106" s="72"/>
      <c r="EEQ106" s="72"/>
      <c r="EER106" s="72"/>
      <c r="EES106" s="72"/>
      <c r="EET106" s="72"/>
      <c r="EEU106" s="72"/>
      <c r="EEV106" s="72"/>
      <c r="EEW106" s="72"/>
      <c r="EEX106" s="72"/>
      <c r="EEY106" s="72"/>
      <c r="EEZ106" s="72"/>
      <c r="EFA106" s="72"/>
      <c r="EFB106" s="72"/>
      <c r="EFC106" s="72"/>
      <c r="EFD106" s="72"/>
      <c r="EFE106" s="72"/>
      <c r="EFF106" s="72"/>
      <c r="EFG106" s="72"/>
      <c r="EFH106" s="72"/>
      <c r="EFI106" s="72"/>
      <c r="EFJ106" s="72"/>
      <c r="EFK106" s="72"/>
      <c r="EFL106" s="72"/>
      <c r="EFM106" s="72"/>
      <c r="EFN106" s="72"/>
      <c r="EFO106" s="72"/>
      <c r="EFP106" s="72"/>
      <c r="EFQ106" s="72"/>
      <c r="EFR106" s="72"/>
      <c r="EFS106" s="72"/>
      <c r="EFT106" s="72"/>
      <c r="EFU106" s="72"/>
      <c r="EFV106" s="72"/>
      <c r="EFW106" s="72"/>
      <c r="EFX106" s="72"/>
      <c r="EFY106" s="72"/>
      <c r="EFZ106" s="72"/>
      <c r="EGA106" s="72"/>
      <c r="EGB106" s="72"/>
      <c r="EGC106" s="72"/>
      <c r="EGD106" s="72"/>
      <c r="EGE106" s="72"/>
      <c r="EGF106" s="72"/>
      <c r="EGG106" s="72"/>
      <c r="EGH106" s="72"/>
      <c r="EGI106" s="72"/>
      <c r="EGJ106" s="72"/>
      <c r="EGK106" s="72"/>
      <c r="EGL106" s="72"/>
      <c r="EGM106" s="72"/>
      <c r="EGN106" s="72"/>
      <c r="EGO106" s="72"/>
      <c r="EGP106" s="72"/>
      <c r="EGQ106" s="72"/>
      <c r="EGR106" s="72"/>
      <c r="EGS106" s="72"/>
      <c r="EGT106" s="72"/>
      <c r="EGU106" s="72"/>
      <c r="EGV106" s="72"/>
      <c r="EGW106" s="72"/>
      <c r="EGX106" s="72"/>
      <c r="EGY106" s="72"/>
      <c r="EGZ106" s="72"/>
      <c r="EHA106" s="72"/>
      <c r="EHB106" s="72"/>
      <c r="EHC106" s="72"/>
      <c r="EHD106" s="72"/>
      <c r="EHE106" s="72"/>
      <c r="EHF106" s="72"/>
      <c r="EHG106" s="72"/>
      <c r="EHH106" s="72"/>
      <c r="EHI106" s="72"/>
      <c r="EHJ106" s="72"/>
      <c r="EHK106" s="72"/>
      <c r="EHL106" s="72"/>
      <c r="EHM106" s="72"/>
      <c r="EHN106" s="72"/>
      <c r="EHO106" s="72"/>
      <c r="EHP106" s="72"/>
      <c r="EHQ106" s="72"/>
      <c r="EHR106" s="72"/>
      <c r="EHS106" s="72"/>
      <c r="EHT106" s="72"/>
      <c r="EHU106" s="72"/>
      <c r="EHV106" s="72"/>
      <c r="EHW106" s="72"/>
      <c r="EHX106" s="72"/>
      <c r="EHY106" s="72"/>
      <c r="EHZ106" s="72"/>
      <c r="EIA106" s="72"/>
      <c r="EIB106" s="72"/>
      <c r="EIC106" s="72"/>
      <c r="EID106" s="72"/>
      <c r="EIE106" s="72"/>
      <c r="EIF106" s="72"/>
      <c r="EIG106" s="72"/>
      <c r="EIH106" s="72"/>
      <c r="EII106" s="72"/>
      <c r="EIJ106" s="72"/>
      <c r="EIK106" s="72"/>
      <c r="EIL106" s="72"/>
      <c r="EIM106" s="72"/>
      <c r="EIN106" s="72"/>
      <c r="EIO106" s="72"/>
      <c r="EIP106" s="72"/>
      <c r="EIQ106" s="72"/>
      <c r="EIR106" s="72"/>
      <c r="EIS106" s="72"/>
      <c r="EIT106" s="72"/>
      <c r="EIU106" s="72"/>
      <c r="EIV106" s="72"/>
      <c r="EIW106" s="72"/>
      <c r="EIX106" s="72"/>
      <c r="EIY106" s="72"/>
      <c r="EIZ106" s="72"/>
      <c r="EJA106" s="72"/>
      <c r="EJB106" s="72"/>
      <c r="EJC106" s="72"/>
      <c r="EJD106" s="72"/>
      <c r="EJE106" s="72"/>
      <c r="EJF106" s="72"/>
      <c r="EJG106" s="72"/>
      <c r="EJH106" s="72"/>
      <c r="EJI106" s="72"/>
      <c r="EJJ106" s="72"/>
      <c r="EJK106" s="72"/>
      <c r="EJL106" s="72"/>
      <c r="EJM106" s="72"/>
      <c r="EJN106" s="72"/>
      <c r="EJO106" s="72"/>
      <c r="EJP106" s="72"/>
      <c r="EJQ106" s="72"/>
      <c r="EJR106" s="72"/>
      <c r="EJS106" s="72"/>
      <c r="EJT106" s="72"/>
      <c r="EJU106" s="72"/>
      <c r="EJV106" s="72"/>
      <c r="EJW106" s="72"/>
      <c r="EJX106" s="72"/>
      <c r="EJY106" s="72"/>
      <c r="EJZ106" s="72"/>
      <c r="EKA106" s="72"/>
      <c r="EKB106" s="72"/>
      <c r="EKC106" s="72"/>
      <c r="EKD106" s="72"/>
      <c r="EKE106" s="72"/>
      <c r="EKF106" s="72"/>
      <c r="EKG106" s="72"/>
      <c r="EKH106" s="72"/>
      <c r="EKI106" s="72"/>
      <c r="EKJ106" s="72"/>
      <c r="EKK106" s="72"/>
      <c r="EKL106" s="72"/>
      <c r="EKM106" s="72"/>
      <c r="EKN106" s="72"/>
      <c r="EKO106" s="72"/>
      <c r="EKP106" s="72"/>
      <c r="EKQ106" s="72"/>
      <c r="EKR106" s="72"/>
      <c r="EKS106" s="72"/>
      <c r="EKT106" s="72"/>
      <c r="EKU106" s="72"/>
      <c r="EKV106" s="72"/>
      <c r="EKW106" s="72"/>
      <c r="EKX106" s="72"/>
      <c r="EKY106" s="72"/>
      <c r="EKZ106" s="72"/>
      <c r="ELA106" s="72"/>
      <c r="ELB106" s="72"/>
      <c r="ELC106" s="72"/>
      <c r="ELD106" s="72"/>
      <c r="ELE106" s="72"/>
      <c r="ELF106" s="72"/>
      <c r="ELG106" s="72"/>
      <c r="ELH106" s="72"/>
      <c r="ELI106" s="72"/>
      <c r="ELJ106" s="72"/>
      <c r="ELK106" s="72"/>
      <c r="ELL106" s="72"/>
      <c r="ELM106" s="72"/>
      <c r="ELN106" s="72"/>
      <c r="ELO106" s="72"/>
      <c r="ELP106" s="72"/>
      <c r="ELQ106" s="72"/>
      <c r="ELR106" s="72"/>
      <c r="ELS106" s="72"/>
      <c r="ELT106" s="72"/>
      <c r="ELU106" s="72"/>
      <c r="ELV106" s="72"/>
      <c r="ELW106" s="72"/>
      <c r="ELX106" s="72"/>
      <c r="ELY106" s="72"/>
      <c r="ELZ106" s="72"/>
      <c r="EMA106" s="72"/>
      <c r="EMB106" s="72"/>
      <c r="EMC106" s="72"/>
      <c r="EMD106" s="72"/>
      <c r="EME106" s="72"/>
      <c r="EMF106" s="72"/>
      <c r="EMG106" s="72"/>
      <c r="EMH106" s="72"/>
      <c r="EMI106" s="72"/>
      <c r="EMJ106" s="72"/>
      <c r="EMK106" s="72"/>
      <c r="EML106" s="72"/>
      <c r="EMM106" s="72"/>
      <c r="EMN106" s="72"/>
      <c r="EMO106" s="72"/>
      <c r="EMP106" s="72"/>
      <c r="EMQ106" s="72"/>
      <c r="EMR106" s="72"/>
      <c r="EMS106" s="72"/>
      <c r="EMT106" s="72"/>
      <c r="EMU106" s="72"/>
      <c r="EMV106" s="72"/>
      <c r="EMW106" s="72"/>
      <c r="EMX106" s="72"/>
      <c r="EMY106" s="72"/>
      <c r="EMZ106" s="72"/>
      <c r="ENA106" s="72"/>
      <c r="ENB106" s="72"/>
      <c r="ENC106" s="72"/>
      <c r="END106" s="72"/>
      <c r="ENE106" s="72"/>
      <c r="ENF106" s="72"/>
      <c r="ENG106" s="72"/>
      <c r="ENH106" s="72"/>
      <c r="ENI106" s="72"/>
      <c r="ENJ106" s="72"/>
      <c r="ENK106" s="72"/>
      <c r="ENL106" s="72"/>
      <c r="ENM106" s="72"/>
      <c r="ENN106" s="72"/>
      <c r="ENO106" s="72"/>
      <c r="ENP106" s="72"/>
      <c r="ENQ106" s="72"/>
      <c r="ENR106" s="72"/>
      <c r="ENS106" s="72"/>
      <c r="ENT106" s="72"/>
      <c r="ENU106" s="72"/>
      <c r="ENV106" s="72"/>
      <c r="ENW106" s="72"/>
      <c r="ENX106" s="72"/>
      <c r="ENY106" s="72"/>
      <c r="ENZ106" s="72"/>
      <c r="EOA106" s="72"/>
      <c r="EOB106" s="72"/>
      <c r="EOC106" s="72"/>
      <c r="EOD106" s="72"/>
      <c r="EOE106" s="72"/>
      <c r="EOF106" s="72"/>
      <c r="EOG106" s="72"/>
      <c r="EOH106" s="72"/>
      <c r="EOI106" s="72"/>
      <c r="EOJ106" s="72"/>
      <c r="EOK106" s="72"/>
      <c r="EOL106" s="72"/>
      <c r="EOM106" s="72"/>
      <c r="EON106" s="72"/>
      <c r="EOO106" s="72"/>
      <c r="EOP106" s="72"/>
      <c r="EOQ106" s="72"/>
      <c r="EOR106" s="72"/>
      <c r="EOS106" s="72"/>
      <c r="EOT106" s="72"/>
      <c r="EOU106" s="72"/>
      <c r="EOV106" s="72"/>
      <c r="EOW106" s="72"/>
      <c r="EOX106" s="72"/>
      <c r="EOY106" s="72"/>
      <c r="EOZ106" s="72"/>
      <c r="EPA106" s="72"/>
      <c r="EPB106" s="72"/>
      <c r="EPC106" s="72"/>
      <c r="EPD106" s="72"/>
      <c r="EPE106" s="72"/>
      <c r="EPF106" s="72"/>
      <c r="EPG106" s="72"/>
      <c r="EPH106" s="72"/>
      <c r="EPI106" s="72"/>
      <c r="EPJ106" s="72"/>
      <c r="EPK106" s="72"/>
      <c r="EPL106" s="72"/>
      <c r="EPM106" s="72"/>
      <c r="EPN106" s="72"/>
      <c r="EPO106" s="72"/>
      <c r="EPP106" s="72"/>
      <c r="EPQ106" s="72"/>
      <c r="EPR106" s="72"/>
      <c r="EPS106" s="72"/>
      <c r="EPT106" s="72"/>
      <c r="EPU106" s="72"/>
      <c r="EPV106" s="72"/>
      <c r="EPW106" s="72"/>
      <c r="EPX106" s="72"/>
      <c r="EPY106" s="72"/>
      <c r="EPZ106" s="72"/>
      <c r="EQA106" s="72"/>
      <c r="EQB106" s="72"/>
      <c r="EQC106" s="72"/>
      <c r="EQD106" s="72"/>
      <c r="EQE106" s="72"/>
      <c r="EQF106" s="72"/>
      <c r="EQG106" s="72"/>
      <c r="EQH106" s="72"/>
      <c r="EQI106" s="72"/>
      <c r="EQJ106" s="72"/>
      <c r="EQK106" s="72"/>
      <c r="EQL106" s="72"/>
      <c r="EQM106" s="72"/>
      <c r="EQN106" s="72"/>
      <c r="EQO106" s="72"/>
      <c r="EQP106" s="72"/>
      <c r="EQQ106" s="72"/>
      <c r="EQR106" s="72"/>
      <c r="EQS106" s="72"/>
      <c r="EQT106" s="72"/>
      <c r="EQU106" s="72"/>
      <c r="EQV106" s="72"/>
      <c r="EQW106" s="72"/>
      <c r="EQX106" s="72"/>
      <c r="EQY106" s="72"/>
      <c r="EQZ106" s="72"/>
      <c r="ERA106" s="72"/>
      <c r="ERB106" s="72"/>
      <c r="ERC106" s="72"/>
      <c r="ERD106" s="72"/>
      <c r="ERE106" s="72"/>
      <c r="ERF106" s="72"/>
      <c r="ERG106" s="72"/>
      <c r="ERH106" s="72"/>
      <c r="ERI106" s="72"/>
      <c r="ERJ106" s="72"/>
      <c r="ERK106" s="72"/>
      <c r="ERL106" s="72"/>
      <c r="ERM106" s="72"/>
      <c r="ERN106" s="72"/>
      <c r="ERO106" s="72"/>
      <c r="ERP106" s="72"/>
      <c r="ERQ106" s="72"/>
      <c r="ERR106" s="72"/>
      <c r="ERS106" s="72"/>
      <c r="ERT106" s="72"/>
      <c r="ERU106" s="72"/>
      <c r="ERV106" s="72"/>
      <c r="ERW106" s="72"/>
      <c r="ERX106" s="72"/>
      <c r="ERY106" s="72"/>
      <c r="ERZ106" s="72"/>
      <c r="ESA106" s="72"/>
      <c r="ESB106" s="72"/>
      <c r="ESC106" s="72"/>
      <c r="ESD106" s="72"/>
      <c r="ESE106" s="72"/>
      <c r="ESF106" s="72"/>
      <c r="ESG106" s="72"/>
      <c r="ESH106" s="72"/>
      <c r="ESI106" s="72"/>
      <c r="ESJ106" s="72"/>
      <c r="ESK106" s="72"/>
      <c r="ESL106" s="72"/>
      <c r="ESM106" s="72"/>
      <c r="ESN106" s="72"/>
      <c r="ESO106" s="72"/>
      <c r="ESP106" s="72"/>
      <c r="ESQ106" s="72"/>
      <c r="ESR106" s="72"/>
      <c r="ESS106" s="72"/>
      <c r="EST106" s="72"/>
      <c r="ESU106" s="72"/>
      <c r="ESV106" s="72"/>
      <c r="ESW106" s="72"/>
      <c r="ESX106" s="72"/>
      <c r="ESY106" s="72"/>
      <c r="ESZ106" s="72"/>
      <c r="ETA106" s="72"/>
      <c r="ETB106" s="72"/>
      <c r="ETC106" s="72"/>
      <c r="ETD106" s="72"/>
      <c r="ETE106" s="72"/>
      <c r="ETF106" s="72"/>
      <c r="ETG106" s="72"/>
      <c r="ETH106" s="72"/>
      <c r="ETI106" s="72"/>
      <c r="ETJ106" s="72"/>
      <c r="ETK106" s="72"/>
      <c r="ETL106" s="72"/>
      <c r="ETM106" s="72"/>
      <c r="ETN106" s="72"/>
      <c r="ETO106" s="72"/>
      <c r="ETP106" s="72"/>
      <c r="ETQ106" s="72"/>
      <c r="ETR106" s="72"/>
      <c r="ETS106" s="72"/>
      <c r="ETT106" s="72"/>
      <c r="ETU106" s="72"/>
      <c r="ETV106" s="72"/>
      <c r="ETW106" s="72"/>
      <c r="ETX106" s="72"/>
      <c r="ETY106" s="72"/>
      <c r="ETZ106" s="72"/>
      <c r="EUA106" s="72"/>
      <c r="EUB106" s="72"/>
      <c r="EUC106" s="72"/>
      <c r="EUD106" s="72"/>
      <c r="EUE106" s="72"/>
      <c r="EUF106" s="72"/>
      <c r="EUG106" s="72"/>
      <c r="EUH106" s="72"/>
      <c r="EUI106" s="72"/>
      <c r="EUJ106" s="72"/>
      <c r="EUK106" s="72"/>
      <c r="EUL106" s="72"/>
      <c r="EUM106" s="72"/>
      <c r="EUN106" s="72"/>
      <c r="EUO106" s="72"/>
      <c r="EUP106" s="72"/>
      <c r="EUQ106" s="72"/>
      <c r="EUR106" s="72"/>
      <c r="EUS106" s="72"/>
      <c r="EUT106" s="72"/>
      <c r="EUU106" s="72"/>
      <c r="EUV106" s="72"/>
      <c r="EUW106" s="72"/>
      <c r="EUX106" s="72"/>
      <c r="EUY106" s="72"/>
      <c r="EUZ106" s="72"/>
      <c r="EVA106" s="72"/>
      <c r="EVB106" s="72"/>
      <c r="EVC106" s="72"/>
      <c r="EVD106" s="72"/>
      <c r="EVE106" s="72"/>
      <c r="EVF106" s="72"/>
      <c r="EVG106" s="72"/>
      <c r="EVH106" s="72"/>
      <c r="EVI106" s="72"/>
      <c r="EVJ106" s="72"/>
      <c r="EVK106" s="72"/>
      <c r="EVL106" s="72"/>
      <c r="EVM106" s="72"/>
      <c r="EVN106" s="72"/>
      <c r="EVO106" s="72"/>
      <c r="EVP106" s="72"/>
      <c r="EVQ106" s="72"/>
      <c r="EVR106" s="72"/>
      <c r="EVS106" s="72"/>
      <c r="EVT106" s="72"/>
      <c r="EVU106" s="72"/>
      <c r="EVV106" s="72"/>
      <c r="EVW106" s="72"/>
      <c r="EVX106" s="72"/>
      <c r="EVY106" s="72"/>
      <c r="EVZ106" s="72"/>
      <c r="EWA106" s="72"/>
      <c r="EWB106" s="72"/>
      <c r="EWC106" s="72"/>
      <c r="EWD106" s="72"/>
      <c r="EWE106" s="72"/>
      <c r="EWF106" s="72"/>
      <c r="EWG106" s="72"/>
      <c r="EWH106" s="72"/>
      <c r="EWI106" s="72"/>
      <c r="EWJ106" s="72"/>
      <c r="EWK106" s="72"/>
      <c r="EWL106" s="72"/>
      <c r="EWM106" s="72"/>
      <c r="EWN106" s="72"/>
      <c r="EWO106" s="72"/>
      <c r="EWP106" s="72"/>
      <c r="EWQ106" s="72"/>
      <c r="EWR106" s="72"/>
      <c r="EWS106" s="72"/>
      <c r="EWT106" s="72"/>
      <c r="EWU106" s="72"/>
      <c r="EWV106" s="72"/>
      <c r="EWW106" s="72"/>
      <c r="EWX106" s="72"/>
      <c r="EWY106" s="72"/>
      <c r="EWZ106" s="72"/>
      <c r="EXA106" s="72"/>
      <c r="EXB106" s="72"/>
      <c r="EXC106" s="72"/>
      <c r="EXD106" s="72"/>
      <c r="EXE106" s="72"/>
      <c r="EXF106" s="72"/>
      <c r="EXG106" s="72"/>
      <c r="EXH106" s="72"/>
      <c r="EXI106" s="72"/>
      <c r="EXJ106" s="72"/>
      <c r="EXK106" s="72"/>
      <c r="EXL106" s="72"/>
      <c r="EXM106" s="72"/>
      <c r="EXN106" s="72"/>
      <c r="EXO106" s="72"/>
      <c r="EXP106" s="72"/>
      <c r="EXQ106" s="72"/>
      <c r="EXR106" s="72"/>
      <c r="EXS106" s="72"/>
      <c r="EXT106" s="72"/>
      <c r="EXU106" s="72"/>
      <c r="EXV106" s="72"/>
      <c r="EXW106" s="72"/>
      <c r="EXX106" s="72"/>
      <c r="EXY106" s="72"/>
      <c r="EXZ106" s="72"/>
      <c r="EYA106" s="72"/>
      <c r="EYB106" s="72"/>
      <c r="EYC106" s="72"/>
      <c r="EYD106" s="72"/>
      <c r="EYE106" s="72"/>
      <c r="EYF106" s="72"/>
      <c r="EYG106" s="72"/>
      <c r="EYH106" s="72"/>
      <c r="EYI106" s="72"/>
      <c r="EYJ106" s="72"/>
      <c r="EYK106" s="72"/>
      <c r="EYL106" s="72"/>
      <c r="EYM106" s="72"/>
      <c r="EYN106" s="72"/>
      <c r="EYO106" s="72"/>
      <c r="EYP106" s="72"/>
      <c r="EYQ106" s="72"/>
      <c r="EYR106" s="72"/>
      <c r="EYS106" s="72"/>
      <c r="EYT106" s="72"/>
      <c r="EYU106" s="72"/>
      <c r="EYV106" s="72"/>
      <c r="EYW106" s="72"/>
      <c r="EYX106" s="72"/>
      <c r="EYY106" s="72"/>
      <c r="EYZ106" s="72"/>
      <c r="EZA106" s="72"/>
      <c r="EZB106" s="72"/>
      <c r="EZC106" s="72"/>
      <c r="EZD106" s="72"/>
      <c r="EZE106" s="72"/>
      <c r="EZF106" s="72"/>
      <c r="EZG106" s="72"/>
      <c r="EZH106" s="72"/>
      <c r="EZI106" s="72"/>
      <c r="EZJ106" s="72"/>
      <c r="EZK106" s="72"/>
      <c r="EZL106" s="72"/>
      <c r="EZM106" s="72"/>
      <c r="EZN106" s="72"/>
      <c r="EZO106" s="72"/>
      <c r="EZP106" s="72"/>
      <c r="EZQ106" s="72"/>
      <c r="EZR106" s="72"/>
      <c r="EZS106" s="72"/>
      <c r="EZT106" s="72"/>
      <c r="EZU106" s="72"/>
      <c r="EZV106" s="72"/>
      <c r="EZW106" s="72"/>
      <c r="EZX106" s="72"/>
      <c r="EZY106" s="72"/>
      <c r="EZZ106" s="72"/>
      <c r="FAA106" s="72"/>
      <c r="FAB106" s="72"/>
      <c r="FAC106" s="72"/>
      <c r="FAD106" s="72"/>
      <c r="FAE106" s="72"/>
      <c r="FAF106" s="72"/>
      <c r="FAG106" s="72"/>
      <c r="FAH106" s="72"/>
      <c r="FAI106" s="72"/>
      <c r="FAJ106" s="72"/>
      <c r="FAK106" s="72"/>
      <c r="FAL106" s="72"/>
      <c r="FAM106" s="72"/>
      <c r="FAN106" s="72"/>
      <c r="FAO106" s="72"/>
      <c r="FAP106" s="72"/>
      <c r="FAQ106" s="72"/>
      <c r="FAR106" s="72"/>
      <c r="FAS106" s="72"/>
      <c r="FAT106" s="72"/>
      <c r="FAU106" s="72"/>
      <c r="FAV106" s="72"/>
      <c r="FAW106" s="72"/>
      <c r="FAX106" s="72"/>
      <c r="FAY106" s="72"/>
      <c r="FAZ106" s="72"/>
      <c r="FBA106" s="72"/>
      <c r="FBB106" s="72"/>
      <c r="FBC106" s="72"/>
      <c r="FBD106" s="72"/>
      <c r="FBE106" s="72"/>
      <c r="FBF106" s="72"/>
      <c r="FBG106" s="72"/>
      <c r="FBH106" s="72"/>
      <c r="FBI106" s="72"/>
      <c r="FBJ106" s="72"/>
      <c r="FBK106" s="72"/>
      <c r="FBL106" s="72"/>
      <c r="FBM106" s="72"/>
      <c r="FBN106" s="72"/>
      <c r="FBO106" s="72"/>
      <c r="FBP106" s="72"/>
      <c r="FBQ106" s="72"/>
      <c r="FBR106" s="72"/>
      <c r="FBS106" s="72"/>
      <c r="FBT106" s="72"/>
      <c r="FBU106" s="72"/>
      <c r="FBV106" s="72"/>
      <c r="FBW106" s="72"/>
      <c r="FBX106" s="72"/>
      <c r="FBY106" s="72"/>
      <c r="FBZ106" s="72"/>
      <c r="FCA106" s="72"/>
      <c r="FCB106" s="72"/>
      <c r="FCC106" s="72"/>
      <c r="FCD106" s="72"/>
      <c r="FCE106" s="72"/>
      <c r="FCF106" s="72"/>
      <c r="FCG106" s="72"/>
      <c r="FCH106" s="72"/>
      <c r="FCI106" s="72"/>
      <c r="FCJ106" s="72"/>
      <c r="FCK106" s="72"/>
      <c r="FCL106" s="72"/>
      <c r="FCM106" s="72"/>
      <c r="FCN106" s="72"/>
      <c r="FCO106" s="72"/>
      <c r="FCP106" s="72"/>
      <c r="FCQ106" s="72"/>
      <c r="FCR106" s="72"/>
      <c r="FCS106" s="72"/>
      <c r="FCT106" s="72"/>
      <c r="FCU106" s="72"/>
      <c r="FCV106" s="72"/>
      <c r="FCW106" s="72"/>
      <c r="FCX106" s="72"/>
      <c r="FCY106" s="72"/>
      <c r="FCZ106" s="72"/>
      <c r="FDA106" s="72"/>
      <c r="FDB106" s="72"/>
      <c r="FDC106" s="72"/>
      <c r="FDD106" s="72"/>
      <c r="FDE106" s="72"/>
      <c r="FDF106" s="72"/>
      <c r="FDG106" s="72"/>
      <c r="FDH106" s="72"/>
      <c r="FDI106" s="72"/>
      <c r="FDJ106" s="72"/>
      <c r="FDK106" s="72"/>
      <c r="FDL106" s="72"/>
      <c r="FDM106" s="72"/>
      <c r="FDN106" s="72"/>
      <c r="FDO106" s="72"/>
      <c r="FDP106" s="72"/>
      <c r="FDQ106" s="72"/>
      <c r="FDR106" s="72"/>
      <c r="FDS106" s="72"/>
      <c r="FDT106" s="72"/>
      <c r="FDU106" s="72"/>
      <c r="FDV106" s="72"/>
      <c r="FDW106" s="72"/>
      <c r="FDX106" s="72"/>
      <c r="FDY106" s="72"/>
      <c r="FDZ106" s="72"/>
      <c r="FEA106" s="72"/>
      <c r="FEB106" s="72"/>
      <c r="FEC106" s="72"/>
      <c r="FED106" s="72"/>
      <c r="FEE106" s="72"/>
      <c r="FEF106" s="72"/>
      <c r="FEG106" s="72"/>
      <c r="FEH106" s="72"/>
      <c r="FEI106" s="72"/>
      <c r="FEJ106" s="72"/>
      <c r="FEK106" s="72"/>
      <c r="FEL106" s="72"/>
      <c r="FEM106" s="72"/>
      <c r="FEN106" s="72"/>
      <c r="FEO106" s="72"/>
      <c r="FEP106" s="72"/>
      <c r="FEQ106" s="72"/>
      <c r="FER106" s="72"/>
      <c r="FES106" s="72"/>
      <c r="FET106" s="72"/>
      <c r="FEU106" s="72"/>
      <c r="FEV106" s="72"/>
      <c r="FEW106" s="72"/>
      <c r="FEX106" s="72"/>
      <c r="FEY106" s="72"/>
      <c r="FEZ106" s="72"/>
      <c r="FFA106" s="72"/>
      <c r="FFB106" s="72"/>
      <c r="FFC106" s="72"/>
      <c r="FFD106" s="72"/>
      <c r="FFE106" s="72"/>
      <c r="FFF106" s="72"/>
      <c r="FFG106" s="72"/>
      <c r="FFH106" s="72"/>
      <c r="FFI106" s="72"/>
      <c r="FFJ106" s="72"/>
      <c r="FFK106" s="72"/>
      <c r="FFL106" s="72"/>
      <c r="FFM106" s="72"/>
      <c r="FFN106" s="72"/>
      <c r="FFO106" s="72"/>
      <c r="FFP106" s="72"/>
      <c r="FFQ106" s="72"/>
      <c r="FFR106" s="72"/>
      <c r="FFS106" s="72"/>
      <c r="FFT106" s="72"/>
      <c r="FFU106" s="72"/>
      <c r="FFV106" s="72"/>
      <c r="FFW106" s="72"/>
      <c r="FFX106" s="72"/>
      <c r="FFY106" s="72"/>
      <c r="FFZ106" s="72"/>
      <c r="FGA106" s="72"/>
      <c r="FGB106" s="72"/>
      <c r="FGC106" s="72"/>
      <c r="FGD106" s="72"/>
      <c r="FGE106" s="72"/>
      <c r="FGF106" s="72"/>
      <c r="FGG106" s="72"/>
      <c r="FGH106" s="72"/>
      <c r="FGI106" s="72"/>
      <c r="FGJ106" s="72"/>
      <c r="FGK106" s="72"/>
      <c r="FGL106" s="72"/>
      <c r="FGM106" s="72"/>
      <c r="FGN106" s="72"/>
      <c r="FGO106" s="72"/>
      <c r="FGP106" s="72"/>
      <c r="FGQ106" s="72"/>
      <c r="FGR106" s="72"/>
      <c r="FGS106" s="72"/>
      <c r="FGT106" s="72"/>
      <c r="FGU106" s="72"/>
      <c r="FGV106" s="72"/>
      <c r="FGW106" s="72"/>
      <c r="FGX106" s="72"/>
      <c r="FGY106" s="72"/>
      <c r="FGZ106" s="72"/>
      <c r="FHA106" s="72"/>
      <c r="FHB106" s="72"/>
      <c r="FHC106" s="72"/>
      <c r="FHD106" s="72"/>
      <c r="FHE106" s="72"/>
      <c r="FHF106" s="72"/>
      <c r="FHG106" s="72"/>
      <c r="FHH106" s="72"/>
      <c r="FHI106" s="72"/>
      <c r="FHJ106" s="72"/>
      <c r="FHK106" s="72"/>
      <c r="FHL106" s="72"/>
      <c r="FHM106" s="72"/>
      <c r="FHN106" s="72"/>
      <c r="FHO106" s="72"/>
      <c r="FHP106" s="72"/>
      <c r="FHQ106" s="72"/>
      <c r="FHR106" s="72"/>
      <c r="FHS106" s="72"/>
      <c r="FHT106" s="72"/>
      <c r="FHU106" s="72"/>
      <c r="FHV106" s="72"/>
      <c r="FHW106" s="72"/>
      <c r="FHX106" s="72"/>
      <c r="FHY106" s="72"/>
      <c r="FHZ106" s="72"/>
      <c r="FIA106" s="72"/>
      <c r="FIB106" s="72"/>
      <c r="FIC106" s="72"/>
      <c r="FID106" s="72"/>
      <c r="FIE106" s="72"/>
      <c r="FIF106" s="72"/>
      <c r="FIG106" s="72"/>
      <c r="FIH106" s="72"/>
      <c r="FII106" s="72"/>
      <c r="FIJ106" s="72"/>
      <c r="FIK106" s="72"/>
      <c r="FIL106" s="72"/>
      <c r="FIM106" s="72"/>
      <c r="FIN106" s="72"/>
      <c r="FIO106" s="72"/>
      <c r="FIP106" s="72"/>
      <c r="FIQ106" s="72"/>
      <c r="FIR106" s="72"/>
      <c r="FIS106" s="72"/>
      <c r="FIT106" s="72"/>
      <c r="FIU106" s="72"/>
      <c r="FIV106" s="72"/>
      <c r="FIW106" s="72"/>
      <c r="FIX106" s="72"/>
      <c r="FIY106" s="72"/>
      <c r="FIZ106" s="72"/>
      <c r="FJA106" s="72"/>
      <c r="FJB106" s="72"/>
      <c r="FJC106" s="72"/>
      <c r="FJD106" s="72"/>
      <c r="FJE106" s="72"/>
      <c r="FJF106" s="72"/>
      <c r="FJG106" s="72"/>
      <c r="FJH106" s="72"/>
      <c r="FJI106" s="72"/>
      <c r="FJJ106" s="72"/>
      <c r="FJK106" s="72"/>
      <c r="FJL106" s="72"/>
      <c r="FJM106" s="72"/>
      <c r="FJN106" s="72"/>
      <c r="FJO106" s="72"/>
      <c r="FJP106" s="72"/>
      <c r="FJQ106" s="72"/>
      <c r="FJR106" s="72"/>
      <c r="FJS106" s="72"/>
      <c r="FJT106" s="72"/>
      <c r="FJU106" s="72"/>
      <c r="FJV106" s="72"/>
      <c r="FJW106" s="72"/>
      <c r="FJX106" s="72"/>
      <c r="FJY106" s="72"/>
      <c r="FJZ106" s="72"/>
      <c r="FKA106" s="72"/>
      <c r="FKB106" s="72"/>
      <c r="FKC106" s="72"/>
      <c r="FKD106" s="72"/>
      <c r="FKE106" s="72"/>
      <c r="FKF106" s="72"/>
      <c r="FKG106" s="72"/>
      <c r="FKH106" s="72"/>
      <c r="FKI106" s="72"/>
      <c r="FKJ106" s="72"/>
      <c r="FKK106" s="72"/>
      <c r="FKL106" s="72"/>
      <c r="FKM106" s="72"/>
      <c r="FKN106" s="72"/>
      <c r="FKO106" s="72"/>
      <c r="FKP106" s="72"/>
      <c r="FKQ106" s="72"/>
      <c r="FKR106" s="72"/>
      <c r="FKS106" s="72"/>
      <c r="FKT106" s="72"/>
      <c r="FKU106" s="72"/>
      <c r="FKV106" s="72"/>
      <c r="FKW106" s="72"/>
      <c r="FKX106" s="72"/>
      <c r="FKY106" s="72"/>
      <c r="FKZ106" s="72"/>
      <c r="FLA106" s="72"/>
      <c r="FLB106" s="72"/>
      <c r="FLC106" s="72"/>
      <c r="FLD106" s="72"/>
      <c r="FLE106" s="72"/>
      <c r="FLF106" s="72"/>
      <c r="FLG106" s="72"/>
      <c r="FLH106" s="72"/>
      <c r="FLI106" s="72"/>
      <c r="FLJ106" s="72"/>
      <c r="FLK106" s="72"/>
      <c r="FLL106" s="72"/>
      <c r="FLM106" s="72"/>
      <c r="FLN106" s="72"/>
      <c r="FLO106" s="72"/>
      <c r="FLP106" s="72"/>
      <c r="FLQ106" s="72"/>
      <c r="FLR106" s="72"/>
      <c r="FLS106" s="72"/>
      <c r="FLT106" s="72"/>
      <c r="FLU106" s="72"/>
      <c r="FLV106" s="72"/>
      <c r="FLW106" s="72"/>
      <c r="FLX106" s="72"/>
      <c r="FLY106" s="72"/>
      <c r="FLZ106" s="72"/>
      <c r="FMA106" s="72"/>
      <c r="FMB106" s="72"/>
      <c r="FMC106" s="72"/>
      <c r="FMD106" s="72"/>
      <c r="FME106" s="72"/>
      <c r="FMF106" s="72"/>
      <c r="FMG106" s="72"/>
      <c r="FMH106" s="72"/>
      <c r="FMI106" s="72"/>
      <c r="FMJ106" s="72"/>
      <c r="FMK106" s="72"/>
      <c r="FML106" s="72"/>
      <c r="FMM106" s="72"/>
      <c r="FMN106" s="72"/>
      <c r="FMO106" s="72"/>
      <c r="FMP106" s="72"/>
      <c r="FMQ106" s="72"/>
      <c r="FMR106" s="72"/>
      <c r="FMS106" s="72"/>
      <c r="FMT106" s="72"/>
      <c r="FMU106" s="72"/>
      <c r="FMV106" s="72"/>
      <c r="FMW106" s="72"/>
      <c r="FMX106" s="72"/>
      <c r="FMY106" s="72"/>
      <c r="FMZ106" s="72"/>
      <c r="FNA106" s="72"/>
      <c r="FNB106" s="72"/>
      <c r="FNC106" s="72"/>
      <c r="FND106" s="72"/>
      <c r="FNE106" s="72"/>
      <c r="FNF106" s="72"/>
      <c r="FNG106" s="72"/>
      <c r="FNH106" s="72"/>
      <c r="FNI106" s="72"/>
      <c r="FNJ106" s="72"/>
      <c r="FNK106" s="72"/>
      <c r="FNL106" s="72"/>
      <c r="FNM106" s="72"/>
      <c r="FNN106" s="72"/>
      <c r="FNO106" s="72"/>
      <c r="FNP106" s="72"/>
      <c r="FNQ106" s="72"/>
      <c r="FNR106" s="72"/>
      <c r="FNS106" s="72"/>
      <c r="FNT106" s="72"/>
      <c r="FNU106" s="72"/>
      <c r="FNV106" s="72"/>
      <c r="FNW106" s="72"/>
      <c r="FNX106" s="72"/>
      <c r="FNY106" s="72"/>
      <c r="FNZ106" s="72"/>
      <c r="FOA106" s="72"/>
      <c r="FOB106" s="72"/>
      <c r="FOC106" s="72"/>
      <c r="FOD106" s="72"/>
      <c r="FOE106" s="72"/>
      <c r="FOF106" s="72"/>
      <c r="FOG106" s="72"/>
      <c r="FOH106" s="72"/>
      <c r="FOI106" s="72"/>
      <c r="FOJ106" s="72"/>
      <c r="FOK106" s="72"/>
      <c r="FOL106" s="72"/>
      <c r="FOM106" s="72"/>
      <c r="FON106" s="72"/>
      <c r="FOO106" s="72"/>
      <c r="FOP106" s="72"/>
      <c r="FOQ106" s="72"/>
      <c r="FOR106" s="72"/>
      <c r="FOS106" s="72"/>
      <c r="FOT106" s="72"/>
      <c r="FOU106" s="72"/>
      <c r="FOV106" s="72"/>
      <c r="FOW106" s="72"/>
      <c r="FOX106" s="72"/>
      <c r="FOY106" s="72"/>
      <c r="FOZ106" s="72"/>
      <c r="FPA106" s="72"/>
      <c r="FPB106" s="72"/>
      <c r="FPC106" s="72"/>
      <c r="FPD106" s="72"/>
      <c r="FPE106" s="72"/>
      <c r="FPF106" s="72"/>
      <c r="FPG106" s="72"/>
      <c r="FPH106" s="72"/>
      <c r="FPI106" s="72"/>
      <c r="FPJ106" s="72"/>
      <c r="FPK106" s="72"/>
      <c r="FPL106" s="72"/>
      <c r="FPM106" s="72"/>
      <c r="FPN106" s="72"/>
      <c r="FPO106" s="72"/>
      <c r="FPP106" s="72"/>
      <c r="FPQ106" s="72"/>
      <c r="FPR106" s="72"/>
      <c r="FPS106" s="72"/>
      <c r="FPT106" s="72"/>
      <c r="FPU106" s="72"/>
      <c r="FPV106" s="72"/>
      <c r="FPW106" s="72"/>
      <c r="FPX106" s="72"/>
      <c r="FPY106" s="72"/>
      <c r="FPZ106" s="72"/>
      <c r="FQA106" s="72"/>
      <c r="FQB106" s="72"/>
      <c r="FQC106" s="72"/>
      <c r="FQD106" s="72"/>
      <c r="FQE106" s="72"/>
      <c r="FQF106" s="72"/>
      <c r="FQG106" s="72"/>
      <c r="FQH106" s="72"/>
      <c r="FQI106" s="72"/>
      <c r="FQJ106" s="72"/>
      <c r="FQK106" s="72"/>
      <c r="FQL106" s="72"/>
      <c r="FQM106" s="72"/>
      <c r="FQN106" s="72"/>
      <c r="FQO106" s="72"/>
      <c r="FQP106" s="72"/>
      <c r="FQQ106" s="72"/>
      <c r="FQR106" s="72"/>
      <c r="FQS106" s="72"/>
      <c r="FQT106" s="72"/>
      <c r="FQU106" s="72"/>
      <c r="FQV106" s="72"/>
      <c r="FQW106" s="72"/>
      <c r="FQX106" s="72"/>
      <c r="FQY106" s="72"/>
      <c r="FQZ106" s="72"/>
      <c r="FRA106" s="72"/>
      <c r="FRB106" s="72"/>
      <c r="FRC106" s="72"/>
      <c r="FRD106" s="72"/>
      <c r="FRE106" s="72"/>
      <c r="FRF106" s="72"/>
      <c r="FRG106" s="72"/>
      <c r="FRH106" s="72"/>
      <c r="FRI106" s="72"/>
      <c r="FRJ106" s="72"/>
      <c r="FRK106" s="72"/>
      <c r="FRL106" s="72"/>
      <c r="FRM106" s="72"/>
      <c r="FRN106" s="72"/>
      <c r="FRO106" s="72"/>
      <c r="FRP106" s="72"/>
      <c r="FRQ106" s="72"/>
      <c r="FRR106" s="72"/>
      <c r="FRS106" s="72"/>
      <c r="FRT106" s="72"/>
      <c r="FRU106" s="72"/>
      <c r="FRV106" s="72"/>
      <c r="FRW106" s="72"/>
      <c r="FRX106" s="72"/>
      <c r="FRY106" s="72"/>
      <c r="FRZ106" s="72"/>
      <c r="FSA106" s="72"/>
      <c r="FSB106" s="72"/>
      <c r="FSC106" s="72"/>
      <c r="FSD106" s="72"/>
      <c r="FSE106" s="72"/>
      <c r="FSF106" s="72"/>
      <c r="FSG106" s="72"/>
      <c r="FSH106" s="72"/>
      <c r="FSI106" s="72"/>
      <c r="FSJ106" s="72"/>
      <c r="FSK106" s="72"/>
      <c r="FSL106" s="72"/>
      <c r="FSM106" s="72"/>
      <c r="FSN106" s="72"/>
      <c r="FSO106" s="72"/>
      <c r="FSP106" s="72"/>
      <c r="FSQ106" s="72"/>
      <c r="FSR106" s="72"/>
      <c r="FSS106" s="72"/>
      <c r="FST106" s="72"/>
      <c r="FSU106" s="72"/>
      <c r="FSV106" s="72"/>
      <c r="FSW106" s="72"/>
      <c r="FSX106" s="72"/>
      <c r="FSY106" s="72"/>
      <c r="FSZ106" s="72"/>
      <c r="FTA106" s="72"/>
      <c r="FTB106" s="72"/>
      <c r="FTC106" s="72"/>
      <c r="FTD106" s="72"/>
      <c r="FTE106" s="72"/>
      <c r="FTF106" s="72"/>
      <c r="FTG106" s="72"/>
      <c r="FTH106" s="72"/>
      <c r="FTI106" s="72"/>
      <c r="FTJ106" s="72"/>
      <c r="FTK106" s="72"/>
      <c r="FTL106" s="72"/>
      <c r="FTM106" s="72"/>
      <c r="FTN106" s="72"/>
      <c r="FTO106" s="72"/>
      <c r="FTP106" s="72"/>
      <c r="FTQ106" s="72"/>
      <c r="FTR106" s="72"/>
      <c r="FTS106" s="72"/>
      <c r="FTT106" s="72"/>
      <c r="FTU106" s="72"/>
      <c r="FTV106" s="72"/>
      <c r="FTW106" s="72"/>
      <c r="FTX106" s="72"/>
      <c r="FTY106" s="72"/>
      <c r="FTZ106" s="72"/>
      <c r="FUA106" s="72"/>
      <c r="FUB106" s="72"/>
      <c r="FUC106" s="72"/>
      <c r="FUD106" s="72"/>
      <c r="FUE106" s="72"/>
      <c r="FUF106" s="72"/>
      <c r="FUG106" s="72"/>
      <c r="FUH106" s="72"/>
      <c r="FUI106" s="72"/>
      <c r="FUJ106" s="72"/>
      <c r="FUK106" s="72"/>
      <c r="FUL106" s="72"/>
      <c r="FUM106" s="72"/>
      <c r="FUN106" s="72"/>
      <c r="FUO106" s="72"/>
      <c r="FUP106" s="72"/>
      <c r="FUQ106" s="72"/>
      <c r="FUR106" s="72"/>
      <c r="FUS106" s="72"/>
      <c r="FUT106" s="72"/>
      <c r="FUU106" s="72"/>
      <c r="FUV106" s="72"/>
      <c r="FUW106" s="72"/>
      <c r="FUX106" s="72"/>
      <c r="FUY106" s="72"/>
      <c r="FUZ106" s="72"/>
      <c r="FVA106" s="72"/>
      <c r="FVB106" s="72"/>
      <c r="FVC106" s="72"/>
      <c r="FVD106" s="72"/>
      <c r="FVE106" s="72"/>
      <c r="FVF106" s="72"/>
      <c r="FVG106" s="72"/>
      <c r="FVH106" s="72"/>
      <c r="FVI106" s="72"/>
      <c r="FVJ106" s="72"/>
      <c r="FVK106" s="72"/>
      <c r="FVL106" s="72"/>
      <c r="FVM106" s="72"/>
      <c r="FVN106" s="72"/>
      <c r="FVO106" s="72"/>
      <c r="FVP106" s="72"/>
      <c r="FVQ106" s="72"/>
      <c r="FVR106" s="72"/>
      <c r="FVS106" s="72"/>
      <c r="FVT106" s="72"/>
      <c r="FVU106" s="72"/>
      <c r="FVV106" s="72"/>
      <c r="FVW106" s="72"/>
      <c r="FVX106" s="72"/>
      <c r="FVY106" s="72"/>
      <c r="FVZ106" s="72"/>
      <c r="FWA106" s="72"/>
      <c r="FWB106" s="72"/>
      <c r="FWC106" s="72"/>
      <c r="FWD106" s="72"/>
      <c r="FWE106" s="72"/>
      <c r="FWF106" s="72"/>
      <c r="FWG106" s="72"/>
      <c r="FWH106" s="72"/>
      <c r="FWI106" s="72"/>
      <c r="FWJ106" s="72"/>
      <c r="FWK106" s="72"/>
      <c r="FWL106" s="72"/>
      <c r="FWM106" s="72"/>
      <c r="FWN106" s="72"/>
      <c r="FWO106" s="72"/>
      <c r="FWP106" s="72"/>
      <c r="FWQ106" s="72"/>
      <c r="FWR106" s="72"/>
      <c r="FWS106" s="72"/>
      <c r="FWT106" s="72"/>
      <c r="FWU106" s="72"/>
      <c r="FWV106" s="72"/>
      <c r="FWW106" s="72"/>
      <c r="FWX106" s="72"/>
      <c r="FWY106" s="72"/>
      <c r="FWZ106" s="72"/>
      <c r="FXA106" s="72"/>
      <c r="FXB106" s="72"/>
      <c r="FXC106" s="72"/>
      <c r="FXD106" s="72"/>
      <c r="FXE106" s="72"/>
      <c r="FXF106" s="72"/>
      <c r="FXG106" s="72"/>
      <c r="FXH106" s="72"/>
      <c r="FXI106" s="72"/>
      <c r="FXJ106" s="72"/>
      <c r="FXK106" s="72"/>
      <c r="FXL106" s="72"/>
      <c r="FXM106" s="72"/>
      <c r="FXN106" s="72"/>
      <c r="FXO106" s="72"/>
      <c r="FXP106" s="72"/>
      <c r="FXQ106" s="72"/>
      <c r="FXR106" s="72"/>
      <c r="FXS106" s="72"/>
      <c r="FXT106" s="72"/>
      <c r="FXU106" s="72"/>
      <c r="FXV106" s="72"/>
      <c r="FXW106" s="72"/>
      <c r="FXX106" s="72"/>
      <c r="FXY106" s="72"/>
      <c r="FXZ106" s="72"/>
      <c r="FYA106" s="72"/>
      <c r="FYB106" s="72"/>
      <c r="FYC106" s="72"/>
      <c r="FYD106" s="72"/>
      <c r="FYE106" s="72"/>
      <c r="FYF106" s="72"/>
      <c r="FYG106" s="72"/>
      <c r="FYH106" s="72"/>
      <c r="FYI106" s="72"/>
      <c r="FYJ106" s="72"/>
      <c r="FYK106" s="72"/>
      <c r="FYL106" s="72"/>
      <c r="FYM106" s="72"/>
      <c r="FYN106" s="72"/>
      <c r="FYO106" s="72"/>
      <c r="FYP106" s="72"/>
      <c r="FYQ106" s="72"/>
      <c r="FYR106" s="72"/>
      <c r="FYS106" s="72"/>
      <c r="FYT106" s="72"/>
      <c r="FYU106" s="72"/>
      <c r="FYV106" s="72"/>
      <c r="FYW106" s="72"/>
      <c r="FYX106" s="72"/>
      <c r="FYY106" s="72"/>
      <c r="FYZ106" s="72"/>
      <c r="FZA106" s="72"/>
      <c r="FZB106" s="72"/>
      <c r="FZC106" s="72"/>
      <c r="FZD106" s="72"/>
      <c r="FZE106" s="72"/>
      <c r="FZF106" s="72"/>
      <c r="FZG106" s="72"/>
      <c r="FZH106" s="72"/>
      <c r="FZI106" s="72"/>
      <c r="FZJ106" s="72"/>
      <c r="FZK106" s="72"/>
      <c r="FZL106" s="72"/>
      <c r="FZM106" s="72"/>
      <c r="FZN106" s="72"/>
      <c r="FZO106" s="72"/>
      <c r="FZP106" s="72"/>
      <c r="FZQ106" s="72"/>
      <c r="FZR106" s="72"/>
      <c r="FZS106" s="72"/>
      <c r="FZT106" s="72"/>
      <c r="FZU106" s="72"/>
      <c r="FZV106" s="72"/>
      <c r="FZW106" s="72"/>
      <c r="FZX106" s="72"/>
      <c r="FZY106" s="72"/>
      <c r="FZZ106" s="72"/>
      <c r="GAA106" s="72"/>
      <c r="GAB106" s="72"/>
      <c r="GAC106" s="72"/>
      <c r="GAD106" s="72"/>
      <c r="GAE106" s="72"/>
      <c r="GAF106" s="72"/>
      <c r="GAG106" s="72"/>
      <c r="GAH106" s="72"/>
      <c r="GAI106" s="72"/>
      <c r="GAJ106" s="72"/>
      <c r="GAK106" s="72"/>
      <c r="GAL106" s="72"/>
      <c r="GAM106" s="72"/>
      <c r="GAN106" s="72"/>
      <c r="GAO106" s="72"/>
      <c r="GAP106" s="72"/>
      <c r="GAQ106" s="72"/>
      <c r="GAR106" s="72"/>
      <c r="GAS106" s="72"/>
      <c r="GAT106" s="72"/>
      <c r="GAU106" s="72"/>
      <c r="GAV106" s="72"/>
      <c r="GAW106" s="72"/>
      <c r="GAX106" s="72"/>
      <c r="GAY106" s="72"/>
      <c r="GAZ106" s="72"/>
      <c r="GBA106" s="72"/>
      <c r="GBB106" s="72"/>
      <c r="GBC106" s="72"/>
      <c r="GBD106" s="72"/>
      <c r="GBE106" s="72"/>
      <c r="GBF106" s="72"/>
      <c r="GBG106" s="72"/>
      <c r="GBH106" s="72"/>
      <c r="GBI106" s="72"/>
      <c r="GBJ106" s="72"/>
      <c r="GBK106" s="72"/>
      <c r="GBL106" s="72"/>
      <c r="GBM106" s="72"/>
      <c r="GBN106" s="72"/>
      <c r="GBO106" s="72"/>
      <c r="GBP106" s="72"/>
      <c r="GBQ106" s="72"/>
      <c r="GBR106" s="72"/>
      <c r="GBS106" s="72"/>
      <c r="GBT106" s="72"/>
      <c r="GBU106" s="72"/>
      <c r="GBV106" s="72"/>
      <c r="GBW106" s="72"/>
      <c r="GBX106" s="72"/>
      <c r="GBY106" s="72"/>
      <c r="GBZ106" s="72"/>
      <c r="GCA106" s="72"/>
      <c r="GCB106" s="72"/>
      <c r="GCC106" s="72"/>
      <c r="GCD106" s="72"/>
      <c r="GCE106" s="72"/>
      <c r="GCF106" s="72"/>
      <c r="GCG106" s="72"/>
      <c r="GCH106" s="72"/>
      <c r="GCI106" s="72"/>
      <c r="GCJ106" s="72"/>
      <c r="GCK106" s="72"/>
      <c r="GCL106" s="72"/>
      <c r="GCM106" s="72"/>
      <c r="GCN106" s="72"/>
      <c r="GCO106" s="72"/>
      <c r="GCP106" s="72"/>
      <c r="GCQ106" s="72"/>
      <c r="GCR106" s="72"/>
      <c r="GCS106" s="72"/>
      <c r="GCT106" s="72"/>
      <c r="GCU106" s="72"/>
      <c r="GCV106" s="72"/>
      <c r="GCW106" s="72"/>
      <c r="GCX106" s="72"/>
      <c r="GCY106" s="72"/>
      <c r="GCZ106" s="72"/>
      <c r="GDA106" s="72"/>
      <c r="GDB106" s="72"/>
      <c r="GDC106" s="72"/>
      <c r="GDD106" s="72"/>
      <c r="GDE106" s="72"/>
      <c r="GDF106" s="72"/>
      <c r="GDG106" s="72"/>
      <c r="GDH106" s="72"/>
      <c r="GDI106" s="72"/>
      <c r="GDJ106" s="72"/>
      <c r="GDK106" s="72"/>
      <c r="GDL106" s="72"/>
      <c r="GDM106" s="72"/>
      <c r="GDN106" s="72"/>
      <c r="GDO106" s="72"/>
      <c r="GDP106" s="72"/>
      <c r="GDQ106" s="72"/>
      <c r="GDR106" s="72"/>
      <c r="GDS106" s="72"/>
      <c r="GDT106" s="72"/>
      <c r="GDU106" s="72"/>
      <c r="GDV106" s="72"/>
      <c r="GDW106" s="72"/>
      <c r="GDX106" s="72"/>
      <c r="GDY106" s="72"/>
      <c r="GDZ106" s="72"/>
      <c r="GEA106" s="72"/>
      <c r="GEB106" s="72"/>
      <c r="GEC106" s="72"/>
      <c r="GED106" s="72"/>
      <c r="GEE106" s="72"/>
      <c r="GEF106" s="72"/>
      <c r="GEG106" s="72"/>
      <c r="GEH106" s="72"/>
      <c r="GEI106" s="72"/>
      <c r="GEJ106" s="72"/>
      <c r="GEK106" s="72"/>
      <c r="GEL106" s="72"/>
      <c r="GEM106" s="72"/>
      <c r="GEN106" s="72"/>
      <c r="GEO106" s="72"/>
      <c r="GEP106" s="72"/>
      <c r="GEQ106" s="72"/>
      <c r="GER106" s="72"/>
      <c r="GES106" s="72"/>
      <c r="GET106" s="72"/>
      <c r="GEU106" s="72"/>
      <c r="GEV106" s="72"/>
      <c r="GEW106" s="72"/>
      <c r="GEX106" s="72"/>
      <c r="GEY106" s="72"/>
      <c r="GEZ106" s="72"/>
      <c r="GFA106" s="72"/>
      <c r="GFB106" s="72"/>
      <c r="GFC106" s="72"/>
      <c r="GFD106" s="72"/>
      <c r="GFE106" s="72"/>
      <c r="GFF106" s="72"/>
      <c r="GFG106" s="72"/>
      <c r="GFH106" s="72"/>
      <c r="GFI106" s="72"/>
      <c r="GFJ106" s="72"/>
      <c r="GFK106" s="72"/>
      <c r="GFL106" s="72"/>
      <c r="GFM106" s="72"/>
      <c r="GFN106" s="72"/>
      <c r="GFO106" s="72"/>
      <c r="GFP106" s="72"/>
      <c r="GFQ106" s="72"/>
      <c r="GFR106" s="72"/>
      <c r="GFS106" s="72"/>
      <c r="GFT106" s="72"/>
      <c r="GFU106" s="72"/>
      <c r="GFV106" s="72"/>
      <c r="GFW106" s="72"/>
      <c r="GFX106" s="72"/>
      <c r="GFY106" s="72"/>
      <c r="GFZ106" s="72"/>
      <c r="GGA106" s="72"/>
      <c r="GGB106" s="72"/>
      <c r="GGC106" s="72"/>
      <c r="GGD106" s="72"/>
      <c r="GGE106" s="72"/>
      <c r="GGF106" s="72"/>
      <c r="GGG106" s="72"/>
      <c r="GGH106" s="72"/>
      <c r="GGI106" s="72"/>
      <c r="GGJ106" s="72"/>
      <c r="GGK106" s="72"/>
      <c r="GGL106" s="72"/>
      <c r="GGM106" s="72"/>
      <c r="GGN106" s="72"/>
      <c r="GGO106" s="72"/>
      <c r="GGP106" s="72"/>
      <c r="GGQ106" s="72"/>
      <c r="GGR106" s="72"/>
      <c r="GGS106" s="72"/>
      <c r="GGT106" s="72"/>
      <c r="GGU106" s="72"/>
      <c r="GGV106" s="72"/>
      <c r="GGW106" s="72"/>
      <c r="GGX106" s="72"/>
      <c r="GGY106" s="72"/>
      <c r="GGZ106" s="72"/>
      <c r="GHA106" s="72"/>
      <c r="GHB106" s="72"/>
      <c r="GHC106" s="72"/>
      <c r="GHD106" s="72"/>
      <c r="GHE106" s="72"/>
      <c r="GHF106" s="72"/>
      <c r="GHG106" s="72"/>
      <c r="GHH106" s="72"/>
      <c r="GHI106" s="72"/>
      <c r="GHJ106" s="72"/>
      <c r="GHK106" s="72"/>
      <c r="GHL106" s="72"/>
      <c r="GHM106" s="72"/>
      <c r="GHN106" s="72"/>
      <c r="GHO106" s="72"/>
      <c r="GHP106" s="72"/>
      <c r="GHQ106" s="72"/>
      <c r="GHR106" s="72"/>
      <c r="GHS106" s="72"/>
      <c r="GHT106" s="72"/>
      <c r="GHU106" s="72"/>
      <c r="GHV106" s="72"/>
      <c r="GHW106" s="72"/>
      <c r="GHX106" s="72"/>
      <c r="GHY106" s="72"/>
      <c r="GHZ106" s="72"/>
      <c r="GIA106" s="72"/>
      <c r="GIB106" s="72"/>
      <c r="GIC106" s="72"/>
      <c r="GID106" s="72"/>
      <c r="GIE106" s="72"/>
      <c r="GIF106" s="72"/>
      <c r="GIG106" s="72"/>
      <c r="GIH106" s="72"/>
      <c r="GII106" s="72"/>
      <c r="GIJ106" s="72"/>
      <c r="GIK106" s="72"/>
      <c r="GIL106" s="72"/>
      <c r="GIM106" s="72"/>
      <c r="GIN106" s="72"/>
      <c r="GIO106" s="72"/>
      <c r="GIP106" s="72"/>
      <c r="GIQ106" s="72"/>
      <c r="GIR106" s="72"/>
      <c r="GIS106" s="72"/>
      <c r="GIT106" s="72"/>
      <c r="GIU106" s="72"/>
      <c r="GIV106" s="72"/>
      <c r="GIW106" s="72"/>
      <c r="GIX106" s="72"/>
      <c r="GIY106" s="72"/>
      <c r="GIZ106" s="72"/>
      <c r="GJA106" s="72"/>
      <c r="GJB106" s="72"/>
      <c r="GJC106" s="72"/>
      <c r="GJD106" s="72"/>
      <c r="GJE106" s="72"/>
      <c r="GJF106" s="72"/>
      <c r="GJG106" s="72"/>
      <c r="GJH106" s="72"/>
      <c r="GJI106" s="72"/>
      <c r="GJJ106" s="72"/>
      <c r="GJK106" s="72"/>
      <c r="GJL106" s="72"/>
      <c r="GJM106" s="72"/>
      <c r="GJN106" s="72"/>
      <c r="GJO106" s="72"/>
      <c r="GJP106" s="72"/>
      <c r="GJQ106" s="72"/>
      <c r="GJR106" s="72"/>
      <c r="GJS106" s="72"/>
      <c r="GJT106" s="72"/>
      <c r="GJU106" s="72"/>
      <c r="GJV106" s="72"/>
      <c r="GJW106" s="72"/>
      <c r="GJX106" s="72"/>
      <c r="GJY106" s="72"/>
      <c r="GJZ106" s="72"/>
      <c r="GKA106" s="72"/>
      <c r="GKB106" s="72"/>
      <c r="GKC106" s="72"/>
      <c r="GKD106" s="72"/>
      <c r="GKE106" s="72"/>
      <c r="GKF106" s="72"/>
      <c r="GKG106" s="72"/>
      <c r="GKH106" s="72"/>
      <c r="GKI106" s="72"/>
      <c r="GKJ106" s="72"/>
      <c r="GKK106" s="72"/>
      <c r="GKL106" s="72"/>
      <c r="GKM106" s="72"/>
      <c r="GKN106" s="72"/>
      <c r="GKO106" s="72"/>
      <c r="GKP106" s="72"/>
      <c r="GKQ106" s="72"/>
      <c r="GKR106" s="72"/>
      <c r="GKS106" s="72"/>
      <c r="GKT106" s="72"/>
      <c r="GKU106" s="72"/>
      <c r="GKV106" s="72"/>
      <c r="GKW106" s="72"/>
      <c r="GKX106" s="72"/>
      <c r="GKY106" s="72"/>
      <c r="GKZ106" s="72"/>
      <c r="GLA106" s="72"/>
      <c r="GLB106" s="72"/>
      <c r="GLC106" s="72"/>
      <c r="GLD106" s="72"/>
      <c r="GLE106" s="72"/>
      <c r="GLF106" s="72"/>
      <c r="GLG106" s="72"/>
      <c r="GLH106" s="72"/>
      <c r="GLI106" s="72"/>
      <c r="GLJ106" s="72"/>
      <c r="GLK106" s="72"/>
      <c r="GLL106" s="72"/>
      <c r="GLM106" s="72"/>
      <c r="GLN106" s="72"/>
      <c r="GLO106" s="72"/>
      <c r="GLP106" s="72"/>
      <c r="GLQ106" s="72"/>
      <c r="GLR106" s="72"/>
      <c r="GLS106" s="72"/>
      <c r="GLT106" s="72"/>
      <c r="GLU106" s="72"/>
      <c r="GLV106" s="72"/>
      <c r="GLW106" s="72"/>
      <c r="GLX106" s="72"/>
      <c r="GLY106" s="72"/>
      <c r="GLZ106" s="72"/>
      <c r="GMA106" s="72"/>
      <c r="GMB106" s="72"/>
      <c r="GMC106" s="72"/>
      <c r="GMD106" s="72"/>
      <c r="GME106" s="72"/>
      <c r="GMF106" s="72"/>
      <c r="GMG106" s="72"/>
      <c r="GMH106" s="72"/>
      <c r="GMI106" s="72"/>
      <c r="GMJ106" s="72"/>
      <c r="GMK106" s="72"/>
      <c r="GML106" s="72"/>
      <c r="GMM106" s="72"/>
      <c r="GMN106" s="72"/>
      <c r="GMO106" s="72"/>
      <c r="GMP106" s="72"/>
      <c r="GMQ106" s="72"/>
      <c r="GMR106" s="72"/>
      <c r="GMS106" s="72"/>
      <c r="GMT106" s="72"/>
      <c r="GMU106" s="72"/>
      <c r="GMV106" s="72"/>
      <c r="GMW106" s="72"/>
      <c r="GMX106" s="72"/>
      <c r="GMY106" s="72"/>
      <c r="GMZ106" s="72"/>
      <c r="GNA106" s="72"/>
      <c r="GNB106" s="72"/>
      <c r="GNC106" s="72"/>
      <c r="GND106" s="72"/>
      <c r="GNE106" s="72"/>
      <c r="GNF106" s="72"/>
      <c r="GNG106" s="72"/>
      <c r="GNH106" s="72"/>
      <c r="GNI106" s="72"/>
      <c r="GNJ106" s="72"/>
      <c r="GNK106" s="72"/>
      <c r="GNL106" s="72"/>
      <c r="GNM106" s="72"/>
      <c r="GNN106" s="72"/>
      <c r="GNO106" s="72"/>
      <c r="GNP106" s="72"/>
      <c r="GNQ106" s="72"/>
      <c r="GNR106" s="72"/>
      <c r="GNS106" s="72"/>
      <c r="GNT106" s="72"/>
      <c r="GNU106" s="72"/>
      <c r="GNV106" s="72"/>
      <c r="GNW106" s="72"/>
      <c r="GNX106" s="72"/>
      <c r="GNY106" s="72"/>
      <c r="GNZ106" s="72"/>
      <c r="GOA106" s="72"/>
      <c r="GOB106" s="72"/>
      <c r="GOC106" s="72"/>
      <c r="GOD106" s="72"/>
      <c r="GOE106" s="72"/>
      <c r="GOF106" s="72"/>
      <c r="GOG106" s="72"/>
      <c r="GOH106" s="72"/>
      <c r="GOI106" s="72"/>
      <c r="GOJ106" s="72"/>
      <c r="GOK106" s="72"/>
      <c r="GOL106" s="72"/>
      <c r="GOM106" s="72"/>
      <c r="GON106" s="72"/>
      <c r="GOO106" s="72"/>
      <c r="GOP106" s="72"/>
      <c r="GOQ106" s="72"/>
      <c r="GOR106" s="72"/>
      <c r="GOS106" s="72"/>
      <c r="GOT106" s="72"/>
      <c r="GOU106" s="72"/>
      <c r="GOV106" s="72"/>
      <c r="GOW106" s="72"/>
      <c r="GOX106" s="72"/>
      <c r="GOY106" s="72"/>
      <c r="GOZ106" s="72"/>
      <c r="GPA106" s="72"/>
      <c r="GPB106" s="72"/>
      <c r="GPC106" s="72"/>
      <c r="GPD106" s="72"/>
      <c r="GPE106" s="72"/>
      <c r="GPF106" s="72"/>
      <c r="GPG106" s="72"/>
      <c r="GPH106" s="72"/>
      <c r="GPI106" s="72"/>
      <c r="GPJ106" s="72"/>
      <c r="GPK106" s="72"/>
      <c r="GPL106" s="72"/>
      <c r="GPM106" s="72"/>
      <c r="GPN106" s="72"/>
      <c r="GPO106" s="72"/>
      <c r="GPP106" s="72"/>
      <c r="GPQ106" s="72"/>
      <c r="GPR106" s="72"/>
      <c r="GPS106" s="72"/>
      <c r="GPT106" s="72"/>
      <c r="GPU106" s="72"/>
      <c r="GPV106" s="72"/>
      <c r="GPW106" s="72"/>
      <c r="GPX106" s="72"/>
      <c r="GPY106" s="72"/>
      <c r="GPZ106" s="72"/>
      <c r="GQA106" s="72"/>
      <c r="GQB106" s="72"/>
      <c r="GQC106" s="72"/>
      <c r="GQD106" s="72"/>
      <c r="GQE106" s="72"/>
      <c r="GQF106" s="72"/>
      <c r="GQG106" s="72"/>
      <c r="GQH106" s="72"/>
      <c r="GQI106" s="72"/>
      <c r="GQJ106" s="72"/>
      <c r="GQK106" s="72"/>
      <c r="GQL106" s="72"/>
      <c r="GQM106" s="72"/>
      <c r="GQN106" s="72"/>
      <c r="GQO106" s="72"/>
      <c r="GQP106" s="72"/>
      <c r="GQQ106" s="72"/>
      <c r="GQR106" s="72"/>
      <c r="GQS106" s="72"/>
      <c r="GQT106" s="72"/>
      <c r="GQU106" s="72"/>
      <c r="GQV106" s="72"/>
      <c r="GQW106" s="72"/>
      <c r="GQX106" s="72"/>
      <c r="GQY106" s="72"/>
      <c r="GQZ106" s="72"/>
      <c r="GRA106" s="72"/>
      <c r="GRB106" s="72"/>
      <c r="GRC106" s="72"/>
      <c r="GRD106" s="72"/>
      <c r="GRE106" s="72"/>
      <c r="GRF106" s="72"/>
      <c r="GRG106" s="72"/>
      <c r="GRH106" s="72"/>
      <c r="GRI106" s="72"/>
      <c r="GRJ106" s="72"/>
      <c r="GRK106" s="72"/>
      <c r="GRL106" s="72"/>
      <c r="GRM106" s="72"/>
      <c r="GRN106" s="72"/>
      <c r="GRO106" s="72"/>
      <c r="GRP106" s="72"/>
      <c r="GRQ106" s="72"/>
      <c r="GRR106" s="72"/>
      <c r="GRS106" s="72"/>
      <c r="GRT106" s="72"/>
      <c r="GRU106" s="72"/>
      <c r="GRV106" s="72"/>
      <c r="GRW106" s="72"/>
      <c r="GRX106" s="72"/>
      <c r="GRY106" s="72"/>
      <c r="GRZ106" s="72"/>
      <c r="GSA106" s="72"/>
      <c r="GSB106" s="72"/>
      <c r="GSC106" s="72"/>
      <c r="GSD106" s="72"/>
      <c r="GSE106" s="72"/>
      <c r="GSF106" s="72"/>
      <c r="GSG106" s="72"/>
      <c r="GSH106" s="72"/>
      <c r="GSI106" s="72"/>
      <c r="GSJ106" s="72"/>
      <c r="GSK106" s="72"/>
      <c r="GSL106" s="72"/>
      <c r="GSM106" s="72"/>
      <c r="GSN106" s="72"/>
      <c r="GSO106" s="72"/>
      <c r="GSP106" s="72"/>
      <c r="GSQ106" s="72"/>
      <c r="GSR106" s="72"/>
      <c r="GSS106" s="72"/>
      <c r="GST106" s="72"/>
      <c r="GSU106" s="72"/>
      <c r="GSV106" s="72"/>
      <c r="GSW106" s="72"/>
      <c r="GSX106" s="72"/>
      <c r="GSY106" s="72"/>
      <c r="GSZ106" s="72"/>
      <c r="GTA106" s="72"/>
      <c r="GTB106" s="72"/>
      <c r="GTC106" s="72"/>
      <c r="GTD106" s="72"/>
      <c r="GTE106" s="72"/>
      <c r="GTF106" s="72"/>
      <c r="GTG106" s="72"/>
      <c r="GTH106" s="72"/>
      <c r="GTI106" s="72"/>
      <c r="GTJ106" s="72"/>
      <c r="GTK106" s="72"/>
      <c r="GTL106" s="72"/>
      <c r="GTM106" s="72"/>
      <c r="GTN106" s="72"/>
      <c r="GTO106" s="72"/>
      <c r="GTP106" s="72"/>
      <c r="GTQ106" s="72"/>
      <c r="GTR106" s="72"/>
      <c r="GTS106" s="72"/>
      <c r="GTT106" s="72"/>
      <c r="GTU106" s="72"/>
      <c r="GTV106" s="72"/>
      <c r="GTW106" s="72"/>
      <c r="GTX106" s="72"/>
      <c r="GTY106" s="72"/>
      <c r="GTZ106" s="72"/>
      <c r="GUA106" s="72"/>
      <c r="GUB106" s="72"/>
      <c r="GUC106" s="72"/>
      <c r="GUD106" s="72"/>
      <c r="GUE106" s="72"/>
      <c r="GUF106" s="72"/>
      <c r="GUG106" s="72"/>
      <c r="GUH106" s="72"/>
      <c r="GUI106" s="72"/>
      <c r="GUJ106" s="72"/>
      <c r="GUK106" s="72"/>
      <c r="GUL106" s="72"/>
      <c r="GUM106" s="72"/>
      <c r="GUN106" s="72"/>
      <c r="GUO106" s="72"/>
      <c r="GUP106" s="72"/>
      <c r="GUQ106" s="72"/>
      <c r="GUR106" s="72"/>
      <c r="GUS106" s="72"/>
      <c r="GUT106" s="72"/>
      <c r="GUU106" s="72"/>
      <c r="GUV106" s="72"/>
      <c r="GUW106" s="72"/>
      <c r="GUX106" s="72"/>
      <c r="GUY106" s="72"/>
      <c r="GUZ106" s="72"/>
      <c r="GVA106" s="72"/>
      <c r="GVB106" s="72"/>
      <c r="GVC106" s="72"/>
      <c r="GVD106" s="72"/>
      <c r="GVE106" s="72"/>
      <c r="GVF106" s="72"/>
      <c r="GVG106" s="72"/>
      <c r="GVH106" s="72"/>
      <c r="GVI106" s="72"/>
      <c r="GVJ106" s="72"/>
      <c r="GVK106" s="72"/>
      <c r="GVL106" s="72"/>
      <c r="GVM106" s="72"/>
      <c r="GVN106" s="72"/>
      <c r="GVO106" s="72"/>
      <c r="GVP106" s="72"/>
      <c r="GVQ106" s="72"/>
      <c r="GVR106" s="72"/>
      <c r="GVS106" s="72"/>
      <c r="GVT106" s="72"/>
      <c r="GVU106" s="72"/>
      <c r="GVV106" s="72"/>
      <c r="GVW106" s="72"/>
      <c r="GVX106" s="72"/>
      <c r="GVY106" s="72"/>
      <c r="GVZ106" s="72"/>
      <c r="GWA106" s="72"/>
      <c r="GWB106" s="72"/>
      <c r="GWC106" s="72"/>
      <c r="GWD106" s="72"/>
      <c r="GWE106" s="72"/>
      <c r="GWF106" s="72"/>
      <c r="GWG106" s="72"/>
      <c r="GWH106" s="72"/>
      <c r="GWI106" s="72"/>
      <c r="GWJ106" s="72"/>
      <c r="GWK106" s="72"/>
      <c r="GWL106" s="72"/>
      <c r="GWM106" s="72"/>
      <c r="GWN106" s="72"/>
      <c r="GWO106" s="72"/>
      <c r="GWP106" s="72"/>
      <c r="GWQ106" s="72"/>
      <c r="GWR106" s="72"/>
      <c r="GWS106" s="72"/>
      <c r="GWT106" s="72"/>
      <c r="GWU106" s="72"/>
      <c r="GWV106" s="72"/>
      <c r="GWW106" s="72"/>
      <c r="GWX106" s="72"/>
      <c r="GWY106" s="72"/>
      <c r="GWZ106" s="72"/>
      <c r="GXA106" s="72"/>
      <c r="GXB106" s="72"/>
      <c r="GXC106" s="72"/>
      <c r="GXD106" s="72"/>
      <c r="GXE106" s="72"/>
      <c r="GXF106" s="72"/>
      <c r="GXG106" s="72"/>
      <c r="GXH106" s="72"/>
      <c r="GXI106" s="72"/>
      <c r="GXJ106" s="72"/>
      <c r="GXK106" s="72"/>
      <c r="GXL106" s="72"/>
      <c r="GXM106" s="72"/>
      <c r="GXN106" s="72"/>
      <c r="GXO106" s="72"/>
      <c r="GXP106" s="72"/>
      <c r="GXQ106" s="72"/>
      <c r="GXR106" s="72"/>
      <c r="GXS106" s="72"/>
      <c r="GXT106" s="72"/>
      <c r="GXU106" s="72"/>
      <c r="GXV106" s="72"/>
      <c r="GXW106" s="72"/>
      <c r="GXX106" s="72"/>
      <c r="GXY106" s="72"/>
      <c r="GXZ106" s="72"/>
      <c r="GYA106" s="72"/>
      <c r="GYB106" s="72"/>
      <c r="GYC106" s="72"/>
      <c r="GYD106" s="72"/>
      <c r="GYE106" s="72"/>
      <c r="GYF106" s="72"/>
      <c r="GYG106" s="72"/>
      <c r="GYH106" s="72"/>
      <c r="GYI106" s="72"/>
      <c r="GYJ106" s="72"/>
      <c r="GYK106" s="72"/>
      <c r="GYL106" s="72"/>
      <c r="GYM106" s="72"/>
      <c r="GYN106" s="72"/>
      <c r="GYO106" s="72"/>
      <c r="GYP106" s="72"/>
      <c r="GYQ106" s="72"/>
      <c r="GYR106" s="72"/>
      <c r="GYS106" s="72"/>
      <c r="GYT106" s="72"/>
      <c r="GYU106" s="72"/>
      <c r="GYV106" s="72"/>
      <c r="GYW106" s="72"/>
      <c r="GYX106" s="72"/>
      <c r="GYY106" s="72"/>
      <c r="GYZ106" s="72"/>
      <c r="GZA106" s="72"/>
      <c r="GZB106" s="72"/>
      <c r="GZC106" s="72"/>
      <c r="GZD106" s="72"/>
      <c r="GZE106" s="72"/>
      <c r="GZF106" s="72"/>
      <c r="GZG106" s="72"/>
      <c r="GZH106" s="72"/>
      <c r="GZI106" s="72"/>
      <c r="GZJ106" s="72"/>
      <c r="GZK106" s="72"/>
      <c r="GZL106" s="72"/>
      <c r="GZM106" s="72"/>
      <c r="GZN106" s="72"/>
      <c r="GZO106" s="72"/>
      <c r="GZP106" s="72"/>
      <c r="GZQ106" s="72"/>
      <c r="GZR106" s="72"/>
      <c r="GZS106" s="72"/>
      <c r="GZT106" s="72"/>
      <c r="GZU106" s="72"/>
      <c r="GZV106" s="72"/>
      <c r="GZW106" s="72"/>
      <c r="GZX106" s="72"/>
      <c r="GZY106" s="72"/>
      <c r="GZZ106" s="72"/>
      <c r="HAA106" s="72"/>
      <c r="HAB106" s="72"/>
      <c r="HAC106" s="72"/>
      <c r="HAD106" s="72"/>
      <c r="HAE106" s="72"/>
      <c r="HAF106" s="72"/>
      <c r="HAG106" s="72"/>
      <c r="HAH106" s="72"/>
      <c r="HAI106" s="72"/>
      <c r="HAJ106" s="72"/>
      <c r="HAK106" s="72"/>
      <c r="HAL106" s="72"/>
      <c r="HAM106" s="72"/>
      <c r="HAN106" s="72"/>
      <c r="HAO106" s="72"/>
      <c r="HAP106" s="72"/>
      <c r="HAQ106" s="72"/>
      <c r="HAR106" s="72"/>
      <c r="HAS106" s="72"/>
      <c r="HAT106" s="72"/>
      <c r="HAU106" s="72"/>
      <c r="HAV106" s="72"/>
      <c r="HAW106" s="72"/>
      <c r="HAX106" s="72"/>
      <c r="HAY106" s="72"/>
      <c r="HAZ106" s="72"/>
      <c r="HBA106" s="72"/>
      <c r="HBB106" s="72"/>
      <c r="HBC106" s="72"/>
      <c r="HBD106" s="72"/>
      <c r="HBE106" s="72"/>
      <c r="HBF106" s="72"/>
      <c r="HBG106" s="72"/>
      <c r="HBH106" s="72"/>
      <c r="HBI106" s="72"/>
      <c r="HBJ106" s="72"/>
      <c r="HBK106" s="72"/>
      <c r="HBL106" s="72"/>
      <c r="HBM106" s="72"/>
      <c r="HBN106" s="72"/>
      <c r="HBO106" s="72"/>
      <c r="HBP106" s="72"/>
      <c r="HBQ106" s="72"/>
      <c r="HBR106" s="72"/>
      <c r="HBS106" s="72"/>
      <c r="HBT106" s="72"/>
      <c r="HBU106" s="72"/>
      <c r="HBV106" s="72"/>
      <c r="HBW106" s="72"/>
      <c r="HBX106" s="72"/>
      <c r="HBY106" s="72"/>
      <c r="HBZ106" s="72"/>
      <c r="HCA106" s="72"/>
      <c r="HCB106" s="72"/>
      <c r="HCC106" s="72"/>
      <c r="HCD106" s="72"/>
      <c r="HCE106" s="72"/>
      <c r="HCF106" s="72"/>
      <c r="HCG106" s="72"/>
      <c r="HCH106" s="72"/>
      <c r="HCI106" s="72"/>
      <c r="HCJ106" s="72"/>
      <c r="HCK106" s="72"/>
      <c r="HCL106" s="72"/>
      <c r="HCM106" s="72"/>
      <c r="HCN106" s="72"/>
      <c r="HCO106" s="72"/>
      <c r="HCP106" s="72"/>
      <c r="HCQ106" s="72"/>
      <c r="HCR106" s="72"/>
      <c r="HCS106" s="72"/>
      <c r="HCT106" s="72"/>
      <c r="HCU106" s="72"/>
      <c r="HCV106" s="72"/>
      <c r="HCW106" s="72"/>
      <c r="HCX106" s="72"/>
      <c r="HCY106" s="72"/>
      <c r="HCZ106" s="72"/>
      <c r="HDA106" s="72"/>
      <c r="HDB106" s="72"/>
      <c r="HDC106" s="72"/>
      <c r="HDD106" s="72"/>
      <c r="HDE106" s="72"/>
      <c r="HDF106" s="72"/>
      <c r="HDG106" s="72"/>
      <c r="HDH106" s="72"/>
      <c r="HDI106" s="72"/>
      <c r="HDJ106" s="72"/>
      <c r="HDK106" s="72"/>
      <c r="HDL106" s="72"/>
      <c r="HDM106" s="72"/>
      <c r="HDN106" s="72"/>
      <c r="HDO106" s="72"/>
      <c r="HDP106" s="72"/>
      <c r="HDQ106" s="72"/>
      <c r="HDR106" s="72"/>
      <c r="HDS106" s="72"/>
      <c r="HDT106" s="72"/>
      <c r="HDU106" s="72"/>
      <c r="HDV106" s="72"/>
      <c r="HDW106" s="72"/>
      <c r="HDX106" s="72"/>
      <c r="HDY106" s="72"/>
      <c r="HDZ106" s="72"/>
      <c r="HEA106" s="72"/>
      <c r="HEB106" s="72"/>
      <c r="HEC106" s="72"/>
      <c r="HED106" s="72"/>
      <c r="HEE106" s="72"/>
      <c r="HEF106" s="72"/>
      <c r="HEG106" s="72"/>
      <c r="HEH106" s="72"/>
      <c r="HEI106" s="72"/>
      <c r="HEJ106" s="72"/>
      <c r="HEK106" s="72"/>
      <c r="HEL106" s="72"/>
      <c r="HEM106" s="72"/>
      <c r="HEN106" s="72"/>
      <c r="HEO106" s="72"/>
      <c r="HEP106" s="72"/>
      <c r="HEQ106" s="72"/>
      <c r="HER106" s="72"/>
      <c r="HES106" s="72"/>
      <c r="HET106" s="72"/>
      <c r="HEU106" s="72"/>
      <c r="HEV106" s="72"/>
      <c r="HEW106" s="72"/>
      <c r="HEX106" s="72"/>
      <c r="HEY106" s="72"/>
      <c r="HEZ106" s="72"/>
      <c r="HFA106" s="72"/>
      <c r="HFB106" s="72"/>
      <c r="HFC106" s="72"/>
      <c r="HFD106" s="72"/>
      <c r="HFE106" s="72"/>
      <c r="HFF106" s="72"/>
      <c r="HFG106" s="72"/>
      <c r="HFH106" s="72"/>
      <c r="HFI106" s="72"/>
      <c r="HFJ106" s="72"/>
      <c r="HFK106" s="72"/>
      <c r="HFL106" s="72"/>
      <c r="HFM106" s="72"/>
      <c r="HFN106" s="72"/>
      <c r="HFO106" s="72"/>
      <c r="HFP106" s="72"/>
      <c r="HFQ106" s="72"/>
      <c r="HFR106" s="72"/>
      <c r="HFS106" s="72"/>
      <c r="HFT106" s="72"/>
      <c r="HFU106" s="72"/>
      <c r="HFV106" s="72"/>
      <c r="HFW106" s="72"/>
      <c r="HFX106" s="72"/>
      <c r="HFY106" s="72"/>
      <c r="HFZ106" s="72"/>
      <c r="HGA106" s="72"/>
      <c r="HGB106" s="72"/>
      <c r="HGC106" s="72"/>
      <c r="HGD106" s="72"/>
      <c r="HGE106" s="72"/>
      <c r="HGF106" s="72"/>
      <c r="HGG106" s="72"/>
      <c r="HGH106" s="72"/>
      <c r="HGI106" s="72"/>
      <c r="HGJ106" s="72"/>
      <c r="HGK106" s="72"/>
      <c r="HGL106" s="72"/>
      <c r="HGM106" s="72"/>
      <c r="HGN106" s="72"/>
      <c r="HGO106" s="72"/>
      <c r="HGP106" s="72"/>
      <c r="HGQ106" s="72"/>
      <c r="HGR106" s="72"/>
      <c r="HGS106" s="72"/>
      <c r="HGT106" s="72"/>
      <c r="HGU106" s="72"/>
      <c r="HGV106" s="72"/>
      <c r="HGW106" s="72"/>
      <c r="HGX106" s="72"/>
      <c r="HGY106" s="72"/>
      <c r="HGZ106" s="72"/>
      <c r="HHA106" s="72"/>
      <c r="HHB106" s="72"/>
      <c r="HHC106" s="72"/>
      <c r="HHD106" s="72"/>
      <c r="HHE106" s="72"/>
      <c r="HHF106" s="72"/>
      <c r="HHG106" s="72"/>
      <c r="HHH106" s="72"/>
      <c r="HHI106" s="72"/>
      <c r="HHJ106" s="72"/>
      <c r="HHK106" s="72"/>
      <c r="HHL106" s="72"/>
      <c r="HHM106" s="72"/>
      <c r="HHN106" s="72"/>
      <c r="HHO106" s="72"/>
      <c r="HHP106" s="72"/>
      <c r="HHQ106" s="72"/>
      <c r="HHR106" s="72"/>
      <c r="HHS106" s="72"/>
      <c r="HHT106" s="72"/>
      <c r="HHU106" s="72"/>
      <c r="HHV106" s="72"/>
      <c r="HHW106" s="72"/>
      <c r="HHX106" s="72"/>
      <c r="HHY106" s="72"/>
      <c r="HHZ106" s="72"/>
      <c r="HIA106" s="72"/>
      <c r="HIB106" s="72"/>
      <c r="HIC106" s="72"/>
      <c r="HID106" s="72"/>
      <c r="HIE106" s="72"/>
      <c r="HIF106" s="72"/>
      <c r="HIG106" s="72"/>
      <c r="HIH106" s="72"/>
      <c r="HII106" s="72"/>
      <c r="HIJ106" s="72"/>
      <c r="HIK106" s="72"/>
      <c r="HIL106" s="72"/>
      <c r="HIM106" s="72"/>
      <c r="HIN106" s="72"/>
      <c r="HIO106" s="72"/>
      <c r="HIP106" s="72"/>
      <c r="HIQ106" s="72"/>
      <c r="HIR106" s="72"/>
      <c r="HIS106" s="72"/>
      <c r="HIT106" s="72"/>
      <c r="HIU106" s="72"/>
      <c r="HIV106" s="72"/>
      <c r="HIW106" s="72"/>
      <c r="HIX106" s="72"/>
      <c r="HIY106" s="72"/>
      <c r="HIZ106" s="72"/>
      <c r="HJA106" s="72"/>
      <c r="HJB106" s="72"/>
      <c r="HJC106" s="72"/>
      <c r="HJD106" s="72"/>
      <c r="HJE106" s="72"/>
      <c r="HJF106" s="72"/>
      <c r="HJG106" s="72"/>
      <c r="HJH106" s="72"/>
      <c r="HJI106" s="72"/>
      <c r="HJJ106" s="72"/>
      <c r="HJK106" s="72"/>
      <c r="HJL106" s="72"/>
      <c r="HJM106" s="72"/>
      <c r="HJN106" s="72"/>
      <c r="HJO106" s="72"/>
      <c r="HJP106" s="72"/>
      <c r="HJQ106" s="72"/>
      <c r="HJR106" s="72"/>
      <c r="HJS106" s="72"/>
      <c r="HJT106" s="72"/>
      <c r="HJU106" s="72"/>
      <c r="HJV106" s="72"/>
      <c r="HJW106" s="72"/>
      <c r="HJX106" s="72"/>
      <c r="HJY106" s="72"/>
      <c r="HJZ106" s="72"/>
      <c r="HKA106" s="72"/>
      <c r="HKB106" s="72"/>
      <c r="HKC106" s="72"/>
      <c r="HKD106" s="72"/>
      <c r="HKE106" s="72"/>
      <c r="HKF106" s="72"/>
      <c r="HKG106" s="72"/>
      <c r="HKH106" s="72"/>
      <c r="HKI106" s="72"/>
      <c r="HKJ106" s="72"/>
      <c r="HKK106" s="72"/>
      <c r="HKL106" s="72"/>
      <c r="HKM106" s="72"/>
      <c r="HKN106" s="72"/>
      <c r="HKO106" s="72"/>
      <c r="HKP106" s="72"/>
      <c r="HKQ106" s="72"/>
      <c r="HKR106" s="72"/>
      <c r="HKS106" s="72"/>
      <c r="HKT106" s="72"/>
      <c r="HKU106" s="72"/>
      <c r="HKV106" s="72"/>
      <c r="HKW106" s="72"/>
      <c r="HKX106" s="72"/>
      <c r="HKY106" s="72"/>
      <c r="HKZ106" s="72"/>
      <c r="HLA106" s="72"/>
      <c r="HLB106" s="72"/>
      <c r="HLC106" s="72"/>
      <c r="HLD106" s="72"/>
      <c r="HLE106" s="72"/>
      <c r="HLF106" s="72"/>
      <c r="HLG106" s="72"/>
      <c r="HLH106" s="72"/>
      <c r="HLI106" s="72"/>
      <c r="HLJ106" s="72"/>
      <c r="HLK106" s="72"/>
      <c r="HLL106" s="72"/>
      <c r="HLM106" s="72"/>
      <c r="HLN106" s="72"/>
      <c r="HLO106" s="72"/>
      <c r="HLP106" s="72"/>
      <c r="HLQ106" s="72"/>
      <c r="HLR106" s="72"/>
      <c r="HLS106" s="72"/>
      <c r="HLT106" s="72"/>
      <c r="HLU106" s="72"/>
      <c r="HLV106" s="72"/>
      <c r="HLW106" s="72"/>
      <c r="HLX106" s="72"/>
      <c r="HLY106" s="72"/>
      <c r="HLZ106" s="72"/>
      <c r="HMA106" s="72"/>
      <c r="HMB106" s="72"/>
      <c r="HMC106" s="72"/>
      <c r="HMD106" s="72"/>
      <c r="HME106" s="72"/>
      <c r="HMF106" s="72"/>
      <c r="HMG106" s="72"/>
      <c r="HMH106" s="72"/>
      <c r="HMI106" s="72"/>
      <c r="HMJ106" s="72"/>
      <c r="HMK106" s="72"/>
      <c r="HML106" s="72"/>
      <c r="HMM106" s="72"/>
      <c r="HMN106" s="72"/>
      <c r="HMO106" s="72"/>
      <c r="HMP106" s="72"/>
      <c r="HMQ106" s="72"/>
      <c r="HMR106" s="72"/>
      <c r="HMS106" s="72"/>
      <c r="HMT106" s="72"/>
      <c r="HMU106" s="72"/>
      <c r="HMV106" s="72"/>
      <c r="HMW106" s="72"/>
      <c r="HMX106" s="72"/>
      <c r="HMY106" s="72"/>
      <c r="HMZ106" s="72"/>
      <c r="HNA106" s="72"/>
      <c r="HNB106" s="72"/>
      <c r="HNC106" s="72"/>
      <c r="HND106" s="72"/>
      <c r="HNE106" s="72"/>
      <c r="HNF106" s="72"/>
      <c r="HNG106" s="72"/>
      <c r="HNH106" s="72"/>
      <c r="HNI106" s="72"/>
      <c r="HNJ106" s="72"/>
      <c r="HNK106" s="72"/>
      <c r="HNL106" s="72"/>
      <c r="HNM106" s="72"/>
      <c r="HNN106" s="72"/>
      <c r="HNO106" s="72"/>
      <c r="HNP106" s="72"/>
      <c r="HNQ106" s="72"/>
      <c r="HNR106" s="72"/>
      <c r="HNS106" s="72"/>
      <c r="HNT106" s="72"/>
      <c r="HNU106" s="72"/>
      <c r="HNV106" s="72"/>
      <c r="HNW106" s="72"/>
      <c r="HNX106" s="72"/>
      <c r="HNY106" s="72"/>
      <c r="HNZ106" s="72"/>
      <c r="HOA106" s="72"/>
      <c r="HOB106" s="72"/>
      <c r="HOC106" s="72"/>
      <c r="HOD106" s="72"/>
      <c r="HOE106" s="72"/>
      <c r="HOF106" s="72"/>
      <c r="HOG106" s="72"/>
      <c r="HOH106" s="72"/>
      <c r="HOI106" s="72"/>
      <c r="HOJ106" s="72"/>
      <c r="HOK106" s="72"/>
      <c r="HOL106" s="72"/>
      <c r="HOM106" s="72"/>
      <c r="HON106" s="72"/>
      <c r="HOO106" s="72"/>
      <c r="HOP106" s="72"/>
      <c r="HOQ106" s="72"/>
      <c r="HOR106" s="72"/>
      <c r="HOS106" s="72"/>
      <c r="HOT106" s="72"/>
      <c r="HOU106" s="72"/>
      <c r="HOV106" s="72"/>
      <c r="HOW106" s="72"/>
      <c r="HOX106" s="72"/>
      <c r="HOY106" s="72"/>
      <c r="HOZ106" s="72"/>
      <c r="HPA106" s="72"/>
      <c r="HPB106" s="72"/>
      <c r="HPC106" s="72"/>
      <c r="HPD106" s="72"/>
      <c r="HPE106" s="72"/>
      <c r="HPF106" s="72"/>
      <c r="HPG106" s="72"/>
      <c r="HPH106" s="72"/>
      <c r="HPI106" s="72"/>
      <c r="HPJ106" s="72"/>
      <c r="HPK106" s="72"/>
      <c r="HPL106" s="72"/>
      <c r="HPM106" s="72"/>
      <c r="HPN106" s="72"/>
      <c r="HPO106" s="72"/>
      <c r="HPP106" s="72"/>
      <c r="HPQ106" s="72"/>
      <c r="HPR106" s="72"/>
      <c r="HPS106" s="72"/>
      <c r="HPT106" s="72"/>
      <c r="HPU106" s="72"/>
      <c r="HPV106" s="72"/>
      <c r="HPW106" s="72"/>
      <c r="HPX106" s="72"/>
      <c r="HPY106" s="72"/>
      <c r="HPZ106" s="72"/>
      <c r="HQA106" s="72"/>
      <c r="HQB106" s="72"/>
      <c r="HQC106" s="72"/>
      <c r="HQD106" s="72"/>
      <c r="HQE106" s="72"/>
      <c r="HQF106" s="72"/>
      <c r="HQG106" s="72"/>
      <c r="HQH106" s="72"/>
      <c r="HQI106" s="72"/>
      <c r="HQJ106" s="72"/>
      <c r="HQK106" s="72"/>
      <c r="HQL106" s="72"/>
      <c r="HQM106" s="72"/>
      <c r="HQN106" s="72"/>
      <c r="HQO106" s="72"/>
      <c r="HQP106" s="72"/>
      <c r="HQQ106" s="72"/>
      <c r="HQR106" s="72"/>
      <c r="HQS106" s="72"/>
      <c r="HQT106" s="72"/>
      <c r="HQU106" s="72"/>
      <c r="HQV106" s="72"/>
      <c r="HQW106" s="72"/>
      <c r="HQX106" s="72"/>
      <c r="HQY106" s="72"/>
      <c r="HQZ106" s="72"/>
      <c r="HRA106" s="72"/>
      <c r="HRB106" s="72"/>
      <c r="HRC106" s="72"/>
      <c r="HRD106" s="72"/>
      <c r="HRE106" s="72"/>
      <c r="HRF106" s="72"/>
      <c r="HRG106" s="72"/>
      <c r="HRH106" s="72"/>
      <c r="HRI106" s="72"/>
      <c r="HRJ106" s="72"/>
      <c r="HRK106" s="72"/>
      <c r="HRL106" s="72"/>
      <c r="HRM106" s="72"/>
      <c r="HRN106" s="72"/>
      <c r="HRO106" s="72"/>
      <c r="HRP106" s="72"/>
      <c r="HRQ106" s="72"/>
      <c r="HRR106" s="72"/>
      <c r="HRS106" s="72"/>
      <c r="HRT106" s="72"/>
      <c r="HRU106" s="72"/>
      <c r="HRV106" s="72"/>
      <c r="HRW106" s="72"/>
      <c r="HRX106" s="72"/>
      <c r="HRY106" s="72"/>
      <c r="HRZ106" s="72"/>
      <c r="HSA106" s="72"/>
      <c r="HSB106" s="72"/>
      <c r="HSC106" s="72"/>
      <c r="HSD106" s="72"/>
      <c r="HSE106" s="72"/>
      <c r="HSF106" s="72"/>
      <c r="HSG106" s="72"/>
      <c r="HSH106" s="72"/>
      <c r="HSI106" s="72"/>
      <c r="HSJ106" s="72"/>
      <c r="HSK106" s="72"/>
      <c r="HSL106" s="72"/>
      <c r="HSM106" s="72"/>
      <c r="HSN106" s="72"/>
      <c r="HSO106" s="72"/>
      <c r="HSP106" s="72"/>
      <c r="HSQ106" s="72"/>
      <c r="HSR106" s="72"/>
      <c r="HSS106" s="72"/>
      <c r="HST106" s="72"/>
      <c r="HSU106" s="72"/>
      <c r="HSV106" s="72"/>
      <c r="HSW106" s="72"/>
      <c r="HSX106" s="72"/>
      <c r="HSY106" s="72"/>
      <c r="HSZ106" s="72"/>
      <c r="HTA106" s="72"/>
      <c r="HTB106" s="72"/>
      <c r="HTC106" s="72"/>
      <c r="HTD106" s="72"/>
      <c r="HTE106" s="72"/>
      <c r="HTF106" s="72"/>
      <c r="HTG106" s="72"/>
      <c r="HTH106" s="72"/>
      <c r="HTI106" s="72"/>
      <c r="HTJ106" s="72"/>
      <c r="HTK106" s="72"/>
      <c r="HTL106" s="72"/>
      <c r="HTM106" s="72"/>
      <c r="HTN106" s="72"/>
      <c r="HTO106" s="72"/>
      <c r="HTP106" s="72"/>
      <c r="HTQ106" s="72"/>
      <c r="HTR106" s="72"/>
      <c r="HTS106" s="72"/>
      <c r="HTT106" s="72"/>
      <c r="HTU106" s="72"/>
      <c r="HTV106" s="72"/>
      <c r="HTW106" s="72"/>
      <c r="HTX106" s="72"/>
      <c r="HTY106" s="72"/>
      <c r="HTZ106" s="72"/>
      <c r="HUA106" s="72"/>
      <c r="HUB106" s="72"/>
      <c r="HUC106" s="72"/>
      <c r="HUD106" s="72"/>
      <c r="HUE106" s="72"/>
      <c r="HUF106" s="72"/>
      <c r="HUG106" s="72"/>
      <c r="HUH106" s="72"/>
      <c r="HUI106" s="72"/>
      <c r="HUJ106" s="72"/>
      <c r="HUK106" s="72"/>
      <c r="HUL106" s="72"/>
      <c r="HUM106" s="72"/>
      <c r="HUN106" s="72"/>
      <c r="HUO106" s="72"/>
      <c r="HUP106" s="72"/>
      <c r="HUQ106" s="72"/>
      <c r="HUR106" s="72"/>
      <c r="HUS106" s="72"/>
      <c r="HUT106" s="72"/>
      <c r="HUU106" s="72"/>
      <c r="HUV106" s="72"/>
      <c r="HUW106" s="72"/>
      <c r="HUX106" s="72"/>
      <c r="HUY106" s="72"/>
      <c r="HUZ106" s="72"/>
      <c r="HVA106" s="72"/>
      <c r="HVB106" s="72"/>
      <c r="HVC106" s="72"/>
      <c r="HVD106" s="72"/>
      <c r="HVE106" s="72"/>
      <c r="HVF106" s="72"/>
      <c r="HVG106" s="72"/>
      <c r="HVH106" s="72"/>
      <c r="HVI106" s="72"/>
      <c r="HVJ106" s="72"/>
      <c r="HVK106" s="72"/>
      <c r="HVL106" s="72"/>
      <c r="HVM106" s="72"/>
      <c r="HVN106" s="72"/>
      <c r="HVO106" s="72"/>
      <c r="HVP106" s="72"/>
      <c r="HVQ106" s="72"/>
      <c r="HVR106" s="72"/>
      <c r="HVS106" s="72"/>
      <c r="HVT106" s="72"/>
      <c r="HVU106" s="72"/>
      <c r="HVV106" s="72"/>
      <c r="HVW106" s="72"/>
      <c r="HVX106" s="72"/>
      <c r="HVY106" s="72"/>
      <c r="HVZ106" s="72"/>
      <c r="HWA106" s="72"/>
      <c r="HWB106" s="72"/>
      <c r="HWC106" s="72"/>
      <c r="HWD106" s="72"/>
      <c r="HWE106" s="72"/>
      <c r="HWF106" s="72"/>
      <c r="HWG106" s="72"/>
      <c r="HWH106" s="72"/>
      <c r="HWI106" s="72"/>
      <c r="HWJ106" s="72"/>
      <c r="HWK106" s="72"/>
      <c r="HWL106" s="72"/>
      <c r="HWM106" s="72"/>
      <c r="HWN106" s="72"/>
      <c r="HWO106" s="72"/>
      <c r="HWP106" s="72"/>
      <c r="HWQ106" s="72"/>
      <c r="HWR106" s="72"/>
      <c r="HWS106" s="72"/>
      <c r="HWT106" s="72"/>
      <c r="HWU106" s="72"/>
      <c r="HWV106" s="72"/>
      <c r="HWW106" s="72"/>
      <c r="HWX106" s="72"/>
      <c r="HWY106" s="72"/>
      <c r="HWZ106" s="72"/>
      <c r="HXA106" s="72"/>
      <c r="HXB106" s="72"/>
      <c r="HXC106" s="72"/>
      <c r="HXD106" s="72"/>
      <c r="HXE106" s="72"/>
      <c r="HXF106" s="72"/>
      <c r="HXG106" s="72"/>
      <c r="HXH106" s="72"/>
      <c r="HXI106" s="72"/>
      <c r="HXJ106" s="72"/>
      <c r="HXK106" s="72"/>
      <c r="HXL106" s="72"/>
      <c r="HXM106" s="72"/>
      <c r="HXN106" s="72"/>
      <c r="HXO106" s="72"/>
      <c r="HXP106" s="72"/>
      <c r="HXQ106" s="72"/>
      <c r="HXR106" s="72"/>
      <c r="HXS106" s="72"/>
      <c r="HXT106" s="72"/>
      <c r="HXU106" s="72"/>
      <c r="HXV106" s="72"/>
      <c r="HXW106" s="72"/>
      <c r="HXX106" s="72"/>
      <c r="HXY106" s="72"/>
      <c r="HXZ106" s="72"/>
      <c r="HYA106" s="72"/>
      <c r="HYB106" s="72"/>
      <c r="HYC106" s="72"/>
      <c r="HYD106" s="72"/>
      <c r="HYE106" s="72"/>
      <c r="HYF106" s="72"/>
      <c r="HYG106" s="72"/>
      <c r="HYH106" s="72"/>
      <c r="HYI106" s="72"/>
      <c r="HYJ106" s="72"/>
      <c r="HYK106" s="72"/>
      <c r="HYL106" s="72"/>
      <c r="HYM106" s="72"/>
      <c r="HYN106" s="72"/>
      <c r="HYO106" s="72"/>
      <c r="HYP106" s="72"/>
      <c r="HYQ106" s="72"/>
      <c r="HYR106" s="72"/>
      <c r="HYS106" s="72"/>
      <c r="HYT106" s="72"/>
      <c r="HYU106" s="72"/>
      <c r="HYV106" s="72"/>
      <c r="HYW106" s="72"/>
      <c r="HYX106" s="72"/>
      <c r="HYY106" s="72"/>
      <c r="HYZ106" s="72"/>
      <c r="HZA106" s="72"/>
      <c r="HZB106" s="72"/>
      <c r="HZC106" s="72"/>
      <c r="HZD106" s="72"/>
      <c r="HZE106" s="72"/>
      <c r="HZF106" s="72"/>
      <c r="HZG106" s="72"/>
      <c r="HZH106" s="72"/>
      <c r="HZI106" s="72"/>
      <c r="HZJ106" s="72"/>
      <c r="HZK106" s="72"/>
      <c r="HZL106" s="72"/>
      <c r="HZM106" s="72"/>
      <c r="HZN106" s="72"/>
      <c r="HZO106" s="72"/>
      <c r="HZP106" s="72"/>
      <c r="HZQ106" s="72"/>
      <c r="HZR106" s="72"/>
      <c r="HZS106" s="72"/>
      <c r="HZT106" s="72"/>
      <c r="HZU106" s="72"/>
      <c r="HZV106" s="72"/>
      <c r="HZW106" s="72"/>
      <c r="HZX106" s="72"/>
      <c r="HZY106" s="72"/>
      <c r="HZZ106" s="72"/>
      <c r="IAA106" s="72"/>
      <c r="IAB106" s="72"/>
      <c r="IAC106" s="72"/>
      <c r="IAD106" s="72"/>
      <c r="IAE106" s="72"/>
      <c r="IAF106" s="72"/>
      <c r="IAG106" s="72"/>
      <c r="IAH106" s="72"/>
      <c r="IAI106" s="72"/>
      <c r="IAJ106" s="72"/>
      <c r="IAK106" s="72"/>
      <c r="IAL106" s="72"/>
      <c r="IAM106" s="72"/>
      <c r="IAN106" s="72"/>
      <c r="IAO106" s="72"/>
      <c r="IAP106" s="72"/>
      <c r="IAQ106" s="72"/>
      <c r="IAR106" s="72"/>
      <c r="IAS106" s="72"/>
      <c r="IAT106" s="72"/>
      <c r="IAU106" s="72"/>
      <c r="IAV106" s="72"/>
      <c r="IAW106" s="72"/>
      <c r="IAX106" s="72"/>
      <c r="IAY106" s="72"/>
      <c r="IAZ106" s="72"/>
      <c r="IBA106" s="72"/>
      <c r="IBB106" s="72"/>
      <c r="IBC106" s="72"/>
      <c r="IBD106" s="72"/>
      <c r="IBE106" s="72"/>
      <c r="IBF106" s="72"/>
      <c r="IBG106" s="72"/>
      <c r="IBH106" s="72"/>
      <c r="IBI106" s="72"/>
      <c r="IBJ106" s="72"/>
      <c r="IBK106" s="72"/>
      <c r="IBL106" s="72"/>
      <c r="IBM106" s="72"/>
      <c r="IBN106" s="72"/>
      <c r="IBO106" s="72"/>
      <c r="IBP106" s="72"/>
      <c r="IBQ106" s="72"/>
      <c r="IBR106" s="72"/>
      <c r="IBS106" s="72"/>
      <c r="IBT106" s="72"/>
      <c r="IBU106" s="72"/>
      <c r="IBV106" s="72"/>
      <c r="IBW106" s="72"/>
      <c r="IBX106" s="72"/>
      <c r="IBY106" s="72"/>
      <c r="IBZ106" s="72"/>
      <c r="ICA106" s="72"/>
      <c r="ICB106" s="72"/>
      <c r="ICC106" s="72"/>
      <c r="ICD106" s="72"/>
      <c r="ICE106" s="72"/>
      <c r="ICF106" s="72"/>
      <c r="ICG106" s="72"/>
      <c r="ICH106" s="72"/>
      <c r="ICI106" s="72"/>
      <c r="ICJ106" s="72"/>
      <c r="ICK106" s="72"/>
      <c r="ICL106" s="72"/>
      <c r="ICM106" s="72"/>
      <c r="ICN106" s="72"/>
      <c r="ICO106" s="72"/>
      <c r="ICP106" s="72"/>
      <c r="ICQ106" s="72"/>
      <c r="ICR106" s="72"/>
      <c r="ICS106" s="72"/>
      <c r="ICT106" s="72"/>
      <c r="ICU106" s="72"/>
      <c r="ICV106" s="72"/>
      <c r="ICW106" s="72"/>
      <c r="ICX106" s="72"/>
      <c r="ICY106" s="72"/>
      <c r="ICZ106" s="72"/>
      <c r="IDA106" s="72"/>
      <c r="IDB106" s="72"/>
      <c r="IDC106" s="72"/>
      <c r="IDD106" s="72"/>
      <c r="IDE106" s="72"/>
      <c r="IDF106" s="72"/>
      <c r="IDG106" s="72"/>
      <c r="IDH106" s="72"/>
      <c r="IDI106" s="72"/>
      <c r="IDJ106" s="72"/>
      <c r="IDK106" s="72"/>
      <c r="IDL106" s="72"/>
      <c r="IDM106" s="72"/>
      <c r="IDN106" s="72"/>
      <c r="IDO106" s="72"/>
      <c r="IDP106" s="72"/>
      <c r="IDQ106" s="72"/>
      <c r="IDR106" s="72"/>
      <c r="IDS106" s="72"/>
      <c r="IDT106" s="72"/>
      <c r="IDU106" s="72"/>
      <c r="IDV106" s="72"/>
      <c r="IDW106" s="72"/>
      <c r="IDX106" s="72"/>
      <c r="IDY106" s="72"/>
      <c r="IDZ106" s="72"/>
      <c r="IEA106" s="72"/>
      <c r="IEB106" s="72"/>
      <c r="IEC106" s="72"/>
      <c r="IED106" s="72"/>
      <c r="IEE106" s="72"/>
      <c r="IEF106" s="72"/>
      <c r="IEG106" s="72"/>
      <c r="IEH106" s="72"/>
      <c r="IEI106" s="72"/>
      <c r="IEJ106" s="72"/>
      <c r="IEK106" s="72"/>
      <c r="IEL106" s="72"/>
      <c r="IEM106" s="72"/>
      <c r="IEN106" s="72"/>
      <c r="IEO106" s="72"/>
      <c r="IEP106" s="72"/>
      <c r="IEQ106" s="72"/>
      <c r="IER106" s="72"/>
      <c r="IES106" s="72"/>
      <c r="IET106" s="72"/>
      <c r="IEU106" s="72"/>
      <c r="IEV106" s="72"/>
      <c r="IEW106" s="72"/>
      <c r="IEX106" s="72"/>
      <c r="IEY106" s="72"/>
      <c r="IEZ106" s="72"/>
      <c r="IFA106" s="72"/>
      <c r="IFB106" s="72"/>
      <c r="IFC106" s="72"/>
      <c r="IFD106" s="72"/>
      <c r="IFE106" s="72"/>
      <c r="IFF106" s="72"/>
      <c r="IFG106" s="72"/>
      <c r="IFH106" s="72"/>
      <c r="IFI106" s="72"/>
      <c r="IFJ106" s="72"/>
      <c r="IFK106" s="72"/>
      <c r="IFL106" s="72"/>
      <c r="IFM106" s="72"/>
      <c r="IFN106" s="72"/>
      <c r="IFO106" s="72"/>
      <c r="IFP106" s="72"/>
      <c r="IFQ106" s="72"/>
      <c r="IFR106" s="72"/>
      <c r="IFS106" s="72"/>
      <c r="IFT106" s="72"/>
      <c r="IFU106" s="72"/>
      <c r="IFV106" s="72"/>
      <c r="IFW106" s="72"/>
      <c r="IFX106" s="72"/>
      <c r="IFY106" s="72"/>
      <c r="IFZ106" s="72"/>
      <c r="IGA106" s="72"/>
      <c r="IGB106" s="72"/>
      <c r="IGC106" s="72"/>
      <c r="IGD106" s="72"/>
      <c r="IGE106" s="72"/>
      <c r="IGF106" s="72"/>
      <c r="IGG106" s="72"/>
      <c r="IGH106" s="72"/>
      <c r="IGI106" s="72"/>
      <c r="IGJ106" s="72"/>
      <c r="IGK106" s="72"/>
      <c r="IGL106" s="72"/>
      <c r="IGM106" s="72"/>
      <c r="IGN106" s="72"/>
      <c r="IGO106" s="72"/>
      <c r="IGP106" s="72"/>
      <c r="IGQ106" s="72"/>
      <c r="IGR106" s="72"/>
      <c r="IGS106" s="72"/>
      <c r="IGT106" s="72"/>
      <c r="IGU106" s="72"/>
      <c r="IGV106" s="72"/>
      <c r="IGW106" s="72"/>
      <c r="IGX106" s="72"/>
      <c r="IGY106" s="72"/>
      <c r="IGZ106" s="72"/>
      <c r="IHA106" s="72"/>
      <c r="IHB106" s="72"/>
      <c r="IHC106" s="72"/>
      <c r="IHD106" s="72"/>
      <c r="IHE106" s="72"/>
      <c r="IHF106" s="72"/>
      <c r="IHG106" s="72"/>
      <c r="IHH106" s="72"/>
      <c r="IHI106" s="72"/>
      <c r="IHJ106" s="72"/>
      <c r="IHK106" s="72"/>
      <c r="IHL106" s="72"/>
      <c r="IHM106" s="72"/>
      <c r="IHN106" s="72"/>
      <c r="IHO106" s="72"/>
      <c r="IHP106" s="72"/>
      <c r="IHQ106" s="72"/>
      <c r="IHR106" s="72"/>
      <c r="IHS106" s="72"/>
      <c r="IHT106" s="72"/>
      <c r="IHU106" s="72"/>
      <c r="IHV106" s="72"/>
      <c r="IHW106" s="72"/>
      <c r="IHX106" s="72"/>
      <c r="IHY106" s="72"/>
      <c r="IHZ106" s="72"/>
      <c r="IIA106" s="72"/>
      <c r="IIB106" s="72"/>
      <c r="IIC106" s="72"/>
      <c r="IID106" s="72"/>
      <c r="IIE106" s="72"/>
      <c r="IIF106" s="72"/>
      <c r="IIG106" s="72"/>
      <c r="IIH106" s="72"/>
      <c r="III106" s="72"/>
      <c r="IIJ106" s="72"/>
      <c r="IIK106" s="72"/>
      <c r="IIL106" s="72"/>
      <c r="IIM106" s="72"/>
      <c r="IIN106" s="72"/>
      <c r="IIO106" s="72"/>
      <c r="IIP106" s="72"/>
      <c r="IIQ106" s="72"/>
      <c r="IIR106" s="72"/>
      <c r="IIS106" s="72"/>
      <c r="IIT106" s="72"/>
      <c r="IIU106" s="72"/>
      <c r="IIV106" s="72"/>
      <c r="IIW106" s="72"/>
      <c r="IIX106" s="72"/>
      <c r="IIY106" s="72"/>
      <c r="IIZ106" s="72"/>
      <c r="IJA106" s="72"/>
      <c r="IJB106" s="72"/>
      <c r="IJC106" s="72"/>
      <c r="IJD106" s="72"/>
      <c r="IJE106" s="72"/>
      <c r="IJF106" s="72"/>
      <c r="IJG106" s="72"/>
      <c r="IJH106" s="72"/>
      <c r="IJI106" s="72"/>
      <c r="IJJ106" s="72"/>
      <c r="IJK106" s="72"/>
      <c r="IJL106" s="72"/>
      <c r="IJM106" s="72"/>
      <c r="IJN106" s="72"/>
      <c r="IJO106" s="72"/>
      <c r="IJP106" s="72"/>
      <c r="IJQ106" s="72"/>
      <c r="IJR106" s="72"/>
      <c r="IJS106" s="72"/>
      <c r="IJT106" s="72"/>
      <c r="IJU106" s="72"/>
      <c r="IJV106" s="72"/>
      <c r="IJW106" s="72"/>
      <c r="IJX106" s="72"/>
      <c r="IJY106" s="72"/>
      <c r="IJZ106" s="72"/>
      <c r="IKA106" s="72"/>
      <c r="IKB106" s="72"/>
      <c r="IKC106" s="72"/>
      <c r="IKD106" s="72"/>
      <c r="IKE106" s="72"/>
      <c r="IKF106" s="72"/>
      <c r="IKG106" s="72"/>
      <c r="IKH106" s="72"/>
      <c r="IKI106" s="72"/>
      <c r="IKJ106" s="72"/>
      <c r="IKK106" s="72"/>
      <c r="IKL106" s="72"/>
      <c r="IKM106" s="72"/>
      <c r="IKN106" s="72"/>
      <c r="IKO106" s="72"/>
      <c r="IKP106" s="72"/>
      <c r="IKQ106" s="72"/>
      <c r="IKR106" s="72"/>
      <c r="IKS106" s="72"/>
      <c r="IKT106" s="72"/>
      <c r="IKU106" s="72"/>
      <c r="IKV106" s="72"/>
      <c r="IKW106" s="72"/>
      <c r="IKX106" s="72"/>
      <c r="IKY106" s="72"/>
      <c r="IKZ106" s="72"/>
      <c r="ILA106" s="72"/>
      <c r="ILB106" s="72"/>
      <c r="ILC106" s="72"/>
      <c r="ILD106" s="72"/>
      <c r="ILE106" s="72"/>
      <c r="ILF106" s="72"/>
      <c r="ILG106" s="72"/>
      <c r="ILH106" s="72"/>
      <c r="ILI106" s="72"/>
      <c r="ILJ106" s="72"/>
      <c r="ILK106" s="72"/>
      <c r="ILL106" s="72"/>
      <c r="ILM106" s="72"/>
      <c r="ILN106" s="72"/>
      <c r="ILO106" s="72"/>
      <c r="ILP106" s="72"/>
      <c r="ILQ106" s="72"/>
      <c r="ILR106" s="72"/>
      <c r="ILS106" s="72"/>
      <c r="ILT106" s="72"/>
      <c r="ILU106" s="72"/>
      <c r="ILV106" s="72"/>
      <c r="ILW106" s="72"/>
      <c r="ILX106" s="72"/>
      <c r="ILY106" s="72"/>
      <c r="ILZ106" s="72"/>
      <c r="IMA106" s="72"/>
      <c r="IMB106" s="72"/>
      <c r="IMC106" s="72"/>
      <c r="IMD106" s="72"/>
      <c r="IME106" s="72"/>
      <c r="IMF106" s="72"/>
      <c r="IMG106" s="72"/>
      <c r="IMH106" s="72"/>
      <c r="IMI106" s="72"/>
      <c r="IMJ106" s="72"/>
      <c r="IMK106" s="72"/>
      <c r="IML106" s="72"/>
      <c r="IMM106" s="72"/>
      <c r="IMN106" s="72"/>
      <c r="IMO106" s="72"/>
      <c r="IMP106" s="72"/>
      <c r="IMQ106" s="72"/>
      <c r="IMR106" s="72"/>
      <c r="IMS106" s="72"/>
      <c r="IMT106" s="72"/>
      <c r="IMU106" s="72"/>
      <c r="IMV106" s="72"/>
      <c r="IMW106" s="72"/>
      <c r="IMX106" s="72"/>
      <c r="IMY106" s="72"/>
      <c r="IMZ106" s="72"/>
      <c r="INA106" s="72"/>
      <c r="INB106" s="72"/>
      <c r="INC106" s="72"/>
      <c r="IND106" s="72"/>
      <c r="INE106" s="72"/>
      <c r="INF106" s="72"/>
      <c r="ING106" s="72"/>
      <c r="INH106" s="72"/>
      <c r="INI106" s="72"/>
      <c r="INJ106" s="72"/>
      <c r="INK106" s="72"/>
      <c r="INL106" s="72"/>
      <c r="INM106" s="72"/>
      <c r="INN106" s="72"/>
      <c r="INO106" s="72"/>
      <c r="INP106" s="72"/>
      <c r="INQ106" s="72"/>
      <c r="INR106" s="72"/>
      <c r="INS106" s="72"/>
      <c r="INT106" s="72"/>
      <c r="INU106" s="72"/>
      <c r="INV106" s="72"/>
      <c r="INW106" s="72"/>
      <c r="INX106" s="72"/>
      <c r="INY106" s="72"/>
      <c r="INZ106" s="72"/>
      <c r="IOA106" s="72"/>
      <c r="IOB106" s="72"/>
      <c r="IOC106" s="72"/>
      <c r="IOD106" s="72"/>
      <c r="IOE106" s="72"/>
      <c r="IOF106" s="72"/>
      <c r="IOG106" s="72"/>
      <c r="IOH106" s="72"/>
      <c r="IOI106" s="72"/>
      <c r="IOJ106" s="72"/>
      <c r="IOK106" s="72"/>
      <c r="IOL106" s="72"/>
      <c r="IOM106" s="72"/>
      <c r="ION106" s="72"/>
      <c r="IOO106" s="72"/>
      <c r="IOP106" s="72"/>
      <c r="IOQ106" s="72"/>
      <c r="IOR106" s="72"/>
      <c r="IOS106" s="72"/>
      <c r="IOT106" s="72"/>
      <c r="IOU106" s="72"/>
      <c r="IOV106" s="72"/>
      <c r="IOW106" s="72"/>
      <c r="IOX106" s="72"/>
      <c r="IOY106" s="72"/>
      <c r="IOZ106" s="72"/>
      <c r="IPA106" s="72"/>
      <c r="IPB106" s="72"/>
      <c r="IPC106" s="72"/>
      <c r="IPD106" s="72"/>
      <c r="IPE106" s="72"/>
      <c r="IPF106" s="72"/>
      <c r="IPG106" s="72"/>
      <c r="IPH106" s="72"/>
      <c r="IPI106" s="72"/>
      <c r="IPJ106" s="72"/>
      <c r="IPK106" s="72"/>
      <c r="IPL106" s="72"/>
      <c r="IPM106" s="72"/>
      <c r="IPN106" s="72"/>
      <c r="IPO106" s="72"/>
      <c r="IPP106" s="72"/>
      <c r="IPQ106" s="72"/>
      <c r="IPR106" s="72"/>
      <c r="IPS106" s="72"/>
      <c r="IPT106" s="72"/>
      <c r="IPU106" s="72"/>
      <c r="IPV106" s="72"/>
      <c r="IPW106" s="72"/>
      <c r="IPX106" s="72"/>
      <c r="IPY106" s="72"/>
      <c r="IPZ106" s="72"/>
      <c r="IQA106" s="72"/>
      <c r="IQB106" s="72"/>
      <c r="IQC106" s="72"/>
      <c r="IQD106" s="72"/>
      <c r="IQE106" s="72"/>
      <c r="IQF106" s="72"/>
      <c r="IQG106" s="72"/>
      <c r="IQH106" s="72"/>
      <c r="IQI106" s="72"/>
      <c r="IQJ106" s="72"/>
      <c r="IQK106" s="72"/>
      <c r="IQL106" s="72"/>
      <c r="IQM106" s="72"/>
      <c r="IQN106" s="72"/>
      <c r="IQO106" s="72"/>
      <c r="IQP106" s="72"/>
      <c r="IQQ106" s="72"/>
      <c r="IQR106" s="72"/>
      <c r="IQS106" s="72"/>
      <c r="IQT106" s="72"/>
      <c r="IQU106" s="72"/>
      <c r="IQV106" s="72"/>
      <c r="IQW106" s="72"/>
      <c r="IQX106" s="72"/>
      <c r="IQY106" s="72"/>
      <c r="IQZ106" s="72"/>
      <c r="IRA106" s="72"/>
      <c r="IRB106" s="72"/>
      <c r="IRC106" s="72"/>
      <c r="IRD106" s="72"/>
      <c r="IRE106" s="72"/>
      <c r="IRF106" s="72"/>
      <c r="IRG106" s="72"/>
      <c r="IRH106" s="72"/>
      <c r="IRI106" s="72"/>
      <c r="IRJ106" s="72"/>
      <c r="IRK106" s="72"/>
      <c r="IRL106" s="72"/>
      <c r="IRM106" s="72"/>
      <c r="IRN106" s="72"/>
      <c r="IRO106" s="72"/>
      <c r="IRP106" s="72"/>
      <c r="IRQ106" s="72"/>
      <c r="IRR106" s="72"/>
      <c r="IRS106" s="72"/>
      <c r="IRT106" s="72"/>
      <c r="IRU106" s="72"/>
      <c r="IRV106" s="72"/>
      <c r="IRW106" s="72"/>
      <c r="IRX106" s="72"/>
      <c r="IRY106" s="72"/>
      <c r="IRZ106" s="72"/>
      <c r="ISA106" s="72"/>
      <c r="ISB106" s="72"/>
      <c r="ISC106" s="72"/>
      <c r="ISD106" s="72"/>
      <c r="ISE106" s="72"/>
      <c r="ISF106" s="72"/>
      <c r="ISG106" s="72"/>
      <c r="ISH106" s="72"/>
      <c r="ISI106" s="72"/>
      <c r="ISJ106" s="72"/>
      <c r="ISK106" s="72"/>
      <c r="ISL106" s="72"/>
      <c r="ISM106" s="72"/>
      <c r="ISN106" s="72"/>
      <c r="ISO106" s="72"/>
      <c r="ISP106" s="72"/>
      <c r="ISQ106" s="72"/>
      <c r="ISR106" s="72"/>
      <c r="ISS106" s="72"/>
      <c r="IST106" s="72"/>
      <c r="ISU106" s="72"/>
      <c r="ISV106" s="72"/>
      <c r="ISW106" s="72"/>
      <c r="ISX106" s="72"/>
      <c r="ISY106" s="72"/>
      <c r="ISZ106" s="72"/>
      <c r="ITA106" s="72"/>
      <c r="ITB106" s="72"/>
      <c r="ITC106" s="72"/>
      <c r="ITD106" s="72"/>
      <c r="ITE106" s="72"/>
      <c r="ITF106" s="72"/>
      <c r="ITG106" s="72"/>
      <c r="ITH106" s="72"/>
      <c r="ITI106" s="72"/>
      <c r="ITJ106" s="72"/>
      <c r="ITK106" s="72"/>
      <c r="ITL106" s="72"/>
      <c r="ITM106" s="72"/>
      <c r="ITN106" s="72"/>
      <c r="ITO106" s="72"/>
      <c r="ITP106" s="72"/>
      <c r="ITQ106" s="72"/>
      <c r="ITR106" s="72"/>
      <c r="ITS106" s="72"/>
      <c r="ITT106" s="72"/>
      <c r="ITU106" s="72"/>
      <c r="ITV106" s="72"/>
      <c r="ITW106" s="72"/>
      <c r="ITX106" s="72"/>
      <c r="ITY106" s="72"/>
      <c r="ITZ106" s="72"/>
      <c r="IUA106" s="72"/>
      <c r="IUB106" s="72"/>
      <c r="IUC106" s="72"/>
      <c r="IUD106" s="72"/>
      <c r="IUE106" s="72"/>
      <c r="IUF106" s="72"/>
      <c r="IUG106" s="72"/>
      <c r="IUH106" s="72"/>
      <c r="IUI106" s="72"/>
      <c r="IUJ106" s="72"/>
      <c r="IUK106" s="72"/>
      <c r="IUL106" s="72"/>
      <c r="IUM106" s="72"/>
      <c r="IUN106" s="72"/>
      <c r="IUO106" s="72"/>
      <c r="IUP106" s="72"/>
      <c r="IUQ106" s="72"/>
      <c r="IUR106" s="72"/>
      <c r="IUS106" s="72"/>
      <c r="IUT106" s="72"/>
      <c r="IUU106" s="72"/>
      <c r="IUV106" s="72"/>
      <c r="IUW106" s="72"/>
      <c r="IUX106" s="72"/>
      <c r="IUY106" s="72"/>
      <c r="IUZ106" s="72"/>
      <c r="IVA106" s="72"/>
      <c r="IVB106" s="72"/>
      <c r="IVC106" s="72"/>
      <c r="IVD106" s="72"/>
      <c r="IVE106" s="72"/>
      <c r="IVF106" s="72"/>
      <c r="IVG106" s="72"/>
      <c r="IVH106" s="72"/>
      <c r="IVI106" s="72"/>
      <c r="IVJ106" s="72"/>
      <c r="IVK106" s="72"/>
      <c r="IVL106" s="72"/>
      <c r="IVM106" s="72"/>
      <c r="IVN106" s="72"/>
      <c r="IVO106" s="72"/>
      <c r="IVP106" s="72"/>
      <c r="IVQ106" s="72"/>
      <c r="IVR106" s="72"/>
      <c r="IVS106" s="72"/>
      <c r="IVT106" s="72"/>
      <c r="IVU106" s="72"/>
      <c r="IVV106" s="72"/>
      <c r="IVW106" s="72"/>
      <c r="IVX106" s="72"/>
      <c r="IVY106" s="72"/>
      <c r="IVZ106" s="72"/>
      <c r="IWA106" s="72"/>
      <c r="IWB106" s="72"/>
      <c r="IWC106" s="72"/>
      <c r="IWD106" s="72"/>
      <c r="IWE106" s="72"/>
      <c r="IWF106" s="72"/>
      <c r="IWG106" s="72"/>
      <c r="IWH106" s="72"/>
      <c r="IWI106" s="72"/>
      <c r="IWJ106" s="72"/>
      <c r="IWK106" s="72"/>
      <c r="IWL106" s="72"/>
      <c r="IWM106" s="72"/>
      <c r="IWN106" s="72"/>
      <c r="IWO106" s="72"/>
      <c r="IWP106" s="72"/>
      <c r="IWQ106" s="72"/>
      <c r="IWR106" s="72"/>
      <c r="IWS106" s="72"/>
      <c r="IWT106" s="72"/>
      <c r="IWU106" s="72"/>
      <c r="IWV106" s="72"/>
      <c r="IWW106" s="72"/>
      <c r="IWX106" s="72"/>
      <c r="IWY106" s="72"/>
      <c r="IWZ106" s="72"/>
      <c r="IXA106" s="72"/>
      <c r="IXB106" s="72"/>
      <c r="IXC106" s="72"/>
      <c r="IXD106" s="72"/>
      <c r="IXE106" s="72"/>
      <c r="IXF106" s="72"/>
      <c r="IXG106" s="72"/>
      <c r="IXH106" s="72"/>
      <c r="IXI106" s="72"/>
      <c r="IXJ106" s="72"/>
      <c r="IXK106" s="72"/>
      <c r="IXL106" s="72"/>
      <c r="IXM106" s="72"/>
      <c r="IXN106" s="72"/>
      <c r="IXO106" s="72"/>
      <c r="IXP106" s="72"/>
      <c r="IXQ106" s="72"/>
      <c r="IXR106" s="72"/>
      <c r="IXS106" s="72"/>
      <c r="IXT106" s="72"/>
      <c r="IXU106" s="72"/>
      <c r="IXV106" s="72"/>
      <c r="IXW106" s="72"/>
      <c r="IXX106" s="72"/>
      <c r="IXY106" s="72"/>
      <c r="IXZ106" s="72"/>
      <c r="IYA106" s="72"/>
      <c r="IYB106" s="72"/>
      <c r="IYC106" s="72"/>
      <c r="IYD106" s="72"/>
      <c r="IYE106" s="72"/>
      <c r="IYF106" s="72"/>
      <c r="IYG106" s="72"/>
      <c r="IYH106" s="72"/>
      <c r="IYI106" s="72"/>
      <c r="IYJ106" s="72"/>
      <c r="IYK106" s="72"/>
      <c r="IYL106" s="72"/>
      <c r="IYM106" s="72"/>
      <c r="IYN106" s="72"/>
      <c r="IYO106" s="72"/>
      <c r="IYP106" s="72"/>
      <c r="IYQ106" s="72"/>
      <c r="IYR106" s="72"/>
      <c r="IYS106" s="72"/>
      <c r="IYT106" s="72"/>
      <c r="IYU106" s="72"/>
      <c r="IYV106" s="72"/>
      <c r="IYW106" s="72"/>
      <c r="IYX106" s="72"/>
      <c r="IYY106" s="72"/>
      <c r="IYZ106" s="72"/>
      <c r="IZA106" s="72"/>
      <c r="IZB106" s="72"/>
      <c r="IZC106" s="72"/>
      <c r="IZD106" s="72"/>
      <c r="IZE106" s="72"/>
      <c r="IZF106" s="72"/>
      <c r="IZG106" s="72"/>
      <c r="IZH106" s="72"/>
      <c r="IZI106" s="72"/>
      <c r="IZJ106" s="72"/>
      <c r="IZK106" s="72"/>
      <c r="IZL106" s="72"/>
      <c r="IZM106" s="72"/>
      <c r="IZN106" s="72"/>
      <c r="IZO106" s="72"/>
      <c r="IZP106" s="72"/>
      <c r="IZQ106" s="72"/>
      <c r="IZR106" s="72"/>
      <c r="IZS106" s="72"/>
      <c r="IZT106" s="72"/>
      <c r="IZU106" s="72"/>
      <c r="IZV106" s="72"/>
      <c r="IZW106" s="72"/>
      <c r="IZX106" s="72"/>
      <c r="IZY106" s="72"/>
      <c r="IZZ106" s="72"/>
      <c r="JAA106" s="72"/>
      <c r="JAB106" s="72"/>
      <c r="JAC106" s="72"/>
      <c r="JAD106" s="72"/>
      <c r="JAE106" s="72"/>
      <c r="JAF106" s="72"/>
      <c r="JAG106" s="72"/>
      <c r="JAH106" s="72"/>
      <c r="JAI106" s="72"/>
      <c r="JAJ106" s="72"/>
      <c r="JAK106" s="72"/>
      <c r="JAL106" s="72"/>
      <c r="JAM106" s="72"/>
      <c r="JAN106" s="72"/>
      <c r="JAO106" s="72"/>
      <c r="JAP106" s="72"/>
      <c r="JAQ106" s="72"/>
      <c r="JAR106" s="72"/>
      <c r="JAS106" s="72"/>
      <c r="JAT106" s="72"/>
      <c r="JAU106" s="72"/>
      <c r="JAV106" s="72"/>
      <c r="JAW106" s="72"/>
      <c r="JAX106" s="72"/>
      <c r="JAY106" s="72"/>
      <c r="JAZ106" s="72"/>
      <c r="JBA106" s="72"/>
      <c r="JBB106" s="72"/>
      <c r="JBC106" s="72"/>
      <c r="JBD106" s="72"/>
      <c r="JBE106" s="72"/>
      <c r="JBF106" s="72"/>
      <c r="JBG106" s="72"/>
      <c r="JBH106" s="72"/>
      <c r="JBI106" s="72"/>
      <c r="JBJ106" s="72"/>
      <c r="JBK106" s="72"/>
      <c r="JBL106" s="72"/>
      <c r="JBM106" s="72"/>
      <c r="JBN106" s="72"/>
      <c r="JBO106" s="72"/>
      <c r="JBP106" s="72"/>
      <c r="JBQ106" s="72"/>
      <c r="JBR106" s="72"/>
      <c r="JBS106" s="72"/>
      <c r="JBT106" s="72"/>
      <c r="JBU106" s="72"/>
      <c r="JBV106" s="72"/>
      <c r="JBW106" s="72"/>
      <c r="JBX106" s="72"/>
      <c r="JBY106" s="72"/>
      <c r="JBZ106" s="72"/>
      <c r="JCA106" s="72"/>
      <c r="JCB106" s="72"/>
      <c r="JCC106" s="72"/>
      <c r="JCD106" s="72"/>
      <c r="JCE106" s="72"/>
      <c r="JCF106" s="72"/>
      <c r="JCG106" s="72"/>
      <c r="JCH106" s="72"/>
      <c r="JCI106" s="72"/>
      <c r="JCJ106" s="72"/>
      <c r="JCK106" s="72"/>
      <c r="JCL106" s="72"/>
      <c r="JCM106" s="72"/>
      <c r="JCN106" s="72"/>
      <c r="JCO106" s="72"/>
      <c r="JCP106" s="72"/>
      <c r="JCQ106" s="72"/>
      <c r="JCR106" s="72"/>
      <c r="JCS106" s="72"/>
      <c r="JCT106" s="72"/>
      <c r="JCU106" s="72"/>
      <c r="JCV106" s="72"/>
      <c r="JCW106" s="72"/>
      <c r="JCX106" s="72"/>
      <c r="JCY106" s="72"/>
      <c r="JCZ106" s="72"/>
      <c r="JDA106" s="72"/>
      <c r="JDB106" s="72"/>
      <c r="JDC106" s="72"/>
      <c r="JDD106" s="72"/>
      <c r="JDE106" s="72"/>
      <c r="JDF106" s="72"/>
      <c r="JDG106" s="72"/>
      <c r="JDH106" s="72"/>
      <c r="JDI106" s="72"/>
      <c r="JDJ106" s="72"/>
      <c r="JDK106" s="72"/>
      <c r="JDL106" s="72"/>
      <c r="JDM106" s="72"/>
      <c r="JDN106" s="72"/>
      <c r="JDO106" s="72"/>
      <c r="JDP106" s="72"/>
      <c r="JDQ106" s="72"/>
      <c r="JDR106" s="72"/>
      <c r="JDS106" s="72"/>
      <c r="JDT106" s="72"/>
      <c r="JDU106" s="72"/>
      <c r="JDV106" s="72"/>
      <c r="JDW106" s="72"/>
      <c r="JDX106" s="72"/>
      <c r="JDY106" s="72"/>
      <c r="JDZ106" s="72"/>
      <c r="JEA106" s="72"/>
      <c r="JEB106" s="72"/>
      <c r="JEC106" s="72"/>
      <c r="JED106" s="72"/>
      <c r="JEE106" s="72"/>
      <c r="JEF106" s="72"/>
      <c r="JEG106" s="72"/>
      <c r="JEH106" s="72"/>
      <c r="JEI106" s="72"/>
      <c r="JEJ106" s="72"/>
      <c r="JEK106" s="72"/>
      <c r="JEL106" s="72"/>
      <c r="JEM106" s="72"/>
      <c r="JEN106" s="72"/>
      <c r="JEO106" s="72"/>
      <c r="JEP106" s="72"/>
      <c r="JEQ106" s="72"/>
      <c r="JER106" s="72"/>
      <c r="JES106" s="72"/>
      <c r="JET106" s="72"/>
      <c r="JEU106" s="72"/>
      <c r="JEV106" s="72"/>
      <c r="JEW106" s="72"/>
      <c r="JEX106" s="72"/>
      <c r="JEY106" s="72"/>
      <c r="JEZ106" s="72"/>
      <c r="JFA106" s="72"/>
      <c r="JFB106" s="72"/>
      <c r="JFC106" s="72"/>
      <c r="JFD106" s="72"/>
      <c r="JFE106" s="72"/>
      <c r="JFF106" s="72"/>
      <c r="JFG106" s="72"/>
      <c r="JFH106" s="72"/>
      <c r="JFI106" s="72"/>
      <c r="JFJ106" s="72"/>
      <c r="JFK106" s="72"/>
      <c r="JFL106" s="72"/>
      <c r="JFM106" s="72"/>
      <c r="JFN106" s="72"/>
      <c r="JFO106" s="72"/>
      <c r="JFP106" s="72"/>
      <c r="JFQ106" s="72"/>
      <c r="JFR106" s="72"/>
      <c r="JFS106" s="72"/>
      <c r="JFT106" s="72"/>
      <c r="JFU106" s="72"/>
      <c r="JFV106" s="72"/>
      <c r="JFW106" s="72"/>
      <c r="JFX106" s="72"/>
      <c r="JFY106" s="72"/>
      <c r="JFZ106" s="72"/>
      <c r="JGA106" s="72"/>
      <c r="JGB106" s="72"/>
      <c r="JGC106" s="72"/>
      <c r="JGD106" s="72"/>
      <c r="JGE106" s="72"/>
      <c r="JGF106" s="72"/>
      <c r="JGG106" s="72"/>
      <c r="JGH106" s="72"/>
      <c r="JGI106" s="72"/>
      <c r="JGJ106" s="72"/>
      <c r="JGK106" s="72"/>
      <c r="JGL106" s="72"/>
      <c r="JGM106" s="72"/>
      <c r="JGN106" s="72"/>
      <c r="JGO106" s="72"/>
      <c r="JGP106" s="72"/>
      <c r="JGQ106" s="72"/>
      <c r="JGR106" s="72"/>
      <c r="JGS106" s="72"/>
      <c r="JGT106" s="72"/>
      <c r="JGU106" s="72"/>
      <c r="JGV106" s="72"/>
      <c r="JGW106" s="72"/>
      <c r="JGX106" s="72"/>
      <c r="JGY106" s="72"/>
      <c r="JGZ106" s="72"/>
      <c r="JHA106" s="72"/>
      <c r="JHB106" s="72"/>
      <c r="JHC106" s="72"/>
      <c r="JHD106" s="72"/>
      <c r="JHE106" s="72"/>
      <c r="JHF106" s="72"/>
      <c r="JHG106" s="72"/>
      <c r="JHH106" s="72"/>
      <c r="JHI106" s="72"/>
      <c r="JHJ106" s="72"/>
      <c r="JHK106" s="72"/>
      <c r="JHL106" s="72"/>
      <c r="JHM106" s="72"/>
      <c r="JHN106" s="72"/>
      <c r="JHO106" s="72"/>
      <c r="JHP106" s="72"/>
      <c r="JHQ106" s="72"/>
      <c r="JHR106" s="72"/>
      <c r="JHS106" s="72"/>
      <c r="JHT106" s="72"/>
      <c r="JHU106" s="72"/>
      <c r="JHV106" s="72"/>
      <c r="JHW106" s="72"/>
      <c r="JHX106" s="72"/>
      <c r="JHY106" s="72"/>
      <c r="JHZ106" s="72"/>
      <c r="JIA106" s="72"/>
      <c r="JIB106" s="72"/>
      <c r="JIC106" s="72"/>
      <c r="JID106" s="72"/>
      <c r="JIE106" s="72"/>
      <c r="JIF106" s="72"/>
      <c r="JIG106" s="72"/>
      <c r="JIH106" s="72"/>
      <c r="JII106" s="72"/>
      <c r="JIJ106" s="72"/>
      <c r="JIK106" s="72"/>
      <c r="JIL106" s="72"/>
      <c r="JIM106" s="72"/>
      <c r="JIN106" s="72"/>
      <c r="JIO106" s="72"/>
      <c r="JIP106" s="72"/>
      <c r="JIQ106" s="72"/>
      <c r="JIR106" s="72"/>
      <c r="JIS106" s="72"/>
      <c r="JIT106" s="72"/>
      <c r="JIU106" s="72"/>
      <c r="JIV106" s="72"/>
      <c r="JIW106" s="72"/>
      <c r="JIX106" s="72"/>
      <c r="JIY106" s="72"/>
      <c r="JIZ106" s="72"/>
      <c r="JJA106" s="72"/>
      <c r="JJB106" s="72"/>
      <c r="JJC106" s="72"/>
      <c r="JJD106" s="72"/>
      <c r="JJE106" s="72"/>
      <c r="JJF106" s="72"/>
      <c r="JJG106" s="72"/>
      <c r="JJH106" s="72"/>
      <c r="JJI106" s="72"/>
      <c r="JJJ106" s="72"/>
      <c r="JJK106" s="72"/>
      <c r="JJL106" s="72"/>
      <c r="JJM106" s="72"/>
      <c r="JJN106" s="72"/>
      <c r="JJO106" s="72"/>
      <c r="JJP106" s="72"/>
      <c r="JJQ106" s="72"/>
      <c r="JJR106" s="72"/>
      <c r="JJS106" s="72"/>
      <c r="JJT106" s="72"/>
      <c r="JJU106" s="72"/>
      <c r="JJV106" s="72"/>
      <c r="JJW106" s="72"/>
      <c r="JJX106" s="72"/>
      <c r="JJY106" s="72"/>
      <c r="JJZ106" s="72"/>
      <c r="JKA106" s="72"/>
      <c r="JKB106" s="72"/>
      <c r="JKC106" s="72"/>
      <c r="JKD106" s="72"/>
      <c r="JKE106" s="72"/>
      <c r="JKF106" s="72"/>
      <c r="JKG106" s="72"/>
      <c r="JKH106" s="72"/>
      <c r="JKI106" s="72"/>
      <c r="JKJ106" s="72"/>
      <c r="JKK106" s="72"/>
      <c r="JKL106" s="72"/>
      <c r="JKM106" s="72"/>
      <c r="JKN106" s="72"/>
      <c r="JKO106" s="72"/>
      <c r="JKP106" s="72"/>
      <c r="JKQ106" s="72"/>
      <c r="JKR106" s="72"/>
      <c r="JKS106" s="72"/>
      <c r="JKT106" s="72"/>
      <c r="JKU106" s="72"/>
      <c r="JKV106" s="72"/>
      <c r="JKW106" s="72"/>
      <c r="JKX106" s="72"/>
      <c r="JKY106" s="72"/>
      <c r="JKZ106" s="72"/>
      <c r="JLA106" s="72"/>
      <c r="JLB106" s="72"/>
      <c r="JLC106" s="72"/>
      <c r="JLD106" s="72"/>
      <c r="JLE106" s="72"/>
      <c r="JLF106" s="72"/>
      <c r="JLG106" s="72"/>
      <c r="JLH106" s="72"/>
      <c r="JLI106" s="72"/>
      <c r="JLJ106" s="72"/>
      <c r="JLK106" s="72"/>
      <c r="JLL106" s="72"/>
      <c r="JLM106" s="72"/>
      <c r="JLN106" s="72"/>
      <c r="JLO106" s="72"/>
      <c r="JLP106" s="72"/>
      <c r="JLQ106" s="72"/>
      <c r="JLR106" s="72"/>
      <c r="JLS106" s="72"/>
      <c r="JLT106" s="72"/>
      <c r="JLU106" s="72"/>
      <c r="JLV106" s="72"/>
      <c r="JLW106" s="72"/>
      <c r="JLX106" s="72"/>
      <c r="JLY106" s="72"/>
      <c r="JLZ106" s="72"/>
      <c r="JMA106" s="72"/>
      <c r="JMB106" s="72"/>
      <c r="JMC106" s="72"/>
      <c r="JMD106" s="72"/>
      <c r="JME106" s="72"/>
      <c r="JMF106" s="72"/>
      <c r="JMG106" s="72"/>
      <c r="JMH106" s="72"/>
      <c r="JMI106" s="72"/>
      <c r="JMJ106" s="72"/>
      <c r="JMK106" s="72"/>
      <c r="JML106" s="72"/>
      <c r="JMM106" s="72"/>
      <c r="JMN106" s="72"/>
      <c r="JMO106" s="72"/>
      <c r="JMP106" s="72"/>
      <c r="JMQ106" s="72"/>
      <c r="JMR106" s="72"/>
      <c r="JMS106" s="72"/>
      <c r="JMT106" s="72"/>
      <c r="JMU106" s="72"/>
      <c r="JMV106" s="72"/>
      <c r="JMW106" s="72"/>
      <c r="JMX106" s="72"/>
      <c r="JMY106" s="72"/>
      <c r="JMZ106" s="72"/>
      <c r="JNA106" s="72"/>
      <c r="JNB106" s="72"/>
      <c r="JNC106" s="72"/>
      <c r="JND106" s="72"/>
      <c r="JNE106" s="72"/>
      <c r="JNF106" s="72"/>
      <c r="JNG106" s="72"/>
      <c r="JNH106" s="72"/>
      <c r="JNI106" s="72"/>
      <c r="JNJ106" s="72"/>
      <c r="JNK106" s="72"/>
      <c r="JNL106" s="72"/>
      <c r="JNM106" s="72"/>
      <c r="JNN106" s="72"/>
      <c r="JNO106" s="72"/>
      <c r="JNP106" s="72"/>
      <c r="JNQ106" s="72"/>
      <c r="JNR106" s="72"/>
      <c r="JNS106" s="72"/>
      <c r="JNT106" s="72"/>
      <c r="JNU106" s="72"/>
      <c r="JNV106" s="72"/>
      <c r="JNW106" s="72"/>
      <c r="JNX106" s="72"/>
      <c r="JNY106" s="72"/>
      <c r="JNZ106" s="72"/>
      <c r="JOA106" s="72"/>
      <c r="JOB106" s="72"/>
      <c r="JOC106" s="72"/>
      <c r="JOD106" s="72"/>
      <c r="JOE106" s="72"/>
      <c r="JOF106" s="72"/>
      <c r="JOG106" s="72"/>
      <c r="JOH106" s="72"/>
      <c r="JOI106" s="72"/>
      <c r="JOJ106" s="72"/>
      <c r="JOK106" s="72"/>
      <c r="JOL106" s="72"/>
      <c r="JOM106" s="72"/>
      <c r="JON106" s="72"/>
      <c r="JOO106" s="72"/>
      <c r="JOP106" s="72"/>
      <c r="JOQ106" s="72"/>
      <c r="JOR106" s="72"/>
      <c r="JOS106" s="72"/>
      <c r="JOT106" s="72"/>
      <c r="JOU106" s="72"/>
      <c r="JOV106" s="72"/>
      <c r="JOW106" s="72"/>
      <c r="JOX106" s="72"/>
      <c r="JOY106" s="72"/>
      <c r="JOZ106" s="72"/>
      <c r="JPA106" s="72"/>
      <c r="JPB106" s="72"/>
      <c r="JPC106" s="72"/>
      <c r="JPD106" s="72"/>
      <c r="JPE106" s="72"/>
      <c r="JPF106" s="72"/>
      <c r="JPG106" s="72"/>
      <c r="JPH106" s="72"/>
      <c r="JPI106" s="72"/>
      <c r="JPJ106" s="72"/>
      <c r="JPK106" s="72"/>
      <c r="JPL106" s="72"/>
      <c r="JPM106" s="72"/>
      <c r="JPN106" s="72"/>
      <c r="JPO106" s="72"/>
      <c r="JPP106" s="72"/>
      <c r="JPQ106" s="72"/>
      <c r="JPR106" s="72"/>
      <c r="JPS106" s="72"/>
      <c r="JPT106" s="72"/>
      <c r="JPU106" s="72"/>
      <c r="JPV106" s="72"/>
      <c r="JPW106" s="72"/>
      <c r="JPX106" s="72"/>
      <c r="JPY106" s="72"/>
      <c r="JPZ106" s="72"/>
      <c r="JQA106" s="72"/>
      <c r="JQB106" s="72"/>
      <c r="JQC106" s="72"/>
      <c r="JQD106" s="72"/>
      <c r="JQE106" s="72"/>
      <c r="JQF106" s="72"/>
      <c r="JQG106" s="72"/>
      <c r="JQH106" s="72"/>
      <c r="JQI106" s="72"/>
      <c r="JQJ106" s="72"/>
      <c r="JQK106" s="72"/>
      <c r="JQL106" s="72"/>
      <c r="JQM106" s="72"/>
      <c r="JQN106" s="72"/>
      <c r="JQO106" s="72"/>
      <c r="JQP106" s="72"/>
      <c r="JQQ106" s="72"/>
      <c r="JQR106" s="72"/>
      <c r="JQS106" s="72"/>
      <c r="JQT106" s="72"/>
      <c r="JQU106" s="72"/>
      <c r="JQV106" s="72"/>
      <c r="JQW106" s="72"/>
      <c r="JQX106" s="72"/>
      <c r="JQY106" s="72"/>
      <c r="JQZ106" s="72"/>
      <c r="JRA106" s="72"/>
      <c r="JRB106" s="72"/>
      <c r="JRC106" s="72"/>
      <c r="JRD106" s="72"/>
      <c r="JRE106" s="72"/>
      <c r="JRF106" s="72"/>
      <c r="JRG106" s="72"/>
      <c r="JRH106" s="72"/>
      <c r="JRI106" s="72"/>
      <c r="JRJ106" s="72"/>
      <c r="JRK106" s="72"/>
      <c r="JRL106" s="72"/>
      <c r="JRM106" s="72"/>
      <c r="JRN106" s="72"/>
      <c r="JRO106" s="72"/>
      <c r="JRP106" s="72"/>
      <c r="JRQ106" s="72"/>
      <c r="JRR106" s="72"/>
      <c r="JRS106" s="72"/>
      <c r="JRT106" s="72"/>
      <c r="JRU106" s="72"/>
      <c r="JRV106" s="72"/>
      <c r="JRW106" s="72"/>
      <c r="JRX106" s="72"/>
      <c r="JRY106" s="72"/>
      <c r="JRZ106" s="72"/>
      <c r="JSA106" s="72"/>
      <c r="JSB106" s="72"/>
      <c r="JSC106" s="72"/>
      <c r="JSD106" s="72"/>
      <c r="JSE106" s="72"/>
      <c r="JSF106" s="72"/>
      <c r="JSG106" s="72"/>
      <c r="JSH106" s="72"/>
      <c r="JSI106" s="72"/>
      <c r="JSJ106" s="72"/>
      <c r="JSK106" s="72"/>
      <c r="JSL106" s="72"/>
      <c r="JSM106" s="72"/>
      <c r="JSN106" s="72"/>
      <c r="JSO106" s="72"/>
      <c r="JSP106" s="72"/>
      <c r="JSQ106" s="72"/>
      <c r="JSR106" s="72"/>
      <c r="JSS106" s="72"/>
      <c r="JST106" s="72"/>
      <c r="JSU106" s="72"/>
      <c r="JSV106" s="72"/>
      <c r="JSW106" s="72"/>
      <c r="JSX106" s="72"/>
      <c r="JSY106" s="72"/>
      <c r="JSZ106" s="72"/>
      <c r="JTA106" s="72"/>
      <c r="JTB106" s="72"/>
      <c r="JTC106" s="72"/>
      <c r="JTD106" s="72"/>
      <c r="JTE106" s="72"/>
      <c r="JTF106" s="72"/>
      <c r="JTG106" s="72"/>
      <c r="JTH106" s="72"/>
      <c r="JTI106" s="72"/>
      <c r="JTJ106" s="72"/>
      <c r="JTK106" s="72"/>
      <c r="JTL106" s="72"/>
      <c r="JTM106" s="72"/>
      <c r="JTN106" s="72"/>
      <c r="JTO106" s="72"/>
      <c r="JTP106" s="72"/>
      <c r="JTQ106" s="72"/>
      <c r="JTR106" s="72"/>
      <c r="JTS106" s="72"/>
      <c r="JTT106" s="72"/>
      <c r="JTU106" s="72"/>
      <c r="JTV106" s="72"/>
      <c r="JTW106" s="72"/>
      <c r="JTX106" s="72"/>
      <c r="JTY106" s="72"/>
      <c r="JTZ106" s="72"/>
      <c r="JUA106" s="72"/>
      <c r="JUB106" s="72"/>
      <c r="JUC106" s="72"/>
      <c r="JUD106" s="72"/>
      <c r="JUE106" s="72"/>
      <c r="JUF106" s="72"/>
      <c r="JUG106" s="72"/>
      <c r="JUH106" s="72"/>
      <c r="JUI106" s="72"/>
      <c r="JUJ106" s="72"/>
      <c r="JUK106" s="72"/>
      <c r="JUL106" s="72"/>
      <c r="JUM106" s="72"/>
      <c r="JUN106" s="72"/>
      <c r="JUO106" s="72"/>
      <c r="JUP106" s="72"/>
      <c r="JUQ106" s="72"/>
      <c r="JUR106" s="72"/>
      <c r="JUS106" s="72"/>
      <c r="JUT106" s="72"/>
      <c r="JUU106" s="72"/>
      <c r="JUV106" s="72"/>
      <c r="JUW106" s="72"/>
      <c r="JUX106" s="72"/>
      <c r="JUY106" s="72"/>
      <c r="JUZ106" s="72"/>
      <c r="JVA106" s="72"/>
      <c r="JVB106" s="72"/>
      <c r="JVC106" s="72"/>
      <c r="JVD106" s="72"/>
      <c r="JVE106" s="72"/>
      <c r="JVF106" s="72"/>
      <c r="JVG106" s="72"/>
      <c r="JVH106" s="72"/>
      <c r="JVI106" s="72"/>
      <c r="JVJ106" s="72"/>
      <c r="JVK106" s="72"/>
      <c r="JVL106" s="72"/>
      <c r="JVM106" s="72"/>
      <c r="JVN106" s="72"/>
      <c r="JVO106" s="72"/>
      <c r="JVP106" s="72"/>
      <c r="JVQ106" s="72"/>
      <c r="JVR106" s="72"/>
      <c r="JVS106" s="72"/>
      <c r="JVT106" s="72"/>
      <c r="JVU106" s="72"/>
      <c r="JVV106" s="72"/>
      <c r="JVW106" s="72"/>
      <c r="JVX106" s="72"/>
      <c r="JVY106" s="72"/>
      <c r="JVZ106" s="72"/>
      <c r="JWA106" s="72"/>
      <c r="JWB106" s="72"/>
      <c r="JWC106" s="72"/>
      <c r="JWD106" s="72"/>
      <c r="JWE106" s="72"/>
      <c r="JWF106" s="72"/>
      <c r="JWG106" s="72"/>
      <c r="JWH106" s="72"/>
      <c r="JWI106" s="72"/>
      <c r="JWJ106" s="72"/>
      <c r="JWK106" s="72"/>
      <c r="JWL106" s="72"/>
      <c r="JWM106" s="72"/>
      <c r="JWN106" s="72"/>
      <c r="JWO106" s="72"/>
      <c r="JWP106" s="72"/>
      <c r="JWQ106" s="72"/>
      <c r="JWR106" s="72"/>
      <c r="JWS106" s="72"/>
      <c r="JWT106" s="72"/>
      <c r="JWU106" s="72"/>
      <c r="JWV106" s="72"/>
      <c r="JWW106" s="72"/>
      <c r="JWX106" s="72"/>
      <c r="JWY106" s="72"/>
      <c r="JWZ106" s="72"/>
      <c r="JXA106" s="72"/>
      <c r="JXB106" s="72"/>
      <c r="JXC106" s="72"/>
      <c r="JXD106" s="72"/>
      <c r="JXE106" s="72"/>
      <c r="JXF106" s="72"/>
      <c r="JXG106" s="72"/>
      <c r="JXH106" s="72"/>
      <c r="JXI106" s="72"/>
      <c r="JXJ106" s="72"/>
      <c r="JXK106" s="72"/>
      <c r="JXL106" s="72"/>
      <c r="JXM106" s="72"/>
      <c r="JXN106" s="72"/>
      <c r="JXO106" s="72"/>
      <c r="JXP106" s="72"/>
      <c r="JXQ106" s="72"/>
      <c r="JXR106" s="72"/>
      <c r="JXS106" s="72"/>
      <c r="JXT106" s="72"/>
      <c r="JXU106" s="72"/>
      <c r="JXV106" s="72"/>
      <c r="JXW106" s="72"/>
      <c r="JXX106" s="72"/>
      <c r="JXY106" s="72"/>
      <c r="JXZ106" s="72"/>
      <c r="JYA106" s="72"/>
      <c r="JYB106" s="72"/>
      <c r="JYC106" s="72"/>
      <c r="JYD106" s="72"/>
      <c r="JYE106" s="72"/>
      <c r="JYF106" s="72"/>
      <c r="JYG106" s="72"/>
      <c r="JYH106" s="72"/>
      <c r="JYI106" s="72"/>
      <c r="JYJ106" s="72"/>
      <c r="JYK106" s="72"/>
      <c r="JYL106" s="72"/>
      <c r="JYM106" s="72"/>
      <c r="JYN106" s="72"/>
      <c r="JYO106" s="72"/>
      <c r="JYP106" s="72"/>
      <c r="JYQ106" s="72"/>
      <c r="JYR106" s="72"/>
      <c r="JYS106" s="72"/>
      <c r="JYT106" s="72"/>
      <c r="JYU106" s="72"/>
      <c r="JYV106" s="72"/>
      <c r="JYW106" s="72"/>
      <c r="JYX106" s="72"/>
      <c r="JYY106" s="72"/>
      <c r="JYZ106" s="72"/>
      <c r="JZA106" s="72"/>
      <c r="JZB106" s="72"/>
      <c r="JZC106" s="72"/>
      <c r="JZD106" s="72"/>
      <c r="JZE106" s="72"/>
      <c r="JZF106" s="72"/>
      <c r="JZG106" s="72"/>
      <c r="JZH106" s="72"/>
      <c r="JZI106" s="72"/>
      <c r="JZJ106" s="72"/>
      <c r="JZK106" s="72"/>
      <c r="JZL106" s="72"/>
      <c r="JZM106" s="72"/>
      <c r="JZN106" s="72"/>
      <c r="JZO106" s="72"/>
      <c r="JZP106" s="72"/>
      <c r="JZQ106" s="72"/>
      <c r="JZR106" s="72"/>
      <c r="JZS106" s="72"/>
      <c r="JZT106" s="72"/>
      <c r="JZU106" s="72"/>
      <c r="JZV106" s="72"/>
      <c r="JZW106" s="72"/>
      <c r="JZX106" s="72"/>
      <c r="JZY106" s="72"/>
      <c r="JZZ106" s="72"/>
      <c r="KAA106" s="72"/>
      <c r="KAB106" s="72"/>
      <c r="KAC106" s="72"/>
      <c r="KAD106" s="72"/>
      <c r="KAE106" s="72"/>
      <c r="KAF106" s="72"/>
      <c r="KAG106" s="72"/>
      <c r="KAH106" s="72"/>
      <c r="KAI106" s="72"/>
      <c r="KAJ106" s="72"/>
      <c r="KAK106" s="72"/>
      <c r="KAL106" s="72"/>
      <c r="KAM106" s="72"/>
      <c r="KAN106" s="72"/>
      <c r="KAO106" s="72"/>
      <c r="KAP106" s="72"/>
      <c r="KAQ106" s="72"/>
      <c r="KAR106" s="72"/>
      <c r="KAS106" s="72"/>
      <c r="KAT106" s="72"/>
      <c r="KAU106" s="72"/>
      <c r="KAV106" s="72"/>
      <c r="KAW106" s="72"/>
      <c r="KAX106" s="72"/>
      <c r="KAY106" s="72"/>
      <c r="KAZ106" s="72"/>
      <c r="KBA106" s="72"/>
      <c r="KBB106" s="72"/>
      <c r="KBC106" s="72"/>
      <c r="KBD106" s="72"/>
      <c r="KBE106" s="72"/>
      <c r="KBF106" s="72"/>
      <c r="KBG106" s="72"/>
      <c r="KBH106" s="72"/>
      <c r="KBI106" s="72"/>
      <c r="KBJ106" s="72"/>
      <c r="KBK106" s="72"/>
      <c r="KBL106" s="72"/>
      <c r="KBM106" s="72"/>
      <c r="KBN106" s="72"/>
      <c r="KBO106" s="72"/>
      <c r="KBP106" s="72"/>
      <c r="KBQ106" s="72"/>
      <c r="KBR106" s="72"/>
      <c r="KBS106" s="72"/>
      <c r="KBT106" s="72"/>
      <c r="KBU106" s="72"/>
      <c r="KBV106" s="72"/>
      <c r="KBW106" s="72"/>
      <c r="KBX106" s="72"/>
      <c r="KBY106" s="72"/>
      <c r="KBZ106" s="72"/>
      <c r="KCA106" s="72"/>
      <c r="KCB106" s="72"/>
      <c r="KCC106" s="72"/>
      <c r="KCD106" s="72"/>
      <c r="KCE106" s="72"/>
      <c r="KCF106" s="72"/>
      <c r="KCG106" s="72"/>
      <c r="KCH106" s="72"/>
      <c r="KCI106" s="72"/>
      <c r="KCJ106" s="72"/>
      <c r="KCK106" s="72"/>
      <c r="KCL106" s="72"/>
      <c r="KCM106" s="72"/>
      <c r="KCN106" s="72"/>
      <c r="KCO106" s="72"/>
      <c r="KCP106" s="72"/>
      <c r="KCQ106" s="72"/>
      <c r="KCR106" s="72"/>
      <c r="KCS106" s="72"/>
      <c r="KCT106" s="72"/>
      <c r="KCU106" s="72"/>
      <c r="KCV106" s="72"/>
      <c r="KCW106" s="72"/>
      <c r="KCX106" s="72"/>
      <c r="KCY106" s="72"/>
      <c r="KCZ106" s="72"/>
      <c r="KDA106" s="72"/>
      <c r="KDB106" s="72"/>
      <c r="KDC106" s="72"/>
      <c r="KDD106" s="72"/>
      <c r="KDE106" s="72"/>
      <c r="KDF106" s="72"/>
      <c r="KDG106" s="72"/>
      <c r="KDH106" s="72"/>
      <c r="KDI106" s="72"/>
      <c r="KDJ106" s="72"/>
      <c r="KDK106" s="72"/>
      <c r="KDL106" s="72"/>
      <c r="KDM106" s="72"/>
      <c r="KDN106" s="72"/>
      <c r="KDO106" s="72"/>
      <c r="KDP106" s="72"/>
      <c r="KDQ106" s="72"/>
      <c r="KDR106" s="72"/>
      <c r="KDS106" s="72"/>
      <c r="KDT106" s="72"/>
      <c r="KDU106" s="72"/>
      <c r="KDV106" s="72"/>
      <c r="KDW106" s="72"/>
      <c r="KDX106" s="72"/>
      <c r="KDY106" s="72"/>
      <c r="KDZ106" s="72"/>
      <c r="KEA106" s="72"/>
      <c r="KEB106" s="72"/>
      <c r="KEC106" s="72"/>
      <c r="KED106" s="72"/>
      <c r="KEE106" s="72"/>
      <c r="KEF106" s="72"/>
      <c r="KEG106" s="72"/>
      <c r="KEH106" s="72"/>
      <c r="KEI106" s="72"/>
      <c r="KEJ106" s="72"/>
      <c r="KEK106" s="72"/>
      <c r="KEL106" s="72"/>
      <c r="KEM106" s="72"/>
      <c r="KEN106" s="72"/>
      <c r="KEO106" s="72"/>
      <c r="KEP106" s="72"/>
      <c r="KEQ106" s="72"/>
      <c r="KER106" s="72"/>
      <c r="KES106" s="72"/>
      <c r="KET106" s="72"/>
      <c r="KEU106" s="72"/>
      <c r="KEV106" s="72"/>
      <c r="KEW106" s="72"/>
      <c r="KEX106" s="72"/>
      <c r="KEY106" s="72"/>
      <c r="KEZ106" s="72"/>
      <c r="KFA106" s="72"/>
      <c r="KFB106" s="72"/>
      <c r="KFC106" s="72"/>
      <c r="KFD106" s="72"/>
      <c r="KFE106" s="72"/>
      <c r="KFF106" s="72"/>
      <c r="KFG106" s="72"/>
      <c r="KFH106" s="72"/>
      <c r="KFI106" s="72"/>
      <c r="KFJ106" s="72"/>
      <c r="KFK106" s="72"/>
      <c r="KFL106" s="72"/>
      <c r="KFM106" s="72"/>
      <c r="KFN106" s="72"/>
      <c r="KFO106" s="72"/>
      <c r="KFP106" s="72"/>
      <c r="KFQ106" s="72"/>
      <c r="KFR106" s="72"/>
      <c r="KFS106" s="72"/>
      <c r="KFT106" s="72"/>
      <c r="KFU106" s="72"/>
      <c r="KFV106" s="72"/>
      <c r="KFW106" s="72"/>
      <c r="KFX106" s="72"/>
      <c r="KFY106" s="72"/>
      <c r="KFZ106" s="72"/>
      <c r="KGA106" s="72"/>
      <c r="KGB106" s="72"/>
      <c r="KGC106" s="72"/>
      <c r="KGD106" s="72"/>
      <c r="KGE106" s="72"/>
      <c r="KGF106" s="72"/>
      <c r="KGG106" s="72"/>
      <c r="KGH106" s="72"/>
      <c r="KGI106" s="72"/>
      <c r="KGJ106" s="72"/>
      <c r="KGK106" s="72"/>
      <c r="KGL106" s="72"/>
      <c r="KGM106" s="72"/>
      <c r="KGN106" s="72"/>
      <c r="KGO106" s="72"/>
      <c r="KGP106" s="72"/>
      <c r="KGQ106" s="72"/>
      <c r="KGR106" s="72"/>
      <c r="KGS106" s="72"/>
      <c r="KGT106" s="72"/>
      <c r="KGU106" s="72"/>
      <c r="KGV106" s="72"/>
      <c r="KGW106" s="72"/>
      <c r="KGX106" s="72"/>
      <c r="KGY106" s="72"/>
      <c r="KGZ106" s="72"/>
      <c r="KHA106" s="72"/>
      <c r="KHB106" s="72"/>
      <c r="KHC106" s="72"/>
      <c r="KHD106" s="72"/>
      <c r="KHE106" s="72"/>
      <c r="KHF106" s="72"/>
      <c r="KHG106" s="72"/>
      <c r="KHH106" s="72"/>
      <c r="KHI106" s="72"/>
      <c r="KHJ106" s="72"/>
      <c r="KHK106" s="72"/>
      <c r="KHL106" s="72"/>
      <c r="KHM106" s="72"/>
      <c r="KHN106" s="72"/>
      <c r="KHO106" s="72"/>
      <c r="KHP106" s="72"/>
      <c r="KHQ106" s="72"/>
      <c r="KHR106" s="72"/>
      <c r="KHS106" s="72"/>
      <c r="KHT106" s="72"/>
      <c r="KHU106" s="72"/>
      <c r="KHV106" s="72"/>
      <c r="KHW106" s="72"/>
      <c r="KHX106" s="72"/>
      <c r="KHY106" s="72"/>
      <c r="KHZ106" s="72"/>
      <c r="KIA106" s="72"/>
      <c r="KIB106" s="72"/>
      <c r="KIC106" s="72"/>
      <c r="KID106" s="72"/>
      <c r="KIE106" s="72"/>
      <c r="KIF106" s="72"/>
      <c r="KIG106" s="72"/>
      <c r="KIH106" s="72"/>
      <c r="KII106" s="72"/>
      <c r="KIJ106" s="72"/>
      <c r="KIK106" s="72"/>
      <c r="KIL106" s="72"/>
      <c r="KIM106" s="72"/>
      <c r="KIN106" s="72"/>
      <c r="KIO106" s="72"/>
      <c r="KIP106" s="72"/>
      <c r="KIQ106" s="72"/>
      <c r="KIR106" s="72"/>
      <c r="KIS106" s="72"/>
      <c r="KIT106" s="72"/>
      <c r="KIU106" s="72"/>
      <c r="KIV106" s="72"/>
      <c r="KIW106" s="72"/>
      <c r="KIX106" s="72"/>
      <c r="KIY106" s="72"/>
      <c r="KIZ106" s="72"/>
      <c r="KJA106" s="72"/>
      <c r="KJB106" s="72"/>
      <c r="KJC106" s="72"/>
      <c r="KJD106" s="72"/>
      <c r="KJE106" s="72"/>
      <c r="KJF106" s="72"/>
      <c r="KJG106" s="72"/>
      <c r="KJH106" s="72"/>
      <c r="KJI106" s="72"/>
      <c r="KJJ106" s="72"/>
      <c r="KJK106" s="72"/>
      <c r="KJL106" s="72"/>
      <c r="KJM106" s="72"/>
      <c r="KJN106" s="72"/>
      <c r="KJO106" s="72"/>
      <c r="KJP106" s="72"/>
      <c r="KJQ106" s="72"/>
      <c r="KJR106" s="72"/>
      <c r="KJS106" s="72"/>
      <c r="KJT106" s="72"/>
      <c r="KJU106" s="72"/>
      <c r="KJV106" s="72"/>
      <c r="KJW106" s="72"/>
      <c r="KJX106" s="72"/>
      <c r="KJY106" s="72"/>
      <c r="KJZ106" s="72"/>
      <c r="KKA106" s="72"/>
      <c r="KKB106" s="72"/>
      <c r="KKC106" s="72"/>
      <c r="KKD106" s="72"/>
      <c r="KKE106" s="72"/>
      <c r="KKF106" s="72"/>
      <c r="KKG106" s="72"/>
      <c r="KKH106" s="72"/>
      <c r="KKI106" s="72"/>
      <c r="KKJ106" s="72"/>
      <c r="KKK106" s="72"/>
      <c r="KKL106" s="72"/>
      <c r="KKM106" s="72"/>
      <c r="KKN106" s="72"/>
      <c r="KKO106" s="72"/>
      <c r="KKP106" s="72"/>
      <c r="KKQ106" s="72"/>
      <c r="KKR106" s="72"/>
      <c r="KKS106" s="72"/>
      <c r="KKT106" s="72"/>
      <c r="KKU106" s="72"/>
      <c r="KKV106" s="72"/>
      <c r="KKW106" s="72"/>
      <c r="KKX106" s="72"/>
      <c r="KKY106" s="72"/>
      <c r="KKZ106" s="72"/>
      <c r="KLA106" s="72"/>
      <c r="KLB106" s="72"/>
      <c r="KLC106" s="72"/>
      <c r="KLD106" s="72"/>
      <c r="KLE106" s="72"/>
      <c r="KLF106" s="72"/>
      <c r="KLG106" s="72"/>
      <c r="KLH106" s="72"/>
      <c r="KLI106" s="72"/>
      <c r="KLJ106" s="72"/>
      <c r="KLK106" s="72"/>
      <c r="KLL106" s="72"/>
      <c r="KLM106" s="72"/>
      <c r="KLN106" s="72"/>
      <c r="KLO106" s="72"/>
      <c r="KLP106" s="72"/>
      <c r="KLQ106" s="72"/>
      <c r="KLR106" s="72"/>
      <c r="KLS106" s="72"/>
      <c r="KLT106" s="72"/>
      <c r="KLU106" s="72"/>
      <c r="KLV106" s="72"/>
      <c r="KLW106" s="72"/>
      <c r="KLX106" s="72"/>
      <c r="KLY106" s="72"/>
      <c r="KLZ106" s="72"/>
      <c r="KMA106" s="72"/>
      <c r="KMB106" s="72"/>
      <c r="KMC106" s="72"/>
      <c r="KMD106" s="72"/>
      <c r="KME106" s="72"/>
      <c r="KMF106" s="72"/>
      <c r="KMG106" s="72"/>
      <c r="KMH106" s="72"/>
      <c r="KMI106" s="72"/>
      <c r="KMJ106" s="72"/>
      <c r="KMK106" s="72"/>
      <c r="KML106" s="72"/>
      <c r="KMM106" s="72"/>
      <c r="KMN106" s="72"/>
      <c r="KMO106" s="72"/>
      <c r="KMP106" s="72"/>
      <c r="KMQ106" s="72"/>
      <c r="KMR106" s="72"/>
      <c r="KMS106" s="72"/>
      <c r="KMT106" s="72"/>
      <c r="KMU106" s="72"/>
      <c r="KMV106" s="72"/>
      <c r="KMW106" s="72"/>
      <c r="KMX106" s="72"/>
      <c r="KMY106" s="72"/>
      <c r="KMZ106" s="72"/>
      <c r="KNA106" s="72"/>
      <c r="KNB106" s="72"/>
      <c r="KNC106" s="72"/>
      <c r="KND106" s="72"/>
      <c r="KNE106" s="72"/>
      <c r="KNF106" s="72"/>
      <c r="KNG106" s="72"/>
      <c r="KNH106" s="72"/>
      <c r="KNI106" s="72"/>
      <c r="KNJ106" s="72"/>
      <c r="KNK106" s="72"/>
      <c r="KNL106" s="72"/>
      <c r="KNM106" s="72"/>
      <c r="KNN106" s="72"/>
      <c r="KNO106" s="72"/>
      <c r="KNP106" s="72"/>
      <c r="KNQ106" s="72"/>
      <c r="KNR106" s="72"/>
      <c r="KNS106" s="72"/>
      <c r="KNT106" s="72"/>
      <c r="KNU106" s="72"/>
      <c r="KNV106" s="72"/>
      <c r="KNW106" s="72"/>
      <c r="KNX106" s="72"/>
      <c r="KNY106" s="72"/>
      <c r="KNZ106" s="72"/>
      <c r="KOA106" s="72"/>
      <c r="KOB106" s="72"/>
      <c r="KOC106" s="72"/>
      <c r="KOD106" s="72"/>
      <c r="KOE106" s="72"/>
      <c r="KOF106" s="72"/>
      <c r="KOG106" s="72"/>
      <c r="KOH106" s="72"/>
      <c r="KOI106" s="72"/>
      <c r="KOJ106" s="72"/>
      <c r="KOK106" s="72"/>
      <c r="KOL106" s="72"/>
      <c r="KOM106" s="72"/>
      <c r="KON106" s="72"/>
      <c r="KOO106" s="72"/>
      <c r="KOP106" s="72"/>
      <c r="KOQ106" s="72"/>
      <c r="KOR106" s="72"/>
      <c r="KOS106" s="72"/>
      <c r="KOT106" s="72"/>
      <c r="KOU106" s="72"/>
      <c r="KOV106" s="72"/>
      <c r="KOW106" s="72"/>
      <c r="KOX106" s="72"/>
      <c r="KOY106" s="72"/>
      <c r="KOZ106" s="72"/>
      <c r="KPA106" s="72"/>
      <c r="KPB106" s="72"/>
      <c r="KPC106" s="72"/>
      <c r="KPD106" s="72"/>
      <c r="KPE106" s="72"/>
      <c r="KPF106" s="72"/>
      <c r="KPG106" s="72"/>
      <c r="KPH106" s="72"/>
      <c r="KPI106" s="72"/>
      <c r="KPJ106" s="72"/>
      <c r="KPK106" s="72"/>
      <c r="KPL106" s="72"/>
      <c r="KPM106" s="72"/>
      <c r="KPN106" s="72"/>
      <c r="KPO106" s="72"/>
      <c r="KPP106" s="72"/>
      <c r="KPQ106" s="72"/>
      <c r="KPR106" s="72"/>
      <c r="KPS106" s="72"/>
      <c r="KPT106" s="72"/>
      <c r="KPU106" s="72"/>
      <c r="KPV106" s="72"/>
      <c r="KPW106" s="72"/>
      <c r="KPX106" s="72"/>
      <c r="KPY106" s="72"/>
      <c r="KPZ106" s="72"/>
      <c r="KQA106" s="72"/>
      <c r="KQB106" s="72"/>
      <c r="KQC106" s="72"/>
      <c r="KQD106" s="72"/>
      <c r="KQE106" s="72"/>
      <c r="KQF106" s="72"/>
      <c r="KQG106" s="72"/>
      <c r="KQH106" s="72"/>
      <c r="KQI106" s="72"/>
      <c r="KQJ106" s="72"/>
      <c r="KQK106" s="72"/>
      <c r="KQL106" s="72"/>
      <c r="KQM106" s="72"/>
      <c r="KQN106" s="72"/>
      <c r="KQO106" s="72"/>
      <c r="KQP106" s="72"/>
      <c r="KQQ106" s="72"/>
      <c r="KQR106" s="72"/>
      <c r="KQS106" s="72"/>
      <c r="KQT106" s="72"/>
      <c r="KQU106" s="72"/>
      <c r="KQV106" s="72"/>
      <c r="KQW106" s="72"/>
      <c r="KQX106" s="72"/>
      <c r="KQY106" s="72"/>
      <c r="KQZ106" s="72"/>
      <c r="KRA106" s="72"/>
      <c r="KRB106" s="72"/>
      <c r="KRC106" s="72"/>
      <c r="KRD106" s="72"/>
      <c r="KRE106" s="72"/>
      <c r="KRF106" s="72"/>
      <c r="KRG106" s="72"/>
      <c r="KRH106" s="72"/>
      <c r="KRI106" s="72"/>
      <c r="KRJ106" s="72"/>
      <c r="KRK106" s="72"/>
      <c r="KRL106" s="72"/>
      <c r="KRM106" s="72"/>
      <c r="KRN106" s="72"/>
      <c r="KRO106" s="72"/>
      <c r="KRP106" s="72"/>
      <c r="KRQ106" s="72"/>
      <c r="KRR106" s="72"/>
      <c r="KRS106" s="72"/>
      <c r="KRT106" s="72"/>
      <c r="KRU106" s="72"/>
      <c r="KRV106" s="72"/>
      <c r="KRW106" s="72"/>
      <c r="KRX106" s="72"/>
      <c r="KRY106" s="72"/>
      <c r="KRZ106" s="72"/>
      <c r="KSA106" s="72"/>
      <c r="KSB106" s="72"/>
      <c r="KSC106" s="72"/>
      <c r="KSD106" s="72"/>
      <c r="KSE106" s="72"/>
      <c r="KSF106" s="72"/>
      <c r="KSG106" s="72"/>
      <c r="KSH106" s="72"/>
      <c r="KSI106" s="72"/>
      <c r="KSJ106" s="72"/>
      <c r="KSK106" s="72"/>
      <c r="KSL106" s="72"/>
      <c r="KSM106" s="72"/>
      <c r="KSN106" s="72"/>
      <c r="KSO106" s="72"/>
      <c r="KSP106" s="72"/>
      <c r="KSQ106" s="72"/>
      <c r="KSR106" s="72"/>
      <c r="KSS106" s="72"/>
      <c r="KST106" s="72"/>
      <c r="KSU106" s="72"/>
      <c r="KSV106" s="72"/>
      <c r="KSW106" s="72"/>
      <c r="KSX106" s="72"/>
      <c r="KSY106" s="72"/>
      <c r="KSZ106" s="72"/>
      <c r="KTA106" s="72"/>
      <c r="KTB106" s="72"/>
      <c r="KTC106" s="72"/>
      <c r="KTD106" s="72"/>
      <c r="KTE106" s="72"/>
      <c r="KTF106" s="72"/>
      <c r="KTG106" s="72"/>
      <c r="KTH106" s="72"/>
      <c r="KTI106" s="72"/>
      <c r="KTJ106" s="72"/>
      <c r="KTK106" s="72"/>
      <c r="KTL106" s="72"/>
      <c r="KTM106" s="72"/>
      <c r="KTN106" s="72"/>
      <c r="KTO106" s="72"/>
      <c r="KTP106" s="72"/>
      <c r="KTQ106" s="72"/>
      <c r="KTR106" s="72"/>
      <c r="KTS106" s="72"/>
      <c r="KTT106" s="72"/>
      <c r="KTU106" s="72"/>
      <c r="KTV106" s="72"/>
      <c r="KTW106" s="72"/>
      <c r="KTX106" s="72"/>
      <c r="KTY106" s="72"/>
      <c r="KTZ106" s="72"/>
      <c r="KUA106" s="72"/>
      <c r="KUB106" s="72"/>
      <c r="KUC106" s="72"/>
      <c r="KUD106" s="72"/>
      <c r="KUE106" s="72"/>
      <c r="KUF106" s="72"/>
      <c r="KUG106" s="72"/>
      <c r="KUH106" s="72"/>
      <c r="KUI106" s="72"/>
      <c r="KUJ106" s="72"/>
      <c r="KUK106" s="72"/>
      <c r="KUL106" s="72"/>
      <c r="KUM106" s="72"/>
      <c r="KUN106" s="72"/>
      <c r="KUO106" s="72"/>
      <c r="KUP106" s="72"/>
      <c r="KUQ106" s="72"/>
      <c r="KUR106" s="72"/>
      <c r="KUS106" s="72"/>
      <c r="KUT106" s="72"/>
      <c r="KUU106" s="72"/>
      <c r="KUV106" s="72"/>
      <c r="KUW106" s="72"/>
      <c r="KUX106" s="72"/>
      <c r="KUY106" s="72"/>
      <c r="KUZ106" s="72"/>
      <c r="KVA106" s="72"/>
      <c r="KVB106" s="72"/>
      <c r="KVC106" s="72"/>
      <c r="KVD106" s="72"/>
      <c r="KVE106" s="72"/>
      <c r="KVF106" s="72"/>
      <c r="KVG106" s="72"/>
      <c r="KVH106" s="72"/>
      <c r="KVI106" s="72"/>
      <c r="KVJ106" s="72"/>
      <c r="KVK106" s="72"/>
      <c r="KVL106" s="72"/>
      <c r="KVM106" s="72"/>
      <c r="KVN106" s="72"/>
      <c r="KVO106" s="72"/>
      <c r="KVP106" s="72"/>
      <c r="KVQ106" s="72"/>
      <c r="KVR106" s="72"/>
      <c r="KVS106" s="72"/>
      <c r="KVT106" s="72"/>
      <c r="KVU106" s="72"/>
      <c r="KVV106" s="72"/>
      <c r="KVW106" s="72"/>
      <c r="KVX106" s="72"/>
      <c r="KVY106" s="72"/>
      <c r="KVZ106" s="72"/>
      <c r="KWA106" s="72"/>
      <c r="KWB106" s="72"/>
      <c r="KWC106" s="72"/>
      <c r="KWD106" s="72"/>
      <c r="KWE106" s="72"/>
      <c r="KWF106" s="72"/>
      <c r="KWG106" s="72"/>
      <c r="KWH106" s="72"/>
      <c r="KWI106" s="72"/>
      <c r="KWJ106" s="72"/>
      <c r="KWK106" s="72"/>
      <c r="KWL106" s="72"/>
      <c r="KWM106" s="72"/>
      <c r="KWN106" s="72"/>
      <c r="KWO106" s="72"/>
      <c r="KWP106" s="72"/>
      <c r="KWQ106" s="72"/>
      <c r="KWR106" s="72"/>
      <c r="KWS106" s="72"/>
      <c r="KWT106" s="72"/>
      <c r="KWU106" s="72"/>
      <c r="KWV106" s="72"/>
      <c r="KWW106" s="72"/>
      <c r="KWX106" s="72"/>
      <c r="KWY106" s="72"/>
      <c r="KWZ106" s="72"/>
      <c r="KXA106" s="72"/>
      <c r="KXB106" s="72"/>
      <c r="KXC106" s="72"/>
      <c r="KXD106" s="72"/>
      <c r="KXE106" s="72"/>
      <c r="KXF106" s="72"/>
      <c r="KXG106" s="72"/>
      <c r="KXH106" s="72"/>
      <c r="KXI106" s="72"/>
      <c r="KXJ106" s="72"/>
      <c r="KXK106" s="72"/>
      <c r="KXL106" s="72"/>
      <c r="KXM106" s="72"/>
      <c r="KXN106" s="72"/>
      <c r="KXO106" s="72"/>
      <c r="KXP106" s="72"/>
      <c r="KXQ106" s="72"/>
      <c r="KXR106" s="72"/>
      <c r="KXS106" s="72"/>
      <c r="KXT106" s="72"/>
      <c r="KXU106" s="72"/>
      <c r="KXV106" s="72"/>
      <c r="KXW106" s="72"/>
      <c r="KXX106" s="72"/>
      <c r="KXY106" s="72"/>
      <c r="KXZ106" s="72"/>
      <c r="KYA106" s="72"/>
      <c r="KYB106" s="72"/>
      <c r="KYC106" s="72"/>
      <c r="KYD106" s="72"/>
      <c r="KYE106" s="72"/>
      <c r="KYF106" s="72"/>
      <c r="KYG106" s="72"/>
      <c r="KYH106" s="72"/>
      <c r="KYI106" s="72"/>
      <c r="KYJ106" s="72"/>
      <c r="KYK106" s="72"/>
      <c r="KYL106" s="72"/>
      <c r="KYM106" s="72"/>
      <c r="KYN106" s="72"/>
      <c r="KYO106" s="72"/>
      <c r="KYP106" s="72"/>
      <c r="KYQ106" s="72"/>
      <c r="KYR106" s="72"/>
      <c r="KYS106" s="72"/>
      <c r="KYT106" s="72"/>
      <c r="KYU106" s="72"/>
      <c r="KYV106" s="72"/>
      <c r="KYW106" s="72"/>
      <c r="KYX106" s="72"/>
      <c r="KYY106" s="72"/>
      <c r="KYZ106" s="72"/>
      <c r="KZA106" s="72"/>
      <c r="KZB106" s="72"/>
      <c r="KZC106" s="72"/>
      <c r="KZD106" s="72"/>
      <c r="KZE106" s="72"/>
      <c r="KZF106" s="72"/>
      <c r="KZG106" s="72"/>
      <c r="KZH106" s="72"/>
      <c r="KZI106" s="72"/>
      <c r="KZJ106" s="72"/>
      <c r="KZK106" s="72"/>
      <c r="KZL106" s="72"/>
      <c r="KZM106" s="72"/>
      <c r="KZN106" s="72"/>
      <c r="KZO106" s="72"/>
      <c r="KZP106" s="72"/>
      <c r="KZQ106" s="72"/>
      <c r="KZR106" s="72"/>
      <c r="KZS106" s="72"/>
      <c r="KZT106" s="72"/>
      <c r="KZU106" s="72"/>
      <c r="KZV106" s="72"/>
      <c r="KZW106" s="72"/>
      <c r="KZX106" s="72"/>
      <c r="KZY106" s="72"/>
      <c r="KZZ106" s="72"/>
      <c r="LAA106" s="72"/>
      <c r="LAB106" s="72"/>
      <c r="LAC106" s="72"/>
      <c r="LAD106" s="72"/>
      <c r="LAE106" s="72"/>
      <c r="LAF106" s="72"/>
      <c r="LAG106" s="72"/>
      <c r="LAH106" s="72"/>
      <c r="LAI106" s="72"/>
      <c r="LAJ106" s="72"/>
      <c r="LAK106" s="72"/>
      <c r="LAL106" s="72"/>
      <c r="LAM106" s="72"/>
      <c r="LAN106" s="72"/>
      <c r="LAO106" s="72"/>
      <c r="LAP106" s="72"/>
      <c r="LAQ106" s="72"/>
      <c r="LAR106" s="72"/>
      <c r="LAS106" s="72"/>
      <c r="LAT106" s="72"/>
      <c r="LAU106" s="72"/>
      <c r="LAV106" s="72"/>
      <c r="LAW106" s="72"/>
      <c r="LAX106" s="72"/>
      <c r="LAY106" s="72"/>
      <c r="LAZ106" s="72"/>
      <c r="LBA106" s="72"/>
      <c r="LBB106" s="72"/>
      <c r="LBC106" s="72"/>
      <c r="LBD106" s="72"/>
      <c r="LBE106" s="72"/>
      <c r="LBF106" s="72"/>
      <c r="LBG106" s="72"/>
      <c r="LBH106" s="72"/>
      <c r="LBI106" s="72"/>
      <c r="LBJ106" s="72"/>
      <c r="LBK106" s="72"/>
      <c r="LBL106" s="72"/>
      <c r="LBM106" s="72"/>
      <c r="LBN106" s="72"/>
      <c r="LBO106" s="72"/>
      <c r="LBP106" s="72"/>
      <c r="LBQ106" s="72"/>
      <c r="LBR106" s="72"/>
      <c r="LBS106" s="72"/>
      <c r="LBT106" s="72"/>
      <c r="LBU106" s="72"/>
      <c r="LBV106" s="72"/>
      <c r="LBW106" s="72"/>
      <c r="LBX106" s="72"/>
      <c r="LBY106" s="72"/>
      <c r="LBZ106" s="72"/>
      <c r="LCA106" s="72"/>
      <c r="LCB106" s="72"/>
      <c r="LCC106" s="72"/>
      <c r="LCD106" s="72"/>
      <c r="LCE106" s="72"/>
      <c r="LCF106" s="72"/>
      <c r="LCG106" s="72"/>
      <c r="LCH106" s="72"/>
      <c r="LCI106" s="72"/>
      <c r="LCJ106" s="72"/>
      <c r="LCK106" s="72"/>
      <c r="LCL106" s="72"/>
      <c r="LCM106" s="72"/>
      <c r="LCN106" s="72"/>
      <c r="LCO106" s="72"/>
      <c r="LCP106" s="72"/>
      <c r="LCQ106" s="72"/>
      <c r="LCR106" s="72"/>
      <c r="LCS106" s="72"/>
      <c r="LCT106" s="72"/>
      <c r="LCU106" s="72"/>
      <c r="LCV106" s="72"/>
      <c r="LCW106" s="72"/>
      <c r="LCX106" s="72"/>
      <c r="LCY106" s="72"/>
      <c r="LCZ106" s="72"/>
      <c r="LDA106" s="72"/>
      <c r="LDB106" s="72"/>
      <c r="LDC106" s="72"/>
      <c r="LDD106" s="72"/>
      <c r="LDE106" s="72"/>
      <c r="LDF106" s="72"/>
      <c r="LDG106" s="72"/>
      <c r="LDH106" s="72"/>
      <c r="LDI106" s="72"/>
      <c r="LDJ106" s="72"/>
      <c r="LDK106" s="72"/>
      <c r="LDL106" s="72"/>
      <c r="LDM106" s="72"/>
      <c r="LDN106" s="72"/>
      <c r="LDO106" s="72"/>
      <c r="LDP106" s="72"/>
      <c r="LDQ106" s="72"/>
      <c r="LDR106" s="72"/>
      <c r="LDS106" s="72"/>
      <c r="LDT106" s="72"/>
      <c r="LDU106" s="72"/>
      <c r="LDV106" s="72"/>
      <c r="LDW106" s="72"/>
      <c r="LDX106" s="72"/>
      <c r="LDY106" s="72"/>
      <c r="LDZ106" s="72"/>
      <c r="LEA106" s="72"/>
      <c r="LEB106" s="72"/>
      <c r="LEC106" s="72"/>
      <c r="LED106" s="72"/>
      <c r="LEE106" s="72"/>
      <c r="LEF106" s="72"/>
      <c r="LEG106" s="72"/>
      <c r="LEH106" s="72"/>
      <c r="LEI106" s="72"/>
      <c r="LEJ106" s="72"/>
      <c r="LEK106" s="72"/>
      <c r="LEL106" s="72"/>
      <c r="LEM106" s="72"/>
      <c r="LEN106" s="72"/>
      <c r="LEO106" s="72"/>
      <c r="LEP106" s="72"/>
      <c r="LEQ106" s="72"/>
      <c r="LER106" s="72"/>
      <c r="LES106" s="72"/>
      <c r="LET106" s="72"/>
      <c r="LEU106" s="72"/>
      <c r="LEV106" s="72"/>
      <c r="LEW106" s="72"/>
      <c r="LEX106" s="72"/>
      <c r="LEY106" s="72"/>
      <c r="LEZ106" s="72"/>
      <c r="LFA106" s="72"/>
      <c r="LFB106" s="72"/>
      <c r="LFC106" s="72"/>
      <c r="LFD106" s="72"/>
      <c r="LFE106" s="72"/>
      <c r="LFF106" s="72"/>
      <c r="LFG106" s="72"/>
      <c r="LFH106" s="72"/>
      <c r="LFI106" s="72"/>
      <c r="LFJ106" s="72"/>
      <c r="LFK106" s="72"/>
      <c r="LFL106" s="72"/>
      <c r="LFM106" s="72"/>
      <c r="LFN106" s="72"/>
      <c r="LFO106" s="72"/>
      <c r="LFP106" s="72"/>
      <c r="LFQ106" s="72"/>
      <c r="LFR106" s="72"/>
      <c r="LFS106" s="72"/>
      <c r="LFT106" s="72"/>
      <c r="LFU106" s="72"/>
      <c r="LFV106" s="72"/>
      <c r="LFW106" s="72"/>
      <c r="LFX106" s="72"/>
      <c r="LFY106" s="72"/>
      <c r="LFZ106" s="72"/>
      <c r="LGA106" s="72"/>
      <c r="LGB106" s="72"/>
      <c r="LGC106" s="72"/>
      <c r="LGD106" s="72"/>
      <c r="LGE106" s="72"/>
      <c r="LGF106" s="72"/>
      <c r="LGG106" s="72"/>
      <c r="LGH106" s="72"/>
      <c r="LGI106" s="72"/>
      <c r="LGJ106" s="72"/>
      <c r="LGK106" s="72"/>
      <c r="LGL106" s="72"/>
      <c r="LGM106" s="72"/>
      <c r="LGN106" s="72"/>
      <c r="LGO106" s="72"/>
      <c r="LGP106" s="72"/>
      <c r="LGQ106" s="72"/>
      <c r="LGR106" s="72"/>
      <c r="LGS106" s="72"/>
      <c r="LGT106" s="72"/>
      <c r="LGU106" s="72"/>
      <c r="LGV106" s="72"/>
      <c r="LGW106" s="72"/>
      <c r="LGX106" s="72"/>
      <c r="LGY106" s="72"/>
      <c r="LGZ106" s="72"/>
      <c r="LHA106" s="72"/>
      <c r="LHB106" s="72"/>
      <c r="LHC106" s="72"/>
      <c r="LHD106" s="72"/>
      <c r="LHE106" s="72"/>
      <c r="LHF106" s="72"/>
      <c r="LHG106" s="72"/>
      <c r="LHH106" s="72"/>
      <c r="LHI106" s="72"/>
      <c r="LHJ106" s="72"/>
      <c r="LHK106" s="72"/>
      <c r="LHL106" s="72"/>
      <c r="LHM106" s="72"/>
      <c r="LHN106" s="72"/>
      <c r="LHO106" s="72"/>
      <c r="LHP106" s="72"/>
      <c r="LHQ106" s="72"/>
      <c r="LHR106" s="72"/>
      <c r="LHS106" s="72"/>
      <c r="LHT106" s="72"/>
      <c r="LHU106" s="72"/>
      <c r="LHV106" s="72"/>
      <c r="LHW106" s="72"/>
      <c r="LHX106" s="72"/>
      <c r="LHY106" s="72"/>
      <c r="LHZ106" s="72"/>
      <c r="LIA106" s="72"/>
      <c r="LIB106" s="72"/>
      <c r="LIC106" s="72"/>
      <c r="LID106" s="72"/>
      <c r="LIE106" s="72"/>
      <c r="LIF106" s="72"/>
      <c r="LIG106" s="72"/>
      <c r="LIH106" s="72"/>
      <c r="LII106" s="72"/>
      <c r="LIJ106" s="72"/>
      <c r="LIK106" s="72"/>
      <c r="LIL106" s="72"/>
      <c r="LIM106" s="72"/>
      <c r="LIN106" s="72"/>
      <c r="LIO106" s="72"/>
      <c r="LIP106" s="72"/>
      <c r="LIQ106" s="72"/>
      <c r="LIR106" s="72"/>
      <c r="LIS106" s="72"/>
      <c r="LIT106" s="72"/>
      <c r="LIU106" s="72"/>
      <c r="LIV106" s="72"/>
      <c r="LIW106" s="72"/>
      <c r="LIX106" s="72"/>
      <c r="LIY106" s="72"/>
      <c r="LIZ106" s="72"/>
      <c r="LJA106" s="72"/>
      <c r="LJB106" s="72"/>
      <c r="LJC106" s="72"/>
      <c r="LJD106" s="72"/>
      <c r="LJE106" s="72"/>
      <c r="LJF106" s="72"/>
      <c r="LJG106" s="72"/>
      <c r="LJH106" s="72"/>
      <c r="LJI106" s="72"/>
      <c r="LJJ106" s="72"/>
      <c r="LJK106" s="72"/>
      <c r="LJL106" s="72"/>
      <c r="LJM106" s="72"/>
      <c r="LJN106" s="72"/>
      <c r="LJO106" s="72"/>
      <c r="LJP106" s="72"/>
      <c r="LJQ106" s="72"/>
      <c r="LJR106" s="72"/>
      <c r="LJS106" s="72"/>
      <c r="LJT106" s="72"/>
      <c r="LJU106" s="72"/>
      <c r="LJV106" s="72"/>
      <c r="LJW106" s="72"/>
      <c r="LJX106" s="72"/>
      <c r="LJY106" s="72"/>
      <c r="LJZ106" s="72"/>
      <c r="LKA106" s="72"/>
      <c r="LKB106" s="72"/>
      <c r="LKC106" s="72"/>
      <c r="LKD106" s="72"/>
      <c r="LKE106" s="72"/>
      <c r="LKF106" s="72"/>
      <c r="LKG106" s="72"/>
      <c r="LKH106" s="72"/>
      <c r="LKI106" s="72"/>
      <c r="LKJ106" s="72"/>
      <c r="LKK106" s="72"/>
      <c r="LKL106" s="72"/>
      <c r="LKM106" s="72"/>
      <c r="LKN106" s="72"/>
      <c r="LKO106" s="72"/>
      <c r="LKP106" s="72"/>
      <c r="LKQ106" s="72"/>
      <c r="LKR106" s="72"/>
      <c r="LKS106" s="72"/>
      <c r="LKT106" s="72"/>
      <c r="LKU106" s="72"/>
      <c r="LKV106" s="72"/>
      <c r="LKW106" s="72"/>
      <c r="LKX106" s="72"/>
      <c r="LKY106" s="72"/>
      <c r="LKZ106" s="72"/>
      <c r="LLA106" s="72"/>
      <c r="LLB106" s="72"/>
      <c r="LLC106" s="72"/>
      <c r="LLD106" s="72"/>
      <c r="LLE106" s="72"/>
      <c r="LLF106" s="72"/>
      <c r="LLG106" s="72"/>
      <c r="LLH106" s="72"/>
      <c r="LLI106" s="72"/>
      <c r="LLJ106" s="72"/>
      <c r="LLK106" s="72"/>
      <c r="LLL106" s="72"/>
      <c r="LLM106" s="72"/>
      <c r="LLN106" s="72"/>
      <c r="LLO106" s="72"/>
      <c r="LLP106" s="72"/>
      <c r="LLQ106" s="72"/>
      <c r="LLR106" s="72"/>
      <c r="LLS106" s="72"/>
      <c r="LLT106" s="72"/>
      <c r="LLU106" s="72"/>
      <c r="LLV106" s="72"/>
      <c r="LLW106" s="72"/>
      <c r="LLX106" s="72"/>
      <c r="LLY106" s="72"/>
      <c r="LLZ106" s="72"/>
      <c r="LMA106" s="72"/>
      <c r="LMB106" s="72"/>
      <c r="LMC106" s="72"/>
      <c r="LMD106" s="72"/>
      <c r="LME106" s="72"/>
      <c r="LMF106" s="72"/>
      <c r="LMG106" s="72"/>
      <c r="LMH106" s="72"/>
      <c r="LMI106" s="72"/>
      <c r="LMJ106" s="72"/>
      <c r="LMK106" s="72"/>
      <c r="LML106" s="72"/>
      <c r="LMM106" s="72"/>
      <c r="LMN106" s="72"/>
      <c r="LMO106" s="72"/>
      <c r="LMP106" s="72"/>
      <c r="LMQ106" s="72"/>
      <c r="LMR106" s="72"/>
      <c r="LMS106" s="72"/>
      <c r="LMT106" s="72"/>
      <c r="LMU106" s="72"/>
      <c r="LMV106" s="72"/>
      <c r="LMW106" s="72"/>
      <c r="LMX106" s="72"/>
      <c r="LMY106" s="72"/>
      <c r="LMZ106" s="72"/>
      <c r="LNA106" s="72"/>
      <c r="LNB106" s="72"/>
      <c r="LNC106" s="72"/>
      <c r="LND106" s="72"/>
      <c r="LNE106" s="72"/>
      <c r="LNF106" s="72"/>
      <c r="LNG106" s="72"/>
      <c r="LNH106" s="72"/>
      <c r="LNI106" s="72"/>
      <c r="LNJ106" s="72"/>
      <c r="LNK106" s="72"/>
      <c r="LNL106" s="72"/>
      <c r="LNM106" s="72"/>
      <c r="LNN106" s="72"/>
      <c r="LNO106" s="72"/>
      <c r="LNP106" s="72"/>
      <c r="LNQ106" s="72"/>
      <c r="LNR106" s="72"/>
      <c r="LNS106" s="72"/>
      <c r="LNT106" s="72"/>
      <c r="LNU106" s="72"/>
      <c r="LNV106" s="72"/>
      <c r="LNW106" s="72"/>
      <c r="LNX106" s="72"/>
      <c r="LNY106" s="72"/>
      <c r="LNZ106" s="72"/>
      <c r="LOA106" s="72"/>
      <c r="LOB106" s="72"/>
      <c r="LOC106" s="72"/>
      <c r="LOD106" s="72"/>
      <c r="LOE106" s="72"/>
      <c r="LOF106" s="72"/>
      <c r="LOG106" s="72"/>
      <c r="LOH106" s="72"/>
      <c r="LOI106" s="72"/>
      <c r="LOJ106" s="72"/>
      <c r="LOK106" s="72"/>
      <c r="LOL106" s="72"/>
      <c r="LOM106" s="72"/>
      <c r="LON106" s="72"/>
      <c r="LOO106" s="72"/>
      <c r="LOP106" s="72"/>
      <c r="LOQ106" s="72"/>
      <c r="LOR106" s="72"/>
      <c r="LOS106" s="72"/>
      <c r="LOT106" s="72"/>
      <c r="LOU106" s="72"/>
      <c r="LOV106" s="72"/>
      <c r="LOW106" s="72"/>
      <c r="LOX106" s="72"/>
      <c r="LOY106" s="72"/>
      <c r="LOZ106" s="72"/>
      <c r="LPA106" s="72"/>
      <c r="LPB106" s="72"/>
      <c r="LPC106" s="72"/>
      <c r="LPD106" s="72"/>
      <c r="LPE106" s="72"/>
      <c r="LPF106" s="72"/>
      <c r="LPG106" s="72"/>
      <c r="LPH106" s="72"/>
      <c r="LPI106" s="72"/>
      <c r="LPJ106" s="72"/>
      <c r="LPK106" s="72"/>
      <c r="LPL106" s="72"/>
      <c r="LPM106" s="72"/>
      <c r="LPN106" s="72"/>
      <c r="LPO106" s="72"/>
      <c r="LPP106" s="72"/>
      <c r="LPQ106" s="72"/>
      <c r="LPR106" s="72"/>
      <c r="LPS106" s="72"/>
      <c r="LPT106" s="72"/>
      <c r="LPU106" s="72"/>
      <c r="LPV106" s="72"/>
      <c r="LPW106" s="72"/>
      <c r="LPX106" s="72"/>
      <c r="LPY106" s="72"/>
      <c r="LPZ106" s="72"/>
      <c r="LQA106" s="72"/>
      <c r="LQB106" s="72"/>
      <c r="LQC106" s="72"/>
      <c r="LQD106" s="72"/>
      <c r="LQE106" s="72"/>
      <c r="LQF106" s="72"/>
      <c r="LQG106" s="72"/>
      <c r="LQH106" s="72"/>
      <c r="LQI106" s="72"/>
      <c r="LQJ106" s="72"/>
      <c r="LQK106" s="72"/>
      <c r="LQL106" s="72"/>
      <c r="LQM106" s="72"/>
      <c r="LQN106" s="72"/>
      <c r="LQO106" s="72"/>
      <c r="LQP106" s="72"/>
      <c r="LQQ106" s="72"/>
      <c r="LQR106" s="72"/>
      <c r="LQS106" s="72"/>
      <c r="LQT106" s="72"/>
      <c r="LQU106" s="72"/>
      <c r="LQV106" s="72"/>
      <c r="LQW106" s="72"/>
      <c r="LQX106" s="72"/>
      <c r="LQY106" s="72"/>
      <c r="LQZ106" s="72"/>
      <c r="LRA106" s="72"/>
      <c r="LRB106" s="72"/>
      <c r="LRC106" s="72"/>
      <c r="LRD106" s="72"/>
      <c r="LRE106" s="72"/>
      <c r="LRF106" s="72"/>
      <c r="LRG106" s="72"/>
      <c r="LRH106" s="72"/>
      <c r="LRI106" s="72"/>
      <c r="LRJ106" s="72"/>
      <c r="LRK106" s="72"/>
      <c r="LRL106" s="72"/>
      <c r="LRM106" s="72"/>
      <c r="LRN106" s="72"/>
      <c r="LRO106" s="72"/>
      <c r="LRP106" s="72"/>
      <c r="LRQ106" s="72"/>
      <c r="LRR106" s="72"/>
      <c r="LRS106" s="72"/>
      <c r="LRT106" s="72"/>
      <c r="LRU106" s="72"/>
      <c r="LRV106" s="72"/>
      <c r="LRW106" s="72"/>
      <c r="LRX106" s="72"/>
      <c r="LRY106" s="72"/>
      <c r="LRZ106" s="72"/>
      <c r="LSA106" s="72"/>
      <c r="LSB106" s="72"/>
      <c r="LSC106" s="72"/>
      <c r="LSD106" s="72"/>
      <c r="LSE106" s="72"/>
      <c r="LSF106" s="72"/>
      <c r="LSG106" s="72"/>
      <c r="LSH106" s="72"/>
      <c r="LSI106" s="72"/>
      <c r="LSJ106" s="72"/>
      <c r="LSK106" s="72"/>
      <c r="LSL106" s="72"/>
      <c r="LSM106" s="72"/>
      <c r="LSN106" s="72"/>
      <c r="LSO106" s="72"/>
      <c r="LSP106" s="72"/>
      <c r="LSQ106" s="72"/>
      <c r="LSR106" s="72"/>
      <c r="LSS106" s="72"/>
      <c r="LST106" s="72"/>
      <c r="LSU106" s="72"/>
      <c r="LSV106" s="72"/>
      <c r="LSW106" s="72"/>
      <c r="LSX106" s="72"/>
      <c r="LSY106" s="72"/>
      <c r="LSZ106" s="72"/>
      <c r="LTA106" s="72"/>
      <c r="LTB106" s="72"/>
      <c r="LTC106" s="72"/>
      <c r="LTD106" s="72"/>
      <c r="LTE106" s="72"/>
      <c r="LTF106" s="72"/>
      <c r="LTG106" s="72"/>
      <c r="LTH106" s="72"/>
      <c r="LTI106" s="72"/>
      <c r="LTJ106" s="72"/>
      <c r="LTK106" s="72"/>
      <c r="LTL106" s="72"/>
      <c r="LTM106" s="72"/>
      <c r="LTN106" s="72"/>
      <c r="LTO106" s="72"/>
      <c r="LTP106" s="72"/>
      <c r="LTQ106" s="72"/>
      <c r="LTR106" s="72"/>
      <c r="LTS106" s="72"/>
      <c r="LTT106" s="72"/>
      <c r="LTU106" s="72"/>
      <c r="LTV106" s="72"/>
      <c r="LTW106" s="72"/>
      <c r="LTX106" s="72"/>
      <c r="LTY106" s="72"/>
      <c r="LTZ106" s="72"/>
      <c r="LUA106" s="72"/>
      <c r="LUB106" s="72"/>
      <c r="LUC106" s="72"/>
      <c r="LUD106" s="72"/>
      <c r="LUE106" s="72"/>
      <c r="LUF106" s="72"/>
      <c r="LUG106" s="72"/>
      <c r="LUH106" s="72"/>
      <c r="LUI106" s="72"/>
      <c r="LUJ106" s="72"/>
      <c r="LUK106" s="72"/>
      <c r="LUL106" s="72"/>
      <c r="LUM106" s="72"/>
      <c r="LUN106" s="72"/>
      <c r="LUO106" s="72"/>
      <c r="LUP106" s="72"/>
      <c r="LUQ106" s="72"/>
      <c r="LUR106" s="72"/>
      <c r="LUS106" s="72"/>
      <c r="LUT106" s="72"/>
      <c r="LUU106" s="72"/>
      <c r="LUV106" s="72"/>
      <c r="LUW106" s="72"/>
      <c r="LUX106" s="72"/>
      <c r="LUY106" s="72"/>
      <c r="LUZ106" s="72"/>
      <c r="LVA106" s="72"/>
      <c r="LVB106" s="72"/>
      <c r="LVC106" s="72"/>
      <c r="LVD106" s="72"/>
      <c r="LVE106" s="72"/>
      <c r="LVF106" s="72"/>
      <c r="LVG106" s="72"/>
      <c r="LVH106" s="72"/>
      <c r="LVI106" s="72"/>
      <c r="LVJ106" s="72"/>
      <c r="LVK106" s="72"/>
      <c r="LVL106" s="72"/>
      <c r="LVM106" s="72"/>
      <c r="LVN106" s="72"/>
      <c r="LVO106" s="72"/>
      <c r="LVP106" s="72"/>
      <c r="LVQ106" s="72"/>
      <c r="LVR106" s="72"/>
      <c r="LVS106" s="72"/>
      <c r="LVT106" s="72"/>
      <c r="LVU106" s="72"/>
      <c r="LVV106" s="72"/>
      <c r="LVW106" s="72"/>
      <c r="LVX106" s="72"/>
      <c r="LVY106" s="72"/>
      <c r="LVZ106" s="72"/>
      <c r="LWA106" s="72"/>
      <c r="LWB106" s="72"/>
      <c r="LWC106" s="72"/>
      <c r="LWD106" s="72"/>
      <c r="LWE106" s="72"/>
      <c r="LWF106" s="72"/>
      <c r="LWG106" s="72"/>
      <c r="LWH106" s="72"/>
      <c r="LWI106" s="72"/>
      <c r="LWJ106" s="72"/>
      <c r="LWK106" s="72"/>
      <c r="LWL106" s="72"/>
      <c r="LWM106" s="72"/>
      <c r="LWN106" s="72"/>
      <c r="LWO106" s="72"/>
      <c r="LWP106" s="72"/>
      <c r="LWQ106" s="72"/>
      <c r="LWR106" s="72"/>
      <c r="LWS106" s="72"/>
      <c r="LWT106" s="72"/>
      <c r="LWU106" s="72"/>
      <c r="LWV106" s="72"/>
      <c r="LWW106" s="72"/>
      <c r="LWX106" s="72"/>
      <c r="LWY106" s="72"/>
      <c r="LWZ106" s="72"/>
      <c r="LXA106" s="72"/>
      <c r="LXB106" s="72"/>
      <c r="LXC106" s="72"/>
      <c r="LXD106" s="72"/>
      <c r="LXE106" s="72"/>
      <c r="LXF106" s="72"/>
      <c r="LXG106" s="72"/>
      <c r="LXH106" s="72"/>
      <c r="LXI106" s="72"/>
      <c r="LXJ106" s="72"/>
      <c r="LXK106" s="72"/>
      <c r="LXL106" s="72"/>
      <c r="LXM106" s="72"/>
      <c r="LXN106" s="72"/>
      <c r="LXO106" s="72"/>
      <c r="LXP106" s="72"/>
      <c r="LXQ106" s="72"/>
      <c r="LXR106" s="72"/>
      <c r="LXS106" s="72"/>
      <c r="LXT106" s="72"/>
      <c r="LXU106" s="72"/>
      <c r="LXV106" s="72"/>
      <c r="LXW106" s="72"/>
      <c r="LXX106" s="72"/>
      <c r="LXY106" s="72"/>
      <c r="LXZ106" s="72"/>
      <c r="LYA106" s="72"/>
      <c r="LYB106" s="72"/>
      <c r="LYC106" s="72"/>
      <c r="LYD106" s="72"/>
      <c r="LYE106" s="72"/>
      <c r="LYF106" s="72"/>
      <c r="LYG106" s="72"/>
      <c r="LYH106" s="72"/>
      <c r="LYI106" s="72"/>
      <c r="LYJ106" s="72"/>
      <c r="LYK106" s="72"/>
      <c r="LYL106" s="72"/>
      <c r="LYM106" s="72"/>
      <c r="LYN106" s="72"/>
      <c r="LYO106" s="72"/>
      <c r="LYP106" s="72"/>
      <c r="LYQ106" s="72"/>
      <c r="LYR106" s="72"/>
      <c r="LYS106" s="72"/>
      <c r="LYT106" s="72"/>
      <c r="LYU106" s="72"/>
      <c r="LYV106" s="72"/>
      <c r="LYW106" s="72"/>
      <c r="LYX106" s="72"/>
      <c r="LYY106" s="72"/>
      <c r="LYZ106" s="72"/>
      <c r="LZA106" s="72"/>
      <c r="LZB106" s="72"/>
      <c r="LZC106" s="72"/>
      <c r="LZD106" s="72"/>
      <c r="LZE106" s="72"/>
      <c r="LZF106" s="72"/>
      <c r="LZG106" s="72"/>
      <c r="LZH106" s="72"/>
      <c r="LZI106" s="72"/>
      <c r="LZJ106" s="72"/>
      <c r="LZK106" s="72"/>
      <c r="LZL106" s="72"/>
      <c r="LZM106" s="72"/>
      <c r="LZN106" s="72"/>
      <c r="LZO106" s="72"/>
      <c r="LZP106" s="72"/>
      <c r="LZQ106" s="72"/>
      <c r="LZR106" s="72"/>
      <c r="LZS106" s="72"/>
      <c r="LZT106" s="72"/>
      <c r="LZU106" s="72"/>
      <c r="LZV106" s="72"/>
      <c r="LZW106" s="72"/>
      <c r="LZX106" s="72"/>
      <c r="LZY106" s="72"/>
      <c r="LZZ106" s="72"/>
      <c r="MAA106" s="72"/>
      <c r="MAB106" s="72"/>
      <c r="MAC106" s="72"/>
      <c r="MAD106" s="72"/>
      <c r="MAE106" s="72"/>
      <c r="MAF106" s="72"/>
      <c r="MAG106" s="72"/>
      <c r="MAH106" s="72"/>
      <c r="MAI106" s="72"/>
      <c r="MAJ106" s="72"/>
      <c r="MAK106" s="72"/>
      <c r="MAL106" s="72"/>
      <c r="MAM106" s="72"/>
      <c r="MAN106" s="72"/>
      <c r="MAO106" s="72"/>
      <c r="MAP106" s="72"/>
      <c r="MAQ106" s="72"/>
      <c r="MAR106" s="72"/>
      <c r="MAS106" s="72"/>
      <c r="MAT106" s="72"/>
      <c r="MAU106" s="72"/>
      <c r="MAV106" s="72"/>
      <c r="MAW106" s="72"/>
      <c r="MAX106" s="72"/>
      <c r="MAY106" s="72"/>
      <c r="MAZ106" s="72"/>
      <c r="MBA106" s="72"/>
      <c r="MBB106" s="72"/>
      <c r="MBC106" s="72"/>
      <c r="MBD106" s="72"/>
      <c r="MBE106" s="72"/>
      <c r="MBF106" s="72"/>
      <c r="MBG106" s="72"/>
      <c r="MBH106" s="72"/>
      <c r="MBI106" s="72"/>
      <c r="MBJ106" s="72"/>
      <c r="MBK106" s="72"/>
      <c r="MBL106" s="72"/>
      <c r="MBM106" s="72"/>
      <c r="MBN106" s="72"/>
      <c r="MBO106" s="72"/>
      <c r="MBP106" s="72"/>
      <c r="MBQ106" s="72"/>
      <c r="MBR106" s="72"/>
      <c r="MBS106" s="72"/>
      <c r="MBT106" s="72"/>
      <c r="MBU106" s="72"/>
      <c r="MBV106" s="72"/>
      <c r="MBW106" s="72"/>
      <c r="MBX106" s="72"/>
      <c r="MBY106" s="72"/>
      <c r="MBZ106" s="72"/>
      <c r="MCA106" s="72"/>
      <c r="MCB106" s="72"/>
      <c r="MCC106" s="72"/>
      <c r="MCD106" s="72"/>
      <c r="MCE106" s="72"/>
      <c r="MCF106" s="72"/>
      <c r="MCG106" s="72"/>
      <c r="MCH106" s="72"/>
      <c r="MCI106" s="72"/>
      <c r="MCJ106" s="72"/>
      <c r="MCK106" s="72"/>
      <c r="MCL106" s="72"/>
      <c r="MCM106" s="72"/>
      <c r="MCN106" s="72"/>
      <c r="MCO106" s="72"/>
      <c r="MCP106" s="72"/>
      <c r="MCQ106" s="72"/>
      <c r="MCR106" s="72"/>
      <c r="MCS106" s="72"/>
      <c r="MCT106" s="72"/>
      <c r="MCU106" s="72"/>
      <c r="MCV106" s="72"/>
      <c r="MCW106" s="72"/>
      <c r="MCX106" s="72"/>
      <c r="MCY106" s="72"/>
      <c r="MCZ106" s="72"/>
      <c r="MDA106" s="72"/>
      <c r="MDB106" s="72"/>
      <c r="MDC106" s="72"/>
      <c r="MDD106" s="72"/>
      <c r="MDE106" s="72"/>
      <c r="MDF106" s="72"/>
      <c r="MDG106" s="72"/>
      <c r="MDH106" s="72"/>
      <c r="MDI106" s="72"/>
      <c r="MDJ106" s="72"/>
      <c r="MDK106" s="72"/>
      <c r="MDL106" s="72"/>
      <c r="MDM106" s="72"/>
      <c r="MDN106" s="72"/>
      <c r="MDO106" s="72"/>
      <c r="MDP106" s="72"/>
      <c r="MDQ106" s="72"/>
      <c r="MDR106" s="72"/>
      <c r="MDS106" s="72"/>
      <c r="MDT106" s="72"/>
      <c r="MDU106" s="72"/>
      <c r="MDV106" s="72"/>
      <c r="MDW106" s="72"/>
      <c r="MDX106" s="72"/>
      <c r="MDY106" s="72"/>
      <c r="MDZ106" s="72"/>
      <c r="MEA106" s="72"/>
      <c r="MEB106" s="72"/>
      <c r="MEC106" s="72"/>
      <c r="MED106" s="72"/>
      <c r="MEE106" s="72"/>
      <c r="MEF106" s="72"/>
      <c r="MEG106" s="72"/>
      <c r="MEH106" s="72"/>
      <c r="MEI106" s="72"/>
      <c r="MEJ106" s="72"/>
      <c r="MEK106" s="72"/>
      <c r="MEL106" s="72"/>
      <c r="MEM106" s="72"/>
      <c r="MEN106" s="72"/>
      <c r="MEO106" s="72"/>
      <c r="MEP106" s="72"/>
      <c r="MEQ106" s="72"/>
      <c r="MER106" s="72"/>
      <c r="MES106" s="72"/>
      <c r="MET106" s="72"/>
      <c r="MEU106" s="72"/>
      <c r="MEV106" s="72"/>
      <c r="MEW106" s="72"/>
      <c r="MEX106" s="72"/>
      <c r="MEY106" s="72"/>
      <c r="MEZ106" s="72"/>
      <c r="MFA106" s="72"/>
      <c r="MFB106" s="72"/>
      <c r="MFC106" s="72"/>
      <c r="MFD106" s="72"/>
      <c r="MFE106" s="72"/>
      <c r="MFF106" s="72"/>
      <c r="MFG106" s="72"/>
      <c r="MFH106" s="72"/>
      <c r="MFI106" s="72"/>
      <c r="MFJ106" s="72"/>
      <c r="MFK106" s="72"/>
      <c r="MFL106" s="72"/>
      <c r="MFM106" s="72"/>
      <c r="MFN106" s="72"/>
      <c r="MFO106" s="72"/>
      <c r="MFP106" s="72"/>
      <c r="MFQ106" s="72"/>
      <c r="MFR106" s="72"/>
      <c r="MFS106" s="72"/>
      <c r="MFT106" s="72"/>
      <c r="MFU106" s="72"/>
      <c r="MFV106" s="72"/>
      <c r="MFW106" s="72"/>
      <c r="MFX106" s="72"/>
      <c r="MFY106" s="72"/>
      <c r="MFZ106" s="72"/>
      <c r="MGA106" s="72"/>
      <c r="MGB106" s="72"/>
      <c r="MGC106" s="72"/>
      <c r="MGD106" s="72"/>
      <c r="MGE106" s="72"/>
      <c r="MGF106" s="72"/>
      <c r="MGG106" s="72"/>
      <c r="MGH106" s="72"/>
      <c r="MGI106" s="72"/>
      <c r="MGJ106" s="72"/>
      <c r="MGK106" s="72"/>
      <c r="MGL106" s="72"/>
      <c r="MGM106" s="72"/>
      <c r="MGN106" s="72"/>
      <c r="MGO106" s="72"/>
      <c r="MGP106" s="72"/>
      <c r="MGQ106" s="72"/>
      <c r="MGR106" s="72"/>
      <c r="MGS106" s="72"/>
      <c r="MGT106" s="72"/>
      <c r="MGU106" s="72"/>
      <c r="MGV106" s="72"/>
      <c r="MGW106" s="72"/>
      <c r="MGX106" s="72"/>
      <c r="MGY106" s="72"/>
      <c r="MGZ106" s="72"/>
      <c r="MHA106" s="72"/>
      <c r="MHB106" s="72"/>
      <c r="MHC106" s="72"/>
      <c r="MHD106" s="72"/>
      <c r="MHE106" s="72"/>
      <c r="MHF106" s="72"/>
      <c r="MHG106" s="72"/>
      <c r="MHH106" s="72"/>
      <c r="MHI106" s="72"/>
      <c r="MHJ106" s="72"/>
      <c r="MHK106" s="72"/>
      <c r="MHL106" s="72"/>
      <c r="MHM106" s="72"/>
      <c r="MHN106" s="72"/>
      <c r="MHO106" s="72"/>
      <c r="MHP106" s="72"/>
      <c r="MHQ106" s="72"/>
      <c r="MHR106" s="72"/>
      <c r="MHS106" s="72"/>
      <c r="MHT106" s="72"/>
      <c r="MHU106" s="72"/>
      <c r="MHV106" s="72"/>
      <c r="MHW106" s="72"/>
      <c r="MHX106" s="72"/>
      <c r="MHY106" s="72"/>
      <c r="MHZ106" s="72"/>
      <c r="MIA106" s="72"/>
      <c r="MIB106" s="72"/>
      <c r="MIC106" s="72"/>
      <c r="MID106" s="72"/>
      <c r="MIE106" s="72"/>
      <c r="MIF106" s="72"/>
      <c r="MIG106" s="72"/>
      <c r="MIH106" s="72"/>
      <c r="MII106" s="72"/>
      <c r="MIJ106" s="72"/>
      <c r="MIK106" s="72"/>
      <c r="MIL106" s="72"/>
      <c r="MIM106" s="72"/>
      <c r="MIN106" s="72"/>
      <c r="MIO106" s="72"/>
      <c r="MIP106" s="72"/>
      <c r="MIQ106" s="72"/>
      <c r="MIR106" s="72"/>
      <c r="MIS106" s="72"/>
      <c r="MIT106" s="72"/>
      <c r="MIU106" s="72"/>
      <c r="MIV106" s="72"/>
      <c r="MIW106" s="72"/>
      <c r="MIX106" s="72"/>
      <c r="MIY106" s="72"/>
      <c r="MIZ106" s="72"/>
      <c r="MJA106" s="72"/>
      <c r="MJB106" s="72"/>
      <c r="MJC106" s="72"/>
      <c r="MJD106" s="72"/>
      <c r="MJE106" s="72"/>
      <c r="MJF106" s="72"/>
      <c r="MJG106" s="72"/>
      <c r="MJH106" s="72"/>
      <c r="MJI106" s="72"/>
      <c r="MJJ106" s="72"/>
      <c r="MJK106" s="72"/>
      <c r="MJL106" s="72"/>
      <c r="MJM106" s="72"/>
      <c r="MJN106" s="72"/>
      <c r="MJO106" s="72"/>
      <c r="MJP106" s="72"/>
      <c r="MJQ106" s="72"/>
      <c r="MJR106" s="72"/>
      <c r="MJS106" s="72"/>
      <c r="MJT106" s="72"/>
      <c r="MJU106" s="72"/>
      <c r="MJV106" s="72"/>
      <c r="MJW106" s="72"/>
      <c r="MJX106" s="72"/>
      <c r="MJY106" s="72"/>
      <c r="MJZ106" s="72"/>
      <c r="MKA106" s="72"/>
      <c r="MKB106" s="72"/>
      <c r="MKC106" s="72"/>
      <c r="MKD106" s="72"/>
      <c r="MKE106" s="72"/>
      <c r="MKF106" s="72"/>
      <c r="MKG106" s="72"/>
      <c r="MKH106" s="72"/>
      <c r="MKI106" s="72"/>
      <c r="MKJ106" s="72"/>
      <c r="MKK106" s="72"/>
      <c r="MKL106" s="72"/>
      <c r="MKM106" s="72"/>
      <c r="MKN106" s="72"/>
      <c r="MKO106" s="72"/>
      <c r="MKP106" s="72"/>
      <c r="MKQ106" s="72"/>
      <c r="MKR106" s="72"/>
      <c r="MKS106" s="72"/>
      <c r="MKT106" s="72"/>
      <c r="MKU106" s="72"/>
      <c r="MKV106" s="72"/>
      <c r="MKW106" s="72"/>
      <c r="MKX106" s="72"/>
      <c r="MKY106" s="72"/>
      <c r="MKZ106" s="72"/>
      <c r="MLA106" s="72"/>
      <c r="MLB106" s="72"/>
      <c r="MLC106" s="72"/>
      <c r="MLD106" s="72"/>
      <c r="MLE106" s="72"/>
      <c r="MLF106" s="72"/>
      <c r="MLG106" s="72"/>
      <c r="MLH106" s="72"/>
      <c r="MLI106" s="72"/>
      <c r="MLJ106" s="72"/>
      <c r="MLK106" s="72"/>
      <c r="MLL106" s="72"/>
      <c r="MLM106" s="72"/>
      <c r="MLN106" s="72"/>
      <c r="MLO106" s="72"/>
      <c r="MLP106" s="72"/>
      <c r="MLQ106" s="72"/>
      <c r="MLR106" s="72"/>
      <c r="MLS106" s="72"/>
      <c r="MLT106" s="72"/>
      <c r="MLU106" s="72"/>
      <c r="MLV106" s="72"/>
      <c r="MLW106" s="72"/>
      <c r="MLX106" s="72"/>
      <c r="MLY106" s="72"/>
      <c r="MLZ106" s="72"/>
      <c r="MMA106" s="72"/>
      <c r="MMB106" s="72"/>
      <c r="MMC106" s="72"/>
      <c r="MMD106" s="72"/>
      <c r="MME106" s="72"/>
      <c r="MMF106" s="72"/>
      <c r="MMG106" s="72"/>
      <c r="MMH106" s="72"/>
      <c r="MMI106" s="72"/>
      <c r="MMJ106" s="72"/>
      <c r="MMK106" s="72"/>
      <c r="MML106" s="72"/>
      <c r="MMM106" s="72"/>
      <c r="MMN106" s="72"/>
      <c r="MMO106" s="72"/>
      <c r="MMP106" s="72"/>
      <c r="MMQ106" s="72"/>
      <c r="MMR106" s="72"/>
      <c r="MMS106" s="72"/>
      <c r="MMT106" s="72"/>
      <c r="MMU106" s="72"/>
      <c r="MMV106" s="72"/>
      <c r="MMW106" s="72"/>
      <c r="MMX106" s="72"/>
      <c r="MMY106" s="72"/>
      <c r="MMZ106" s="72"/>
      <c r="MNA106" s="72"/>
      <c r="MNB106" s="72"/>
      <c r="MNC106" s="72"/>
      <c r="MND106" s="72"/>
      <c r="MNE106" s="72"/>
      <c r="MNF106" s="72"/>
      <c r="MNG106" s="72"/>
      <c r="MNH106" s="72"/>
      <c r="MNI106" s="72"/>
      <c r="MNJ106" s="72"/>
      <c r="MNK106" s="72"/>
      <c r="MNL106" s="72"/>
      <c r="MNM106" s="72"/>
      <c r="MNN106" s="72"/>
      <c r="MNO106" s="72"/>
      <c r="MNP106" s="72"/>
      <c r="MNQ106" s="72"/>
      <c r="MNR106" s="72"/>
      <c r="MNS106" s="72"/>
      <c r="MNT106" s="72"/>
      <c r="MNU106" s="72"/>
      <c r="MNV106" s="72"/>
      <c r="MNW106" s="72"/>
      <c r="MNX106" s="72"/>
      <c r="MNY106" s="72"/>
      <c r="MNZ106" s="72"/>
      <c r="MOA106" s="72"/>
      <c r="MOB106" s="72"/>
      <c r="MOC106" s="72"/>
      <c r="MOD106" s="72"/>
      <c r="MOE106" s="72"/>
      <c r="MOF106" s="72"/>
      <c r="MOG106" s="72"/>
      <c r="MOH106" s="72"/>
      <c r="MOI106" s="72"/>
      <c r="MOJ106" s="72"/>
      <c r="MOK106" s="72"/>
      <c r="MOL106" s="72"/>
      <c r="MOM106" s="72"/>
      <c r="MON106" s="72"/>
      <c r="MOO106" s="72"/>
      <c r="MOP106" s="72"/>
      <c r="MOQ106" s="72"/>
      <c r="MOR106" s="72"/>
      <c r="MOS106" s="72"/>
      <c r="MOT106" s="72"/>
      <c r="MOU106" s="72"/>
      <c r="MOV106" s="72"/>
      <c r="MOW106" s="72"/>
      <c r="MOX106" s="72"/>
      <c r="MOY106" s="72"/>
      <c r="MOZ106" s="72"/>
      <c r="MPA106" s="72"/>
      <c r="MPB106" s="72"/>
      <c r="MPC106" s="72"/>
      <c r="MPD106" s="72"/>
      <c r="MPE106" s="72"/>
      <c r="MPF106" s="72"/>
      <c r="MPG106" s="72"/>
      <c r="MPH106" s="72"/>
      <c r="MPI106" s="72"/>
      <c r="MPJ106" s="72"/>
      <c r="MPK106" s="72"/>
      <c r="MPL106" s="72"/>
      <c r="MPM106" s="72"/>
      <c r="MPN106" s="72"/>
      <c r="MPO106" s="72"/>
      <c r="MPP106" s="72"/>
      <c r="MPQ106" s="72"/>
      <c r="MPR106" s="72"/>
      <c r="MPS106" s="72"/>
      <c r="MPT106" s="72"/>
      <c r="MPU106" s="72"/>
      <c r="MPV106" s="72"/>
      <c r="MPW106" s="72"/>
      <c r="MPX106" s="72"/>
      <c r="MPY106" s="72"/>
      <c r="MPZ106" s="72"/>
      <c r="MQA106" s="72"/>
      <c r="MQB106" s="72"/>
      <c r="MQC106" s="72"/>
      <c r="MQD106" s="72"/>
      <c r="MQE106" s="72"/>
      <c r="MQF106" s="72"/>
      <c r="MQG106" s="72"/>
      <c r="MQH106" s="72"/>
      <c r="MQI106" s="72"/>
      <c r="MQJ106" s="72"/>
      <c r="MQK106" s="72"/>
      <c r="MQL106" s="72"/>
      <c r="MQM106" s="72"/>
      <c r="MQN106" s="72"/>
      <c r="MQO106" s="72"/>
      <c r="MQP106" s="72"/>
      <c r="MQQ106" s="72"/>
      <c r="MQR106" s="72"/>
      <c r="MQS106" s="72"/>
      <c r="MQT106" s="72"/>
      <c r="MQU106" s="72"/>
      <c r="MQV106" s="72"/>
      <c r="MQW106" s="72"/>
      <c r="MQX106" s="72"/>
      <c r="MQY106" s="72"/>
      <c r="MQZ106" s="72"/>
      <c r="MRA106" s="72"/>
      <c r="MRB106" s="72"/>
      <c r="MRC106" s="72"/>
      <c r="MRD106" s="72"/>
      <c r="MRE106" s="72"/>
      <c r="MRF106" s="72"/>
      <c r="MRG106" s="72"/>
      <c r="MRH106" s="72"/>
      <c r="MRI106" s="72"/>
      <c r="MRJ106" s="72"/>
      <c r="MRK106" s="72"/>
      <c r="MRL106" s="72"/>
      <c r="MRM106" s="72"/>
      <c r="MRN106" s="72"/>
      <c r="MRO106" s="72"/>
      <c r="MRP106" s="72"/>
      <c r="MRQ106" s="72"/>
      <c r="MRR106" s="72"/>
      <c r="MRS106" s="72"/>
      <c r="MRT106" s="72"/>
      <c r="MRU106" s="72"/>
      <c r="MRV106" s="72"/>
      <c r="MRW106" s="72"/>
      <c r="MRX106" s="72"/>
      <c r="MRY106" s="72"/>
      <c r="MRZ106" s="72"/>
      <c r="MSA106" s="72"/>
      <c r="MSB106" s="72"/>
      <c r="MSC106" s="72"/>
      <c r="MSD106" s="72"/>
      <c r="MSE106" s="72"/>
      <c r="MSF106" s="72"/>
      <c r="MSG106" s="72"/>
      <c r="MSH106" s="72"/>
      <c r="MSI106" s="72"/>
      <c r="MSJ106" s="72"/>
      <c r="MSK106" s="72"/>
      <c r="MSL106" s="72"/>
      <c r="MSM106" s="72"/>
      <c r="MSN106" s="72"/>
      <c r="MSO106" s="72"/>
      <c r="MSP106" s="72"/>
      <c r="MSQ106" s="72"/>
      <c r="MSR106" s="72"/>
      <c r="MSS106" s="72"/>
      <c r="MST106" s="72"/>
      <c r="MSU106" s="72"/>
      <c r="MSV106" s="72"/>
      <c r="MSW106" s="72"/>
      <c r="MSX106" s="72"/>
      <c r="MSY106" s="72"/>
      <c r="MSZ106" s="72"/>
      <c r="MTA106" s="72"/>
      <c r="MTB106" s="72"/>
      <c r="MTC106" s="72"/>
      <c r="MTD106" s="72"/>
      <c r="MTE106" s="72"/>
      <c r="MTF106" s="72"/>
      <c r="MTG106" s="72"/>
      <c r="MTH106" s="72"/>
      <c r="MTI106" s="72"/>
      <c r="MTJ106" s="72"/>
      <c r="MTK106" s="72"/>
      <c r="MTL106" s="72"/>
      <c r="MTM106" s="72"/>
      <c r="MTN106" s="72"/>
      <c r="MTO106" s="72"/>
      <c r="MTP106" s="72"/>
      <c r="MTQ106" s="72"/>
      <c r="MTR106" s="72"/>
      <c r="MTS106" s="72"/>
      <c r="MTT106" s="72"/>
      <c r="MTU106" s="72"/>
      <c r="MTV106" s="72"/>
      <c r="MTW106" s="72"/>
      <c r="MTX106" s="72"/>
      <c r="MTY106" s="72"/>
      <c r="MTZ106" s="72"/>
      <c r="MUA106" s="72"/>
      <c r="MUB106" s="72"/>
      <c r="MUC106" s="72"/>
      <c r="MUD106" s="72"/>
      <c r="MUE106" s="72"/>
      <c r="MUF106" s="72"/>
      <c r="MUG106" s="72"/>
      <c r="MUH106" s="72"/>
      <c r="MUI106" s="72"/>
      <c r="MUJ106" s="72"/>
      <c r="MUK106" s="72"/>
      <c r="MUL106" s="72"/>
      <c r="MUM106" s="72"/>
      <c r="MUN106" s="72"/>
      <c r="MUO106" s="72"/>
      <c r="MUP106" s="72"/>
      <c r="MUQ106" s="72"/>
      <c r="MUR106" s="72"/>
      <c r="MUS106" s="72"/>
      <c r="MUT106" s="72"/>
      <c r="MUU106" s="72"/>
      <c r="MUV106" s="72"/>
      <c r="MUW106" s="72"/>
      <c r="MUX106" s="72"/>
      <c r="MUY106" s="72"/>
      <c r="MUZ106" s="72"/>
      <c r="MVA106" s="72"/>
      <c r="MVB106" s="72"/>
      <c r="MVC106" s="72"/>
      <c r="MVD106" s="72"/>
      <c r="MVE106" s="72"/>
      <c r="MVF106" s="72"/>
      <c r="MVG106" s="72"/>
      <c r="MVH106" s="72"/>
      <c r="MVI106" s="72"/>
      <c r="MVJ106" s="72"/>
      <c r="MVK106" s="72"/>
      <c r="MVL106" s="72"/>
      <c r="MVM106" s="72"/>
      <c r="MVN106" s="72"/>
      <c r="MVO106" s="72"/>
      <c r="MVP106" s="72"/>
      <c r="MVQ106" s="72"/>
      <c r="MVR106" s="72"/>
      <c r="MVS106" s="72"/>
      <c r="MVT106" s="72"/>
      <c r="MVU106" s="72"/>
      <c r="MVV106" s="72"/>
      <c r="MVW106" s="72"/>
      <c r="MVX106" s="72"/>
      <c r="MVY106" s="72"/>
      <c r="MVZ106" s="72"/>
      <c r="MWA106" s="72"/>
      <c r="MWB106" s="72"/>
      <c r="MWC106" s="72"/>
      <c r="MWD106" s="72"/>
      <c r="MWE106" s="72"/>
      <c r="MWF106" s="72"/>
      <c r="MWG106" s="72"/>
      <c r="MWH106" s="72"/>
      <c r="MWI106" s="72"/>
      <c r="MWJ106" s="72"/>
      <c r="MWK106" s="72"/>
      <c r="MWL106" s="72"/>
      <c r="MWM106" s="72"/>
      <c r="MWN106" s="72"/>
      <c r="MWO106" s="72"/>
      <c r="MWP106" s="72"/>
      <c r="MWQ106" s="72"/>
      <c r="MWR106" s="72"/>
      <c r="MWS106" s="72"/>
      <c r="MWT106" s="72"/>
      <c r="MWU106" s="72"/>
      <c r="MWV106" s="72"/>
      <c r="MWW106" s="72"/>
      <c r="MWX106" s="72"/>
      <c r="MWY106" s="72"/>
      <c r="MWZ106" s="72"/>
      <c r="MXA106" s="72"/>
      <c r="MXB106" s="72"/>
      <c r="MXC106" s="72"/>
      <c r="MXD106" s="72"/>
      <c r="MXE106" s="72"/>
      <c r="MXF106" s="72"/>
      <c r="MXG106" s="72"/>
      <c r="MXH106" s="72"/>
      <c r="MXI106" s="72"/>
      <c r="MXJ106" s="72"/>
      <c r="MXK106" s="72"/>
      <c r="MXL106" s="72"/>
      <c r="MXM106" s="72"/>
      <c r="MXN106" s="72"/>
      <c r="MXO106" s="72"/>
      <c r="MXP106" s="72"/>
      <c r="MXQ106" s="72"/>
      <c r="MXR106" s="72"/>
      <c r="MXS106" s="72"/>
      <c r="MXT106" s="72"/>
      <c r="MXU106" s="72"/>
      <c r="MXV106" s="72"/>
      <c r="MXW106" s="72"/>
      <c r="MXX106" s="72"/>
      <c r="MXY106" s="72"/>
      <c r="MXZ106" s="72"/>
      <c r="MYA106" s="72"/>
      <c r="MYB106" s="72"/>
      <c r="MYC106" s="72"/>
      <c r="MYD106" s="72"/>
      <c r="MYE106" s="72"/>
      <c r="MYF106" s="72"/>
      <c r="MYG106" s="72"/>
      <c r="MYH106" s="72"/>
      <c r="MYI106" s="72"/>
      <c r="MYJ106" s="72"/>
      <c r="MYK106" s="72"/>
      <c r="MYL106" s="72"/>
      <c r="MYM106" s="72"/>
      <c r="MYN106" s="72"/>
      <c r="MYO106" s="72"/>
      <c r="MYP106" s="72"/>
      <c r="MYQ106" s="72"/>
      <c r="MYR106" s="72"/>
      <c r="MYS106" s="72"/>
      <c r="MYT106" s="72"/>
      <c r="MYU106" s="72"/>
      <c r="MYV106" s="72"/>
      <c r="MYW106" s="72"/>
      <c r="MYX106" s="72"/>
      <c r="MYY106" s="72"/>
      <c r="MYZ106" s="72"/>
      <c r="MZA106" s="72"/>
      <c r="MZB106" s="72"/>
      <c r="MZC106" s="72"/>
      <c r="MZD106" s="72"/>
      <c r="MZE106" s="72"/>
      <c r="MZF106" s="72"/>
      <c r="MZG106" s="72"/>
      <c r="MZH106" s="72"/>
      <c r="MZI106" s="72"/>
      <c r="MZJ106" s="72"/>
      <c r="MZK106" s="72"/>
      <c r="MZL106" s="72"/>
      <c r="MZM106" s="72"/>
      <c r="MZN106" s="72"/>
      <c r="MZO106" s="72"/>
      <c r="MZP106" s="72"/>
      <c r="MZQ106" s="72"/>
      <c r="MZR106" s="72"/>
      <c r="MZS106" s="72"/>
      <c r="MZT106" s="72"/>
      <c r="MZU106" s="72"/>
      <c r="MZV106" s="72"/>
      <c r="MZW106" s="72"/>
      <c r="MZX106" s="72"/>
      <c r="MZY106" s="72"/>
      <c r="MZZ106" s="72"/>
      <c r="NAA106" s="72"/>
      <c r="NAB106" s="72"/>
      <c r="NAC106" s="72"/>
      <c r="NAD106" s="72"/>
      <c r="NAE106" s="72"/>
      <c r="NAF106" s="72"/>
      <c r="NAG106" s="72"/>
      <c r="NAH106" s="72"/>
      <c r="NAI106" s="72"/>
      <c r="NAJ106" s="72"/>
      <c r="NAK106" s="72"/>
      <c r="NAL106" s="72"/>
      <c r="NAM106" s="72"/>
      <c r="NAN106" s="72"/>
      <c r="NAO106" s="72"/>
      <c r="NAP106" s="72"/>
      <c r="NAQ106" s="72"/>
      <c r="NAR106" s="72"/>
      <c r="NAS106" s="72"/>
      <c r="NAT106" s="72"/>
      <c r="NAU106" s="72"/>
      <c r="NAV106" s="72"/>
      <c r="NAW106" s="72"/>
      <c r="NAX106" s="72"/>
      <c r="NAY106" s="72"/>
      <c r="NAZ106" s="72"/>
      <c r="NBA106" s="72"/>
      <c r="NBB106" s="72"/>
      <c r="NBC106" s="72"/>
      <c r="NBD106" s="72"/>
      <c r="NBE106" s="72"/>
      <c r="NBF106" s="72"/>
      <c r="NBG106" s="72"/>
      <c r="NBH106" s="72"/>
      <c r="NBI106" s="72"/>
      <c r="NBJ106" s="72"/>
      <c r="NBK106" s="72"/>
      <c r="NBL106" s="72"/>
      <c r="NBM106" s="72"/>
      <c r="NBN106" s="72"/>
      <c r="NBO106" s="72"/>
      <c r="NBP106" s="72"/>
      <c r="NBQ106" s="72"/>
      <c r="NBR106" s="72"/>
      <c r="NBS106" s="72"/>
      <c r="NBT106" s="72"/>
      <c r="NBU106" s="72"/>
      <c r="NBV106" s="72"/>
      <c r="NBW106" s="72"/>
      <c r="NBX106" s="72"/>
      <c r="NBY106" s="72"/>
      <c r="NBZ106" s="72"/>
      <c r="NCA106" s="72"/>
      <c r="NCB106" s="72"/>
      <c r="NCC106" s="72"/>
      <c r="NCD106" s="72"/>
      <c r="NCE106" s="72"/>
      <c r="NCF106" s="72"/>
      <c r="NCG106" s="72"/>
      <c r="NCH106" s="72"/>
      <c r="NCI106" s="72"/>
      <c r="NCJ106" s="72"/>
      <c r="NCK106" s="72"/>
      <c r="NCL106" s="72"/>
      <c r="NCM106" s="72"/>
      <c r="NCN106" s="72"/>
      <c r="NCO106" s="72"/>
      <c r="NCP106" s="72"/>
      <c r="NCQ106" s="72"/>
      <c r="NCR106" s="72"/>
      <c r="NCS106" s="72"/>
      <c r="NCT106" s="72"/>
      <c r="NCU106" s="72"/>
      <c r="NCV106" s="72"/>
      <c r="NCW106" s="72"/>
      <c r="NCX106" s="72"/>
      <c r="NCY106" s="72"/>
      <c r="NCZ106" s="72"/>
      <c r="NDA106" s="72"/>
      <c r="NDB106" s="72"/>
      <c r="NDC106" s="72"/>
      <c r="NDD106" s="72"/>
      <c r="NDE106" s="72"/>
      <c r="NDF106" s="72"/>
      <c r="NDG106" s="72"/>
      <c r="NDH106" s="72"/>
      <c r="NDI106" s="72"/>
      <c r="NDJ106" s="72"/>
      <c r="NDK106" s="72"/>
      <c r="NDL106" s="72"/>
      <c r="NDM106" s="72"/>
      <c r="NDN106" s="72"/>
      <c r="NDO106" s="72"/>
      <c r="NDP106" s="72"/>
      <c r="NDQ106" s="72"/>
      <c r="NDR106" s="72"/>
      <c r="NDS106" s="72"/>
      <c r="NDT106" s="72"/>
      <c r="NDU106" s="72"/>
      <c r="NDV106" s="72"/>
      <c r="NDW106" s="72"/>
      <c r="NDX106" s="72"/>
      <c r="NDY106" s="72"/>
      <c r="NDZ106" s="72"/>
      <c r="NEA106" s="72"/>
      <c r="NEB106" s="72"/>
      <c r="NEC106" s="72"/>
      <c r="NED106" s="72"/>
      <c r="NEE106" s="72"/>
      <c r="NEF106" s="72"/>
      <c r="NEG106" s="72"/>
      <c r="NEH106" s="72"/>
      <c r="NEI106" s="72"/>
      <c r="NEJ106" s="72"/>
      <c r="NEK106" s="72"/>
      <c r="NEL106" s="72"/>
      <c r="NEM106" s="72"/>
      <c r="NEN106" s="72"/>
      <c r="NEO106" s="72"/>
      <c r="NEP106" s="72"/>
      <c r="NEQ106" s="72"/>
      <c r="NER106" s="72"/>
      <c r="NES106" s="72"/>
      <c r="NET106" s="72"/>
      <c r="NEU106" s="72"/>
      <c r="NEV106" s="72"/>
      <c r="NEW106" s="72"/>
      <c r="NEX106" s="72"/>
      <c r="NEY106" s="72"/>
      <c r="NEZ106" s="72"/>
      <c r="NFA106" s="72"/>
      <c r="NFB106" s="72"/>
      <c r="NFC106" s="72"/>
      <c r="NFD106" s="72"/>
      <c r="NFE106" s="72"/>
      <c r="NFF106" s="72"/>
      <c r="NFG106" s="72"/>
      <c r="NFH106" s="72"/>
      <c r="NFI106" s="72"/>
      <c r="NFJ106" s="72"/>
      <c r="NFK106" s="72"/>
      <c r="NFL106" s="72"/>
      <c r="NFM106" s="72"/>
      <c r="NFN106" s="72"/>
      <c r="NFO106" s="72"/>
      <c r="NFP106" s="72"/>
      <c r="NFQ106" s="72"/>
      <c r="NFR106" s="72"/>
      <c r="NFS106" s="72"/>
      <c r="NFT106" s="72"/>
      <c r="NFU106" s="72"/>
      <c r="NFV106" s="72"/>
      <c r="NFW106" s="72"/>
      <c r="NFX106" s="72"/>
      <c r="NFY106" s="72"/>
      <c r="NFZ106" s="72"/>
      <c r="NGA106" s="72"/>
      <c r="NGB106" s="72"/>
      <c r="NGC106" s="72"/>
      <c r="NGD106" s="72"/>
      <c r="NGE106" s="72"/>
      <c r="NGF106" s="72"/>
      <c r="NGG106" s="72"/>
      <c r="NGH106" s="72"/>
      <c r="NGI106" s="72"/>
      <c r="NGJ106" s="72"/>
      <c r="NGK106" s="72"/>
      <c r="NGL106" s="72"/>
      <c r="NGM106" s="72"/>
      <c r="NGN106" s="72"/>
      <c r="NGO106" s="72"/>
      <c r="NGP106" s="72"/>
      <c r="NGQ106" s="72"/>
      <c r="NGR106" s="72"/>
      <c r="NGS106" s="72"/>
      <c r="NGT106" s="72"/>
      <c r="NGU106" s="72"/>
      <c r="NGV106" s="72"/>
      <c r="NGW106" s="72"/>
      <c r="NGX106" s="72"/>
      <c r="NGY106" s="72"/>
      <c r="NGZ106" s="72"/>
      <c r="NHA106" s="72"/>
      <c r="NHB106" s="72"/>
      <c r="NHC106" s="72"/>
      <c r="NHD106" s="72"/>
      <c r="NHE106" s="72"/>
      <c r="NHF106" s="72"/>
      <c r="NHG106" s="72"/>
      <c r="NHH106" s="72"/>
      <c r="NHI106" s="72"/>
      <c r="NHJ106" s="72"/>
      <c r="NHK106" s="72"/>
      <c r="NHL106" s="72"/>
      <c r="NHM106" s="72"/>
      <c r="NHN106" s="72"/>
      <c r="NHO106" s="72"/>
      <c r="NHP106" s="72"/>
      <c r="NHQ106" s="72"/>
      <c r="NHR106" s="72"/>
      <c r="NHS106" s="72"/>
      <c r="NHT106" s="72"/>
      <c r="NHU106" s="72"/>
      <c r="NHV106" s="72"/>
      <c r="NHW106" s="72"/>
      <c r="NHX106" s="72"/>
      <c r="NHY106" s="72"/>
      <c r="NHZ106" s="72"/>
      <c r="NIA106" s="72"/>
      <c r="NIB106" s="72"/>
      <c r="NIC106" s="72"/>
      <c r="NID106" s="72"/>
      <c r="NIE106" s="72"/>
      <c r="NIF106" s="72"/>
      <c r="NIG106" s="72"/>
      <c r="NIH106" s="72"/>
      <c r="NII106" s="72"/>
      <c r="NIJ106" s="72"/>
      <c r="NIK106" s="72"/>
      <c r="NIL106" s="72"/>
      <c r="NIM106" s="72"/>
      <c r="NIN106" s="72"/>
      <c r="NIO106" s="72"/>
      <c r="NIP106" s="72"/>
      <c r="NIQ106" s="72"/>
      <c r="NIR106" s="72"/>
      <c r="NIS106" s="72"/>
      <c r="NIT106" s="72"/>
      <c r="NIU106" s="72"/>
      <c r="NIV106" s="72"/>
      <c r="NIW106" s="72"/>
      <c r="NIX106" s="72"/>
      <c r="NIY106" s="72"/>
      <c r="NIZ106" s="72"/>
      <c r="NJA106" s="72"/>
      <c r="NJB106" s="72"/>
      <c r="NJC106" s="72"/>
      <c r="NJD106" s="72"/>
      <c r="NJE106" s="72"/>
      <c r="NJF106" s="72"/>
      <c r="NJG106" s="72"/>
      <c r="NJH106" s="72"/>
      <c r="NJI106" s="72"/>
      <c r="NJJ106" s="72"/>
      <c r="NJK106" s="72"/>
      <c r="NJL106" s="72"/>
      <c r="NJM106" s="72"/>
      <c r="NJN106" s="72"/>
      <c r="NJO106" s="72"/>
      <c r="NJP106" s="72"/>
      <c r="NJQ106" s="72"/>
      <c r="NJR106" s="72"/>
      <c r="NJS106" s="72"/>
      <c r="NJT106" s="72"/>
      <c r="NJU106" s="72"/>
      <c r="NJV106" s="72"/>
      <c r="NJW106" s="72"/>
      <c r="NJX106" s="72"/>
      <c r="NJY106" s="72"/>
      <c r="NJZ106" s="72"/>
      <c r="NKA106" s="72"/>
      <c r="NKB106" s="72"/>
      <c r="NKC106" s="72"/>
      <c r="NKD106" s="72"/>
      <c r="NKE106" s="72"/>
      <c r="NKF106" s="72"/>
      <c r="NKG106" s="72"/>
      <c r="NKH106" s="72"/>
      <c r="NKI106" s="72"/>
      <c r="NKJ106" s="72"/>
      <c r="NKK106" s="72"/>
      <c r="NKL106" s="72"/>
      <c r="NKM106" s="72"/>
      <c r="NKN106" s="72"/>
      <c r="NKO106" s="72"/>
      <c r="NKP106" s="72"/>
      <c r="NKQ106" s="72"/>
      <c r="NKR106" s="72"/>
      <c r="NKS106" s="72"/>
      <c r="NKT106" s="72"/>
      <c r="NKU106" s="72"/>
      <c r="NKV106" s="72"/>
      <c r="NKW106" s="72"/>
      <c r="NKX106" s="72"/>
      <c r="NKY106" s="72"/>
      <c r="NKZ106" s="72"/>
      <c r="NLA106" s="72"/>
      <c r="NLB106" s="72"/>
      <c r="NLC106" s="72"/>
      <c r="NLD106" s="72"/>
      <c r="NLE106" s="72"/>
      <c r="NLF106" s="72"/>
      <c r="NLG106" s="72"/>
      <c r="NLH106" s="72"/>
      <c r="NLI106" s="72"/>
      <c r="NLJ106" s="72"/>
      <c r="NLK106" s="72"/>
      <c r="NLL106" s="72"/>
      <c r="NLM106" s="72"/>
      <c r="NLN106" s="72"/>
      <c r="NLO106" s="72"/>
      <c r="NLP106" s="72"/>
      <c r="NLQ106" s="72"/>
      <c r="NLR106" s="72"/>
      <c r="NLS106" s="72"/>
      <c r="NLT106" s="72"/>
      <c r="NLU106" s="72"/>
      <c r="NLV106" s="72"/>
      <c r="NLW106" s="72"/>
      <c r="NLX106" s="72"/>
      <c r="NLY106" s="72"/>
      <c r="NLZ106" s="72"/>
      <c r="NMA106" s="72"/>
      <c r="NMB106" s="72"/>
      <c r="NMC106" s="72"/>
      <c r="NMD106" s="72"/>
      <c r="NME106" s="72"/>
      <c r="NMF106" s="72"/>
      <c r="NMG106" s="72"/>
      <c r="NMH106" s="72"/>
      <c r="NMI106" s="72"/>
      <c r="NMJ106" s="72"/>
      <c r="NMK106" s="72"/>
      <c r="NML106" s="72"/>
      <c r="NMM106" s="72"/>
      <c r="NMN106" s="72"/>
      <c r="NMO106" s="72"/>
      <c r="NMP106" s="72"/>
      <c r="NMQ106" s="72"/>
      <c r="NMR106" s="72"/>
      <c r="NMS106" s="72"/>
      <c r="NMT106" s="72"/>
      <c r="NMU106" s="72"/>
      <c r="NMV106" s="72"/>
      <c r="NMW106" s="72"/>
      <c r="NMX106" s="72"/>
      <c r="NMY106" s="72"/>
      <c r="NMZ106" s="72"/>
      <c r="NNA106" s="72"/>
      <c r="NNB106" s="72"/>
      <c r="NNC106" s="72"/>
      <c r="NND106" s="72"/>
      <c r="NNE106" s="72"/>
      <c r="NNF106" s="72"/>
      <c r="NNG106" s="72"/>
      <c r="NNH106" s="72"/>
      <c r="NNI106" s="72"/>
      <c r="NNJ106" s="72"/>
      <c r="NNK106" s="72"/>
      <c r="NNL106" s="72"/>
      <c r="NNM106" s="72"/>
      <c r="NNN106" s="72"/>
      <c r="NNO106" s="72"/>
      <c r="NNP106" s="72"/>
      <c r="NNQ106" s="72"/>
      <c r="NNR106" s="72"/>
      <c r="NNS106" s="72"/>
      <c r="NNT106" s="72"/>
      <c r="NNU106" s="72"/>
      <c r="NNV106" s="72"/>
      <c r="NNW106" s="72"/>
      <c r="NNX106" s="72"/>
      <c r="NNY106" s="72"/>
      <c r="NNZ106" s="72"/>
      <c r="NOA106" s="72"/>
      <c r="NOB106" s="72"/>
      <c r="NOC106" s="72"/>
      <c r="NOD106" s="72"/>
      <c r="NOE106" s="72"/>
      <c r="NOF106" s="72"/>
      <c r="NOG106" s="72"/>
      <c r="NOH106" s="72"/>
      <c r="NOI106" s="72"/>
      <c r="NOJ106" s="72"/>
      <c r="NOK106" s="72"/>
      <c r="NOL106" s="72"/>
      <c r="NOM106" s="72"/>
      <c r="NON106" s="72"/>
      <c r="NOO106" s="72"/>
      <c r="NOP106" s="72"/>
      <c r="NOQ106" s="72"/>
      <c r="NOR106" s="72"/>
      <c r="NOS106" s="72"/>
      <c r="NOT106" s="72"/>
      <c r="NOU106" s="72"/>
      <c r="NOV106" s="72"/>
      <c r="NOW106" s="72"/>
      <c r="NOX106" s="72"/>
      <c r="NOY106" s="72"/>
      <c r="NOZ106" s="72"/>
      <c r="NPA106" s="72"/>
      <c r="NPB106" s="72"/>
      <c r="NPC106" s="72"/>
      <c r="NPD106" s="72"/>
      <c r="NPE106" s="72"/>
      <c r="NPF106" s="72"/>
      <c r="NPG106" s="72"/>
      <c r="NPH106" s="72"/>
      <c r="NPI106" s="72"/>
      <c r="NPJ106" s="72"/>
      <c r="NPK106" s="72"/>
      <c r="NPL106" s="72"/>
      <c r="NPM106" s="72"/>
      <c r="NPN106" s="72"/>
      <c r="NPO106" s="72"/>
      <c r="NPP106" s="72"/>
      <c r="NPQ106" s="72"/>
      <c r="NPR106" s="72"/>
      <c r="NPS106" s="72"/>
      <c r="NPT106" s="72"/>
      <c r="NPU106" s="72"/>
      <c r="NPV106" s="72"/>
      <c r="NPW106" s="72"/>
      <c r="NPX106" s="72"/>
      <c r="NPY106" s="72"/>
      <c r="NPZ106" s="72"/>
      <c r="NQA106" s="72"/>
      <c r="NQB106" s="72"/>
      <c r="NQC106" s="72"/>
      <c r="NQD106" s="72"/>
      <c r="NQE106" s="72"/>
      <c r="NQF106" s="72"/>
      <c r="NQG106" s="72"/>
      <c r="NQH106" s="72"/>
      <c r="NQI106" s="72"/>
      <c r="NQJ106" s="72"/>
      <c r="NQK106" s="72"/>
      <c r="NQL106" s="72"/>
      <c r="NQM106" s="72"/>
      <c r="NQN106" s="72"/>
      <c r="NQO106" s="72"/>
      <c r="NQP106" s="72"/>
      <c r="NQQ106" s="72"/>
      <c r="NQR106" s="72"/>
      <c r="NQS106" s="72"/>
      <c r="NQT106" s="72"/>
      <c r="NQU106" s="72"/>
      <c r="NQV106" s="72"/>
      <c r="NQW106" s="72"/>
      <c r="NQX106" s="72"/>
      <c r="NQY106" s="72"/>
      <c r="NQZ106" s="72"/>
      <c r="NRA106" s="72"/>
      <c r="NRB106" s="72"/>
      <c r="NRC106" s="72"/>
      <c r="NRD106" s="72"/>
      <c r="NRE106" s="72"/>
      <c r="NRF106" s="72"/>
      <c r="NRG106" s="72"/>
      <c r="NRH106" s="72"/>
      <c r="NRI106" s="72"/>
      <c r="NRJ106" s="72"/>
      <c r="NRK106" s="72"/>
      <c r="NRL106" s="72"/>
      <c r="NRM106" s="72"/>
      <c r="NRN106" s="72"/>
      <c r="NRO106" s="72"/>
      <c r="NRP106" s="72"/>
      <c r="NRQ106" s="72"/>
      <c r="NRR106" s="72"/>
      <c r="NRS106" s="72"/>
      <c r="NRT106" s="72"/>
      <c r="NRU106" s="72"/>
      <c r="NRV106" s="72"/>
      <c r="NRW106" s="72"/>
      <c r="NRX106" s="72"/>
      <c r="NRY106" s="72"/>
      <c r="NRZ106" s="72"/>
      <c r="NSA106" s="72"/>
      <c r="NSB106" s="72"/>
      <c r="NSC106" s="72"/>
      <c r="NSD106" s="72"/>
      <c r="NSE106" s="72"/>
      <c r="NSF106" s="72"/>
      <c r="NSG106" s="72"/>
      <c r="NSH106" s="72"/>
      <c r="NSI106" s="72"/>
      <c r="NSJ106" s="72"/>
      <c r="NSK106" s="72"/>
      <c r="NSL106" s="72"/>
      <c r="NSM106" s="72"/>
      <c r="NSN106" s="72"/>
      <c r="NSO106" s="72"/>
      <c r="NSP106" s="72"/>
      <c r="NSQ106" s="72"/>
      <c r="NSR106" s="72"/>
      <c r="NSS106" s="72"/>
      <c r="NST106" s="72"/>
      <c r="NSU106" s="72"/>
      <c r="NSV106" s="72"/>
      <c r="NSW106" s="72"/>
      <c r="NSX106" s="72"/>
      <c r="NSY106" s="72"/>
      <c r="NSZ106" s="72"/>
      <c r="NTA106" s="72"/>
      <c r="NTB106" s="72"/>
      <c r="NTC106" s="72"/>
      <c r="NTD106" s="72"/>
      <c r="NTE106" s="72"/>
      <c r="NTF106" s="72"/>
      <c r="NTG106" s="72"/>
      <c r="NTH106" s="72"/>
      <c r="NTI106" s="72"/>
      <c r="NTJ106" s="72"/>
      <c r="NTK106" s="72"/>
      <c r="NTL106" s="72"/>
      <c r="NTM106" s="72"/>
      <c r="NTN106" s="72"/>
      <c r="NTO106" s="72"/>
      <c r="NTP106" s="72"/>
      <c r="NTQ106" s="72"/>
      <c r="NTR106" s="72"/>
      <c r="NTS106" s="72"/>
      <c r="NTT106" s="72"/>
      <c r="NTU106" s="72"/>
      <c r="NTV106" s="72"/>
      <c r="NTW106" s="72"/>
      <c r="NTX106" s="72"/>
      <c r="NTY106" s="72"/>
      <c r="NTZ106" s="72"/>
      <c r="NUA106" s="72"/>
      <c r="NUB106" s="72"/>
      <c r="NUC106" s="72"/>
      <c r="NUD106" s="72"/>
      <c r="NUE106" s="72"/>
      <c r="NUF106" s="72"/>
      <c r="NUG106" s="72"/>
      <c r="NUH106" s="72"/>
      <c r="NUI106" s="72"/>
      <c r="NUJ106" s="72"/>
      <c r="NUK106" s="72"/>
      <c r="NUL106" s="72"/>
      <c r="NUM106" s="72"/>
      <c r="NUN106" s="72"/>
      <c r="NUO106" s="72"/>
      <c r="NUP106" s="72"/>
      <c r="NUQ106" s="72"/>
      <c r="NUR106" s="72"/>
      <c r="NUS106" s="72"/>
      <c r="NUT106" s="72"/>
      <c r="NUU106" s="72"/>
      <c r="NUV106" s="72"/>
      <c r="NUW106" s="72"/>
      <c r="NUX106" s="72"/>
      <c r="NUY106" s="72"/>
      <c r="NUZ106" s="72"/>
      <c r="NVA106" s="72"/>
      <c r="NVB106" s="72"/>
      <c r="NVC106" s="72"/>
      <c r="NVD106" s="72"/>
      <c r="NVE106" s="72"/>
      <c r="NVF106" s="72"/>
      <c r="NVG106" s="72"/>
      <c r="NVH106" s="72"/>
      <c r="NVI106" s="72"/>
      <c r="NVJ106" s="72"/>
      <c r="NVK106" s="72"/>
      <c r="NVL106" s="72"/>
      <c r="NVM106" s="72"/>
      <c r="NVN106" s="72"/>
      <c r="NVO106" s="72"/>
      <c r="NVP106" s="72"/>
      <c r="NVQ106" s="72"/>
      <c r="NVR106" s="72"/>
      <c r="NVS106" s="72"/>
      <c r="NVT106" s="72"/>
      <c r="NVU106" s="72"/>
      <c r="NVV106" s="72"/>
      <c r="NVW106" s="72"/>
      <c r="NVX106" s="72"/>
      <c r="NVY106" s="72"/>
      <c r="NVZ106" s="72"/>
      <c r="NWA106" s="72"/>
      <c r="NWB106" s="72"/>
      <c r="NWC106" s="72"/>
      <c r="NWD106" s="72"/>
      <c r="NWE106" s="72"/>
      <c r="NWF106" s="72"/>
      <c r="NWG106" s="72"/>
      <c r="NWH106" s="72"/>
      <c r="NWI106" s="72"/>
      <c r="NWJ106" s="72"/>
      <c r="NWK106" s="72"/>
      <c r="NWL106" s="72"/>
      <c r="NWM106" s="72"/>
      <c r="NWN106" s="72"/>
      <c r="NWO106" s="72"/>
      <c r="NWP106" s="72"/>
      <c r="NWQ106" s="72"/>
      <c r="NWR106" s="72"/>
      <c r="NWS106" s="72"/>
      <c r="NWT106" s="72"/>
      <c r="NWU106" s="72"/>
      <c r="NWV106" s="72"/>
      <c r="NWW106" s="72"/>
      <c r="NWX106" s="72"/>
      <c r="NWY106" s="72"/>
      <c r="NWZ106" s="72"/>
      <c r="NXA106" s="72"/>
      <c r="NXB106" s="72"/>
      <c r="NXC106" s="72"/>
      <c r="NXD106" s="72"/>
      <c r="NXE106" s="72"/>
      <c r="NXF106" s="72"/>
      <c r="NXG106" s="72"/>
      <c r="NXH106" s="72"/>
      <c r="NXI106" s="72"/>
      <c r="NXJ106" s="72"/>
      <c r="NXK106" s="72"/>
      <c r="NXL106" s="72"/>
      <c r="NXM106" s="72"/>
      <c r="NXN106" s="72"/>
      <c r="NXO106" s="72"/>
      <c r="NXP106" s="72"/>
      <c r="NXQ106" s="72"/>
      <c r="NXR106" s="72"/>
      <c r="NXS106" s="72"/>
      <c r="NXT106" s="72"/>
      <c r="NXU106" s="72"/>
      <c r="NXV106" s="72"/>
      <c r="NXW106" s="72"/>
      <c r="NXX106" s="72"/>
      <c r="NXY106" s="72"/>
      <c r="NXZ106" s="72"/>
      <c r="NYA106" s="72"/>
      <c r="NYB106" s="72"/>
      <c r="NYC106" s="72"/>
      <c r="NYD106" s="72"/>
      <c r="NYE106" s="72"/>
      <c r="NYF106" s="72"/>
      <c r="NYG106" s="72"/>
      <c r="NYH106" s="72"/>
      <c r="NYI106" s="72"/>
      <c r="NYJ106" s="72"/>
      <c r="NYK106" s="72"/>
      <c r="NYL106" s="72"/>
      <c r="NYM106" s="72"/>
      <c r="NYN106" s="72"/>
      <c r="NYO106" s="72"/>
      <c r="NYP106" s="72"/>
      <c r="NYQ106" s="72"/>
      <c r="NYR106" s="72"/>
      <c r="NYS106" s="72"/>
      <c r="NYT106" s="72"/>
      <c r="NYU106" s="72"/>
      <c r="NYV106" s="72"/>
      <c r="NYW106" s="72"/>
      <c r="NYX106" s="72"/>
      <c r="NYY106" s="72"/>
      <c r="NYZ106" s="72"/>
      <c r="NZA106" s="72"/>
      <c r="NZB106" s="72"/>
      <c r="NZC106" s="72"/>
      <c r="NZD106" s="72"/>
      <c r="NZE106" s="72"/>
      <c r="NZF106" s="72"/>
      <c r="NZG106" s="72"/>
      <c r="NZH106" s="72"/>
      <c r="NZI106" s="72"/>
      <c r="NZJ106" s="72"/>
      <c r="NZK106" s="72"/>
      <c r="NZL106" s="72"/>
      <c r="NZM106" s="72"/>
      <c r="NZN106" s="72"/>
      <c r="NZO106" s="72"/>
      <c r="NZP106" s="72"/>
      <c r="NZQ106" s="72"/>
      <c r="NZR106" s="72"/>
      <c r="NZS106" s="72"/>
      <c r="NZT106" s="72"/>
      <c r="NZU106" s="72"/>
      <c r="NZV106" s="72"/>
      <c r="NZW106" s="72"/>
      <c r="NZX106" s="72"/>
      <c r="NZY106" s="72"/>
      <c r="NZZ106" s="72"/>
      <c r="OAA106" s="72"/>
      <c r="OAB106" s="72"/>
      <c r="OAC106" s="72"/>
      <c r="OAD106" s="72"/>
      <c r="OAE106" s="72"/>
      <c r="OAF106" s="72"/>
      <c r="OAG106" s="72"/>
      <c r="OAH106" s="72"/>
      <c r="OAI106" s="72"/>
      <c r="OAJ106" s="72"/>
      <c r="OAK106" s="72"/>
      <c r="OAL106" s="72"/>
      <c r="OAM106" s="72"/>
      <c r="OAN106" s="72"/>
      <c r="OAO106" s="72"/>
      <c r="OAP106" s="72"/>
      <c r="OAQ106" s="72"/>
      <c r="OAR106" s="72"/>
      <c r="OAS106" s="72"/>
      <c r="OAT106" s="72"/>
      <c r="OAU106" s="72"/>
      <c r="OAV106" s="72"/>
      <c r="OAW106" s="72"/>
      <c r="OAX106" s="72"/>
      <c r="OAY106" s="72"/>
      <c r="OAZ106" s="72"/>
      <c r="OBA106" s="72"/>
      <c r="OBB106" s="72"/>
      <c r="OBC106" s="72"/>
      <c r="OBD106" s="72"/>
      <c r="OBE106" s="72"/>
      <c r="OBF106" s="72"/>
      <c r="OBG106" s="72"/>
      <c r="OBH106" s="72"/>
      <c r="OBI106" s="72"/>
      <c r="OBJ106" s="72"/>
      <c r="OBK106" s="72"/>
      <c r="OBL106" s="72"/>
      <c r="OBM106" s="72"/>
      <c r="OBN106" s="72"/>
      <c r="OBO106" s="72"/>
      <c r="OBP106" s="72"/>
      <c r="OBQ106" s="72"/>
      <c r="OBR106" s="72"/>
      <c r="OBS106" s="72"/>
      <c r="OBT106" s="72"/>
      <c r="OBU106" s="72"/>
      <c r="OBV106" s="72"/>
      <c r="OBW106" s="72"/>
      <c r="OBX106" s="72"/>
      <c r="OBY106" s="72"/>
      <c r="OBZ106" s="72"/>
      <c r="OCA106" s="72"/>
      <c r="OCB106" s="72"/>
      <c r="OCC106" s="72"/>
      <c r="OCD106" s="72"/>
      <c r="OCE106" s="72"/>
      <c r="OCF106" s="72"/>
      <c r="OCG106" s="72"/>
      <c r="OCH106" s="72"/>
      <c r="OCI106" s="72"/>
      <c r="OCJ106" s="72"/>
      <c r="OCK106" s="72"/>
      <c r="OCL106" s="72"/>
      <c r="OCM106" s="72"/>
      <c r="OCN106" s="72"/>
      <c r="OCO106" s="72"/>
      <c r="OCP106" s="72"/>
      <c r="OCQ106" s="72"/>
      <c r="OCR106" s="72"/>
      <c r="OCS106" s="72"/>
      <c r="OCT106" s="72"/>
      <c r="OCU106" s="72"/>
      <c r="OCV106" s="72"/>
      <c r="OCW106" s="72"/>
      <c r="OCX106" s="72"/>
      <c r="OCY106" s="72"/>
      <c r="OCZ106" s="72"/>
      <c r="ODA106" s="72"/>
      <c r="ODB106" s="72"/>
      <c r="ODC106" s="72"/>
      <c r="ODD106" s="72"/>
      <c r="ODE106" s="72"/>
      <c r="ODF106" s="72"/>
      <c r="ODG106" s="72"/>
      <c r="ODH106" s="72"/>
      <c r="ODI106" s="72"/>
      <c r="ODJ106" s="72"/>
      <c r="ODK106" s="72"/>
      <c r="ODL106" s="72"/>
      <c r="ODM106" s="72"/>
      <c r="ODN106" s="72"/>
      <c r="ODO106" s="72"/>
      <c r="ODP106" s="72"/>
      <c r="ODQ106" s="72"/>
      <c r="ODR106" s="72"/>
      <c r="ODS106" s="72"/>
      <c r="ODT106" s="72"/>
      <c r="ODU106" s="72"/>
      <c r="ODV106" s="72"/>
      <c r="ODW106" s="72"/>
      <c r="ODX106" s="72"/>
      <c r="ODY106" s="72"/>
      <c r="ODZ106" s="72"/>
      <c r="OEA106" s="72"/>
      <c r="OEB106" s="72"/>
      <c r="OEC106" s="72"/>
      <c r="OED106" s="72"/>
      <c r="OEE106" s="72"/>
      <c r="OEF106" s="72"/>
      <c r="OEG106" s="72"/>
      <c r="OEH106" s="72"/>
      <c r="OEI106" s="72"/>
      <c r="OEJ106" s="72"/>
      <c r="OEK106" s="72"/>
      <c r="OEL106" s="72"/>
      <c r="OEM106" s="72"/>
      <c r="OEN106" s="72"/>
      <c r="OEO106" s="72"/>
      <c r="OEP106" s="72"/>
      <c r="OEQ106" s="72"/>
      <c r="OER106" s="72"/>
      <c r="OES106" s="72"/>
      <c r="OET106" s="72"/>
      <c r="OEU106" s="72"/>
      <c r="OEV106" s="72"/>
      <c r="OEW106" s="72"/>
      <c r="OEX106" s="72"/>
      <c r="OEY106" s="72"/>
      <c r="OEZ106" s="72"/>
      <c r="OFA106" s="72"/>
      <c r="OFB106" s="72"/>
      <c r="OFC106" s="72"/>
      <c r="OFD106" s="72"/>
      <c r="OFE106" s="72"/>
      <c r="OFF106" s="72"/>
      <c r="OFG106" s="72"/>
      <c r="OFH106" s="72"/>
      <c r="OFI106" s="72"/>
      <c r="OFJ106" s="72"/>
      <c r="OFK106" s="72"/>
      <c r="OFL106" s="72"/>
      <c r="OFM106" s="72"/>
      <c r="OFN106" s="72"/>
      <c r="OFO106" s="72"/>
      <c r="OFP106" s="72"/>
      <c r="OFQ106" s="72"/>
      <c r="OFR106" s="72"/>
      <c r="OFS106" s="72"/>
      <c r="OFT106" s="72"/>
      <c r="OFU106" s="72"/>
      <c r="OFV106" s="72"/>
      <c r="OFW106" s="72"/>
      <c r="OFX106" s="72"/>
      <c r="OFY106" s="72"/>
      <c r="OFZ106" s="72"/>
      <c r="OGA106" s="72"/>
      <c r="OGB106" s="72"/>
      <c r="OGC106" s="72"/>
      <c r="OGD106" s="72"/>
      <c r="OGE106" s="72"/>
      <c r="OGF106" s="72"/>
      <c r="OGG106" s="72"/>
      <c r="OGH106" s="72"/>
      <c r="OGI106" s="72"/>
      <c r="OGJ106" s="72"/>
      <c r="OGK106" s="72"/>
      <c r="OGL106" s="72"/>
      <c r="OGM106" s="72"/>
      <c r="OGN106" s="72"/>
      <c r="OGO106" s="72"/>
      <c r="OGP106" s="72"/>
      <c r="OGQ106" s="72"/>
      <c r="OGR106" s="72"/>
      <c r="OGS106" s="72"/>
      <c r="OGT106" s="72"/>
      <c r="OGU106" s="72"/>
      <c r="OGV106" s="72"/>
      <c r="OGW106" s="72"/>
      <c r="OGX106" s="72"/>
      <c r="OGY106" s="72"/>
      <c r="OGZ106" s="72"/>
      <c r="OHA106" s="72"/>
      <c r="OHB106" s="72"/>
      <c r="OHC106" s="72"/>
      <c r="OHD106" s="72"/>
      <c r="OHE106" s="72"/>
      <c r="OHF106" s="72"/>
      <c r="OHG106" s="72"/>
      <c r="OHH106" s="72"/>
      <c r="OHI106" s="72"/>
      <c r="OHJ106" s="72"/>
      <c r="OHK106" s="72"/>
      <c r="OHL106" s="72"/>
      <c r="OHM106" s="72"/>
      <c r="OHN106" s="72"/>
      <c r="OHO106" s="72"/>
      <c r="OHP106" s="72"/>
      <c r="OHQ106" s="72"/>
      <c r="OHR106" s="72"/>
      <c r="OHS106" s="72"/>
      <c r="OHT106" s="72"/>
      <c r="OHU106" s="72"/>
      <c r="OHV106" s="72"/>
      <c r="OHW106" s="72"/>
      <c r="OHX106" s="72"/>
      <c r="OHY106" s="72"/>
      <c r="OHZ106" s="72"/>
      <c r="OIA106" s="72"/>
      <c r="OIB106" s="72"/>
      <c r="OIC106" s="72"/>
      <c r="OID106" s="72"/>
      <c r="OIE106" s="72"/>
      <c r="OIF106" s="72"/>
      <c r="OIG106" s="72"/>
      <c r="OIH106" s="72"/>
      <c r="OII106" s="72"/>
      <c r="OIJ106" s="72"/>
      <c r="OIK106" s="72"/>
      <c r="OIL106" s="72"/>
      <c r="OIM106" s="72"/>
      <c r="OIN106" s="72"/>
      <c r="OIO106" s="72"/>
      <c r="OIP106" s="72"/>
      <c r="OIQ106" s="72"/>
      <c r="OIR106" s="72"/>
      <c r="OIS106" s="72"/>
      <c r="OIT106" s="72"/>
      <c r="OIU106" s="72"/>
      <c r="OIV106" s="72"/>
      <c r="OIW106" s="72"/>
      <c r="OIX106" s="72"/>
      <c r="OIY106" s="72"/>
      <c r="OIZ106" s="72"/>
      <c r="OJA106" s="72"/>
      <c r="OJB106" s="72"/>
      <c r="OJC106" s="72"/>
      <c r="OJD106" s="72"/>
      <c r="OJE106" s="72"/>
      <c r="OJF106" s="72"/>
      <c r="OJG106" s="72"/>
      <c r="OJH106" s="72"/>
      <c r="OJI106" s="72"/>
      <c r="OJJ106" s="72"/>
      <c r="OJK106" s="72"/>
      <c r="OJL106" s="72"/>
      <c r="OJM106" s="72"/>
      <c r="OJN106" s="72"/>
      <c r="OJO106" s="72"/>
      <c r="OJP106" s="72"/>
      <c r="OJQ106" s="72"/>
      <c r="OJR106" s="72"/>
      <c r="OJS106" s="72"/>
      <c r="OJT106" s="72"/>
      <c r="OJU106" s="72"/>
      <c r="OJV106" s="72"/>
      <c r="OJW106" s="72"/>
      <c r="OJX106" s="72"/>
      <c r="OJY106" s="72"/>
      <c r="OJZ106" s="72"/>
      <c r="OKA106" s="72"/>
      <c r="OKB106" s="72"/>
      <c r="OKC106" s="72"/>
      <c r="OKD106" s="72"/>
      <c r="OKE106" s="72"/>
      <c r="OKF106" s="72"/>
      <c r="OKG106" s="72"/>
      <c r="OKH106" s="72"/>
      <c r="OKI106" s="72"/>
      <c r="OKJ106" s="72"/>
      <c r="OKK106" s="72"/>
      <c r="OKL106" s="72"/>
      <c r="OKM106" s="72"/>
      <c r="OKN106" s="72"/>
      <c r="OKO106" s="72"/>
      <c r="OKP106" s="72"/>
      <c r="OKQ106" s="72"/>
      <c r="OKR106" s="72"/>
      <c r="OKS106" s="72"/>
      <c r="OKT106" s="72"/>
      <c r="OKU106" s="72"/>
      <c r="OKV106" s="72"/>
      <c r="OKW106" s="72"/>
      <c r="OKX106" s="72"/>
      <c r="OKY106" s="72"/>
      <c r="OKZ106" s="72"/>
      <c r="OLA106" s="72"/>
      <c r="OLB106" s="72"/>
      <c r="OLC106" s="72"/>
      <c r="OLD106" s="72"/>
      <c r="OLE106" s="72"/>
      <c r="OLF106" s="72"/>
      <c r="OLG106" s="72"/>
      <c r="OLH106" s="72"/>
      <c r="OLI106" s="72"/>
      <c r="OLJ106" s="72"/>
      <c r="OLK106" s="72"/>
      <c r="OLL106" s="72"/>
      <c r="OLM106" s="72"/>
      <c r="OLN106" s="72"/>
      <c r="OLO106" s="72"/>
      <c r="OLP106" s="72"/>
      <c r="OLQ106" s="72"/>
      <c r="OLR106" s="72"/>
      <c r="OLS106" s="72"/>
      <c r="OLT106" s="72"/>
      <c r="OLU106" s="72"/>
      <c r="OLV106" s="72"/>
      <c r="OLW106" s="72"/>
      <c r="OLX106" s="72"/>
      <c r="OLY106" s="72"/>
      <c r="OLZ106" s="72"/>
      <c r="OMA106" s="72"/>
      <c r="OMB106" s="72"/>
      <c r="OMC106" s="72"/>
      <c r="OMD106" s="72"/>
      <c r="OME106" s="72"/>
      <c r="OMF106" s="72"/>
      <c r="OMG106" s="72"/>
      <c r="OMH106" s="72"/>
      <c r="OMI106" s="72"/>
      <c r="OMJ106" s="72"/>
      <c r="OMK106" s="72"/>
      <c r="OML106" s="72"/>
      <c r="OMM106" s="72"/>
      <c r="OMN106" s="72"/>
      <c r="OMO106" s="72"/>
      <c r="OMP106" s="72"/>
      <c r="OMQ106" s="72"/>
      <c r="OMR106" s="72"/>
      <c r="OMS106" s="72"/>
      <c r="OMT106" s="72"/>
      <c r="OMU106" s="72"/>
      <c r="OMV106" s="72"/>
      <c r="OMW106" s="72"/>
      <c r="OMX106" s="72"/>
      <c r="OMY106" s="72"/>
      <c r="OMZ106" s="72"/>
      <c r="ONA106" s="72"/>
      <c r="ONB106" s="72"/>
      <c r="ONC106" s="72"/>
      <c r="OND106" s="72"/>
      <c r="ONE106" s="72"/>
      <c r="ONF106" s="72"/>
      <c r="ONG106" s="72"/>
      <c r="ONH106" s="72"/>
      <c r="ONI106" s="72"/>
      <c r="ONJ106" s="72"/>
      <c r="ONK106" s="72"/>
      <c r="ONL106" s="72"/>
      <c r="ONM106" s="72"/>
      <c r="ONN106" s="72"/>
      <c r="ONO106" s="72"/>
      <c r="ONP106" s="72"/>
      <c r="ONQ106" s="72"/>
      <c r="ONR106" s="72"/>
      <c r="ONS106" s="72"/>
      <c r="ONT106" s="72"/>
      <c r="ONU106" s="72"/>
      <c r="ONV106" s="72"/>
      <c r="ONW106" s="72"/>
      <c r="ONX106" s="72"/>
      <c r="ONY106" s="72"/>
      <c r="ONZ106" s="72"/>
      <c r="OOA106" s="72"/>
      <c r="OOB106" s="72"/>
      <c r="OOC106" s="72"/>
      <c r="OOD106" s="72"/>
      <c r="OOE106" s="72"/>
      <c r="OOF106" s="72"/>
      <c r="OOG106" s="72"/>
      <c r="OOH106" s="72"/>
      <c r="OOI106" s="72"/>
      <c r="OOJ106" s="72"/>
      <c r="OOK106" s="72"/>
      <c r="OOL106" s="72"/>
      <c r="OOM106" s="72"/>
      <c r="OON106" s="72"/>
      <c r="OOO106" s="72"/>
      <c r="OOP106" s="72"/>
      <c r="OOQ106" s="72"/>
      <c r="OOR106" s="72"/>
      <c r="OOS106" s="72"/>
      <c r="OOT106" s="72"/>
      <c r="OOU106" s="72"/>
      <c r="OOV106" s="72"/>
      <c r="OOW106" s="72"/>
      <c r="OOX106" s="72"/>
      <c r="OOY106" s="72"/>
      <c r="OOZ106" s="72"/>
      <c r="OPA106" s="72"/>
      <c r="OPB106" s="72"/>
      <c r="OPC106" s="72"/>
      <c r="OPD106" s="72"/>
      <c r="OPE106" s="72"/>
      <c r="OPF106" s="72"/>
      <c r="OPG106" s="72"/>
      <c r="OPH106" s="72"/>
      <c r="OPI106" s="72"/>
      <c r="OPJ106" s="72"/>
      <c r="OPK106" s="72"/>
      <c r="OPL106" s="72"/>
      <c r="OPM106" s="72"/>
      <c r="OPN106" s="72"/>
      <c r="OPO106" s="72"/>
      <c r="OPP106" s="72"/>
      <c r="OPQ106" s="72"/>
      <c r="OPR106" s="72"/>
      <c r="OPS106" s="72"/>
      <c r="OPT106" s="72"/>
      <c r="OPU106" s="72"/>
      <c r="OPV106" s="72"/>
      <c r="OPW106" s="72"/>
      <c r="OPX106" s="72"/>
      <c r="OPY106" s="72"/>
      <c r="OPZ106" s="72"/>
      <c r="OQA106" s="72"/>
      <c r="OQB106" s="72"/>
      <c r="OQC106" s="72"/>
      <c r="OQD106" s="72"/>
      <c r="OQE106" s="72"/>
      <c r="OQF106" s="72"/>
      <c r="OQG106" s="72"/>
      <c r="OQH106" s="72"/>
      <c r="OQI106" s="72"/>
      <c r="OQJ106" s="72"/>
      <c r="OQK106" s="72"/>
      <c r="OQL106" s="72"/>
      <c r="OQM106" s="72"/>
      <c r="OQN106" s="72"/>
      <c r="OQO106" s="72"/>
      <c r="OQP106" s="72"/>
      <c r="OQQ106" s="72"/>
      <c r="OQR106" s="72"/>
      <c r="OQS106" s="72"/>
      <c r="OQT106" s="72"/>
      <c r="OQU106" s="72"/>
      <c r="OQV106" s="72"/>
      <c r="OQW106" s="72"/>
      <c r="OQX106" s="72"/>
      <c r="OQY106" s="72"/>
      <c r="OQZ106" s="72"/>
      <c r="ORA106" s="72"/>
      <c r="ORB106" s="72"/>
      <c r="ORC106" s="72"/>
      <c r="ORD106" s="72"/>
      <c r="ORE106" s="72"/>
      <c r="ORF106" s="72"/>
      <c r="ORG106" s="72"/>
      <c r="ORH106" s="72"/>
      <c r="ORI106" s="72"/>
      <c r="ORJ106" s="72"/>
      <c r="ORK106" s="72"/>
      <c r="ORL106" s="72"/>
      <c r="ORM106" s="72"/>
      <c r="ORN106" s="72"/>
      <c r="ORO106" s="72"/>
      <c r="ORP106" s="72"/>
      <c r="ORQ106" s="72"/>
      <c r="ORR106" s="72"/>
      <c r="ORS106" s="72"/>
      <c r="ORT106" s="72"/>
      <c r="ORU106" s="72"/>
      <c r="ORV106" s="72"/>
      <c r="ORW106" s="72"/>
      <c r="ORX106" s="72"/>
      <c r="ORY106" s="72"/>
      <c r="ORZ106" s="72"/>
      <c r="OSA106" s="72"/>
      <c r="OSB106" s="72"/>
      <c r="OSC106" s="72"/>
      <c r="OSD106" s="72"/>
      <c r="OSE106" s="72"/>
      <c r="OSF106" s="72"/>
      <c r="OSG106" s="72"/>
      <c r="OSH106" s="72"/>
      <c r="OSI106" s="72"/>
      <c r="OSJ106" s="72"/>
      <c r="OSK106" s="72"/>
      <c r="OSL106" s="72"/>
      <c r="OSM106" s="72"/>
      <c r="OSN106" s="72"/>
      <c r="OSO106" s="72"/>
      <c r="OSP106" s="72"/>
      <c r="OSQ106" s="72"/>
      <c r="OSR106" s="72"/>
      <c r="OSS106" s="72"/>
      <c r="OST106" s="72"/>
      <c r="OSU106" s="72"/>
      <c r="OSV106" s="72"/>
      <c r="OSW106" s="72"/>
      <c r="OSX106" s="72"/>
      <c r="OSY106" s="72"/>
      <c r="OSZ106" s="72"/>
      <c r="OTA106" s="72"/>
      <c r="OTB106" s="72"/>
      <c r="OTC106" s="72"/>
      <c r="OTD106" s="72"/>
      <c r="OTE106" s="72"/>
      <c r="OTF106" s="72"/>
      <c r="OTG106" s="72"/>
      <c r="OTH106" s="72"/>
      <c r="OTI106" s="72"/>
      <c r="OTJ106" s="72"/>
      <c r="OTK106" s="72"/>
      <c r="OTL106" s="72"/>
      <c r="OTM106" s="72"/>
      <c r="OTN106" s="72"/>
      <c r="OTO106" s="72"/>
      <c r="OTP106" s="72"/>
      <c r="OTQ106" s="72"/>
      <c r="OTR106" s="72"/>
      <c r="OTS106" s="72"/>
      <c r="OTT106" s="72"/>
      <c r="OTU106" s="72"/>
      <c r="OTV106" s="72"/>
      <c r="OTW106" s="72"/>
      <c r="OTX106" s="72"/>
      <c r="OTY106" s="72"/>
      <c r="OTZ106" s="72"/>
      <c r="OUA106" s="72"/>
      <c r="OUB106" s="72"/>
      <c r="OUC106" s="72"/>
      <c r="OUD106" s="72"/>
      <c r="OUE106" s="72"/>
      <c r="OUF106" s="72"/>
      <c r="OUG106" s="72"/>
      <c r="OUH106" s="72"/>
      <c r="OUI106" s="72"/>
      <c r="OUJ106" s="72"/>
      <c r="OUK106" s="72"/>
      <c r="OUL106" s="72"/>
      <c r="OUM106" s="72"/>
      <c r="OUN106" s="72"/>
      <c r="OUO106" s="72"/>
      <c r="OUP106" s="72"/>
      <c r="OUQ106" s="72"/>
      <c r="OUR106" s="72"/>
      <c r="OUS106" s="72"/>
      <c r="OUT106" s="72"/>
      <c r="OUU106" s="72"/>
      <c r="OUV106" s="72"/>
      <c r="OUW106" s="72"/>
      <c r="OUX106" s="72"/>
      <c r="OUY106" s="72"/>
      <c r="OUZ106" s="72"/>
      <c r="OVA106" s="72"/>
      <c r="OVB106" s="72"/>
      <c r="OVC106" s="72"/>
      <c r="OVD106" s="72"/>
      <c r="OVE106" s="72"/>
      <c r="OVF106" s="72"/>
      <c r="OVG106" s="72"/>
      <c r="OVH106" s="72"/>
      <c r="OVI106" s="72"/>
      <c r="OVJ106" s="72"/>
      <c r="OVK106" s="72"/>
      <c r="OVL106" s="72"/>
      <c r="OVM106" s="72"/>
      <c r="OVN106" s="72"/>
      <c r="OVO106" s="72"/>
      <c r="OVP106" s="72"/>
      <c r="OVQ106" s="72"/>
      <c r="OVR106" s="72"/>
      <c r="OVS106" s="72"/>
      <c r="OVT106" s="72"/>
      <c r="OVU106" s="72"/>
      <c r="OVV106" s="72"/>
      <c r="OVW106" s="72"/>
      <c r="OVX106" s="72"/>
      <c r="OVY106" s="72"/>
      <c r="OVZ106" s="72"/>
      <c r="OWA106" s="72"/>
      <c r="OWB106" s="72"/>
      <c r="OWC106" s="72"/>
      <c r="OWD106" s="72"/>
      <c r="OWE106" s="72"/>
      <c r="OWF106" s="72"/>
      <c r="OWG106" s="72"/>
      <c r="OWH106" s="72"/>
      <c r="OWI106" s="72"/>
      <c r="OWJ106" s="72"/>
      <c r="OWK106" s="72"/>
      <c r="OWL106" s="72"/>
      <c r="OWM106" s="72"/>
      <c r="OWN106" s="72"/>
      <c r="OWO106" s="72"/>
      <c r="OWP106" s="72"/>
      <c r="OWQ106" s="72"/>
      <c r="OWR106" s="72"/>
      <c r="OWS106" s="72"/>
      <c r="OWT106" s="72"/>
      <c r="OWU106" s="72"/>
      <c r="OWV106" s="72"/>
      <c r="OWW106" s="72"/>
      <c r="OWX106" s="72"/>
      <c r="OWY106" s="72"/>
      <c r="OWZ106" s="72"/>
      <c r="OXA106" s="72"/>
      <c r="OXB106" s="72"/>
      <c r="OXC106" s="72"/>
      <c r="OXD106" s="72"/>
      <c r="OXE106" s="72"/>
      <c r="OXF106" s="72"/>
      <c r="OXG106" s="72"/>
      <c r="OXH106" s="72"/>
      <c r="OXI106" s="72"/>
      <c r="OXJ106" s="72"/>
      <c r="OXK106" s="72"/>
      <c r="OXL106" s="72"/>
      <c r="OXM106" s="72"/>
      <c r="OXN106" s="72"/>
      <c r="OXO106" s="72"/>
      <c r="OXP106" s="72"/>
      <c r="OXQ106" s="72"/>
      <c r="OXR106" s="72"/>
      <c r="OXS106" s="72"/>
      <c r="OXT106" s="72"/>
      <c r="OXU106" s="72"/>
      <c r="OXV106" s="72"/>
      <c r="OXW106" s="72"/>
      <c r="OXX106" s="72"/>
      <c r="OXY106" s="72"/>
      <c r="OXZ106" s="72"/>
      <c r="OYA106" s="72"/>
      <c r="OYB106" s="72"/>
      <c r="OYC106" s="72"/>
      <c r="OYD106" s="72"/>
      <c r="OYE106" s="72"/>
      <c r="OYF106" s="72"/>
      <c r="OYG106" s="72"/>
      <c r="OYH106" s="72"/>
      <c r="OYI106" s="72"/>
      <c r="OYJ106" s="72"/>
      <c r="OYK106" s="72"/>
      <c r="OYL106" s="72"/>
      <c r="OYM106" s="72"/>
      <c r="OYN106" s="72"/>
      <c r="OYO106" s="72"/>
      <c r="OYP106" s="72"/>
      <c r="OYQ106" s="72"/>
      <c r="OYR106" s="72"/>
      <c r="OYS106" s="72"/>
      <c r="OYT106" s="72"/>
      <c r="OYU106" s="72"/>
      <c r="OYV106" s="72"/>
      <c r="OYW106" s="72"/>
      <c r="OYX106" s="72"/>
      <c r="OYY106" s="72"/>
      <c r="OYZ106" s="72"/>
      <c r="OZA106" s="72"/>
      <c r="OZB106" s="72"/>
      <c r="OZC106" s="72"/>
      <c r="OZD106" s="72"/>
      <c r="OZE106" s="72"/>
      <c r="OZF106" s="72"/>
      <c r="OZG106" s="72"/>
      <c r="OZH106" s="72"/>
      <c r="OZI106" s="72"/>
      <c r="OZJ106" s="72"/>
      <c r="OZK106" s="72"/>
      <c r="OZL106" s="72"/>
      <c r="OZM106" s="72"/>
      <c r="OZN106" s="72"/>
      <c r="OZO106" s="72"/>
      <c r="OZP106" s="72"/>
      <c r="OZQ106" s="72"/>
      <c r="OZR106" s="72"/>
      <c r="OZS106" s="72"/>
      <c r="OZT106" s="72"/>
      <c r="OZU106" s="72"/>
      <c r="OZV106" s="72"/>
      <c r="OZW106" s="72"/>
      <c r="OZX106" s="72"/>
      <c r="OZY106" s="72"/>
      <c r="OZZ106" s="72"/>
      <c r="PAA106" s="72"/>
      <c r="PAB106" s="72"/>
      <c r="PAC106" s="72"/>
      <c r="PAD106" s="72"/>
      <c r="PAE106" s="72"/>
      <c r="PAF106" s="72"/>
      <c r="PAG106" s="72"/>
      <c r="PAH106" s="72"/>
      <c r="PAI106" s="72"/>
      <c r="PAJ106" s="72"/>
      <c r="PAK106" s="72"/>
      <c r="PAL106" s="72"/>
      <c r="PAM106" s="72"/>
      <c r="PAN106" s="72"/>
      <c r="PAO106" s="72"/>
      <c r="PAP106" s="72"/>
      <c r="PAQ106" s="72"/>
      <c r="PAR106" s="72"/>
      <c r="PAS106" s="72"/>
      <c r="PAT106" s="72"/>
      <c r="PAU106" s="72"/>
      <c r="PAV106" s="72"/>
      <c r="PAW106" s="72"/>
      <c r="PAX106" s="72"/>
      <c r="PAY106" s="72"/>
      <c r="PAZ106" s="72"/>
      <c r="PBA106" s="72"/>
      <c r="PBB106" s="72"/>
      <c r="PBC106" s="72"/>
      <c r="PBD106" s="72"/>
      <c r="PBE106" s="72"/>
      <c r="PBF106" s="72"/>
      <c r="PBG106" s="72"/>
      <c r="PBH106" s="72"/>
      <c r="PBI106" s="72"/>
      <c r="PBJ106" s="72"/>
      <c r="PBK106" s="72"/>
      <c r="PBL106" s="72"/>
      <c r="PBM106" s="72"/>
      <c r="PBN106" s="72"/>
      <c r="PBO106" s="72"/>
      <c r="PBP106" s="72"/>
      <c r="PBQ106" s="72"/>
      <c r="PBR106" s="72"/>
      <c r="PBS106" s="72"/>
      <c r="PBT106" s="72"/>
      <c r="PBU106" s="72"/>
      <c r="PBV106" s="72"/>
      <c r="PBW106" s="72"/>
      <c r="PBX106" s="72"/>
      <c r="PBY106" s="72"/>
      <c r="PBZ106" s="72"/>
      <c r="PCA106" s="72"/>
      <c r="PCB106" s="72"/>
      <c r="PCC106" s="72"/>
      <c r="PCD106" s="72"/>
      <c r="PCE106" s="72"/>
      <c r="PCF106" s="72"/>
      <c r="PCG106" s="72"/>
      <c r="PCH106" s="72"/>
      <c r="PCI106" s="72"/>
      <c r="PCJ106" s="72"/>
      <c r="PCK106" s="72"/>
      <c r="PCL106" s="72"/>
      <c r="PCM106" s="72"/>
      <c r="PCN106" s="72"/>
      <c r="PCO106" s="72"/>
      <c r="PCP106" s="72"/>
      <c r="PCQ106" s="72"/>
      <c r="PCR106" s="72"/>
      <c r="PCS106" s="72"/>
      <c r="PCT106" s="72"/>
      <c r="PCU106" s="72"/>
      <c r="PCV106" s="72"/>
      <c r="PCW106" s="72"/>
      <c r="PCX106" s="72"/>
      <c r="PCY106" s="72"/>
      <c r="PCZ106" s="72"/>
      <c r="PDA106" s="72"/>
      <c r="PDB106" s="72"/>
      <c r="PDC106" s="72"/>
      <c r="PDD106" s="72"/>
      <c r="PDE106" s="72"/>
      <c r="PDF106" s="72"/>
      <c r="PDG106" s="72"/>
      <c r="PDH106" s="72"/>
      <c r="PDI106" s="72"/>
      <c r="PDJ106" s="72"/>
      <c r="PDK106" s="72"/>
      <c r="PDL106" s="72"/>
      <c r="PDM106" s="72"/>
      <c r="PDN106" s="72"/>
      <c r="PDO106" s="72"/>
      <c r="PDP106" s="72"/>
      <c r="PDQ106" s="72"/>
      <c r="PDR106" s="72"/>
      <c r="PDS106" s="72"/>
      <c r="PDT106" s="72"/>
      <c r="PDU106" s="72"/>
      <c r="PDV106" s="72"/>
      <c r="PDW106" s="72"/>
      <c r="PDX106" s="72"/>
      <c r="PDY106" s="72"/>
      <c r="PDZ106" s="72"/>
      <c r="PEA106" s="72"/>
      <c r="PEB106" s="72"/>
      <c r="PEC106" s="72"/>
      <c r="PED106" s="72"/>
      <c r="PEE106" s="72"/>
      <c r="PEF106" s="72"/>
      <c r="PEG106" s="72"/>
      <c r="PEH106" s="72"/>
      <c r="PEI106" s="72"/>
      <c r="PEJ106" s="72"/>
      <c r="PEK106" s="72"/>
      <c r="PEL106" s="72"/>
      <c r="PEM106" s="72"/>
      <c r="PEN106" s="72"/>
      <c r="PEO106" s="72"/>
      <c r="PEP106" s="72"/>
      <c r="PEQ106" s="72"/>
      <c r="PER106" s="72"/>
      <c r="PES106" s="72"/>
      <c r="PET106" s="72"/>
      <c r="PEU106" s="72"/>
      <c r="PEV106" s="72"/>
      <c r="PEW106" s="72"/>
      <c r="PEX106" s="72"/>
      <c r="PEY106" s="72"/>
      <c r="PEZ106" s="72"/>
      <c r="PFA106" s="72"/>
      <c r="PFB106" s="72"/>
      <c r="PFC106" s="72"/>
      <c r="PFD106" s="72"/>
      <c r="PFE106" s="72"/>
      <c r="PFF106" s="72"/>
      <c r="PFG106" s="72"/>
      <c r="PFH106" s="72"/>
      <c r="PFI106" s="72"/>
      <c r="PFJ106" s="72"/>
      <c r="PFK106" s="72"/>
      <c r="PFL106" s="72"/>
      <c r="PFM106" s="72"/>
      <c r="PFN106" s="72"/>
      <c r="PFO106" s="72"/>
      <c r="PFP106" s="72"/>
      <c r="PFQ106" s="72"/>
      <c r="PFR106" s="72"/>
      <c r="PFS106" s="72"/>
      <c r="PFT106" s="72"/>
      <c r="PFU106" s="72"/>
      <c r="PFV106" s="72"/>
      <c r="PFW106" s="72"/>
      <c r="PFX106" s="72"/>
      <c r="PFY106" s="72"/>
      <c r="PFZ106" s="72"/>
      <c r="PGA106" s="72"/>
      <c r="PGB106" s="72"/>
      <c r="PGC106" s="72"/>
      <c r="PGD106" s="72"/>
      <c r="PGE106" s="72"/>
      <c r="PGF106" s="72"/>
      <c r="PGG106" s="72"/>
      <c r="PGH106" s="72"/>
      <c r="PGI106" s="72"/>
      <c r="PGJ106" s="72"/>
      <c r="PGK106" s="72"/>
      <c r="PGL106" s="72"/>
      <c r="PGM106" s="72"/>
      <c r="PGN106" s="72"/>
      <c r="PGO106" s="72"/>
      <c r="PGP106" s="72"/>
      <c r="PGQ106" s="72"/>
      <c r="PGR106" s="72"/>
      <c r="PGS106" s="72"/>
      <c r="PGT106" s="72"/>
      <c r="PGU106" s="72"/>
      <c r="PGV106" s="72"/>
      <c r="PGW106" s="72"/>
      <c r="PGX106" s="72"/>
      <c r="PGY106" s="72"/>
      <c r="PGZ106" s="72"/>
      <c r="PHA106" s="72"/>
      <c r="PHB106" s="72"/>
      <c r="PHC106" s="72"/>
      <c r="PHD106" s="72"/>
      <c r="PHE106" s="72"/>
      <c r="PHF106" s="72"/>
      <c r="PHG106" s="72"/>
      <c r="PHH106" s="72"/>
      <c r="PHI106" s="72"/>
      <c r="PHJ106" s="72"/>
      <c r="PHK106" s="72"/>
      <c r="PHL106" s="72"/>
      <c r="PHM106" s="72"/>
      <c r="PHN106" s="72"/>
      <c r="PHO106" s="72"/>
      <c r="PHP106" s="72"/>
      <c r="PHQ106" s="72"/>
      <c r="PHR106" s="72"/>
      <c r="PHS106" s="72"/>
      <c r="PHT106" s="72"/>
      <c r="PHU106" s="72"/>
      <c r="PHV106" s="72"/>
      <c r="PHW106" s="72"/>
      <c r="PHX106" s="72"/>
      <c r="PHY106" s="72"/>
      <c r="PHZ106" s="72"/>
      <c r="PIA106" s="72"/>
      <c r="PIB106" s="72"/>
      <c r="PIC106" s="72"/>
      <c r="PID106" s="72"/>
      <c r="PIE106" s="72"/>
      <c r="PIF106" s="72"/>
      <c r="PIG106" s="72"/>
      <c r="PIH106" s="72"/>
      <c r="PII106" s="72"/>
      <c r="PIJ106" s="72"/>
      <c r="PIK106" s="72"/>
      <c r="PIL106" s="72"/>
      <c r="PIM106" s="72"/>
      <c r="PIN106" s="72"/>
      <c r="PIO106" s="72"/>
      <c r="PIP106" s="72"/>
      <c r="PIQ106" s="72"/>
      <c r="PIR106" s="72"/>
      <c r="PIS106" s="72"/>
      <c r="PIT106" s="72"/>
      <c r="PIU106" s="72"/>
      <c r="PIV106" s="72"/>
      <c r="PIW106" s="72"/>
      <c r="PIX106" s="72"/>
      <c r="PIY106" s="72"/>
      <c r="PIZ106" s="72"/>
      <c r="PJA106" s="72"/>
      <c r="PJB106" s="72"/>
      <c r="PJC106" s="72"/>
      <c r="PJD106" s="72"/>
      <c r="PJE106" s="72"/>
      <c r="PJF106" s="72"/>
      <c r="PJG106" s="72"/>
      <c r="PJH106" s="72"/>
      <c r="PJI106" s="72"/>
      <c r="PJJ106" s="72"/>
      <c r="PJK106" s="72"/>
      <c r="PJL106" s="72"/>
      <c r="PJM106" s="72"/>
      <c r="PJN106" s="72"/>
      <c r="PJO106" s="72"/>
      <c r="PJP106" s="72"/>
      <c r="PJQ106" s="72"/>
      <c r="PJR106" s="72"/>
      <c r="PJS106" s="72"/>
      <c r="PJT106" s="72"/>
      <c r="PJU106" s="72"/>
      <c r="PJV106" s="72"/>
      <c r="PJW106" s="72"/>
      <c r="PJX106" s="72"/>
      <c r="PJY106" s="72"/>
      <c r="PJZ106" s="72"/>
      <c r="PKA106" s="72"/>
      <c r="PKB106" s="72"/>
      <c r="PKC106" s="72"/>
      <c r="PKD106" s="72"/>
      <c r="PKE106" s="72"/>
      <c r="PKF106" s="72"/>
      <c r="PKG106" s="72"/>
      <c r="PKH106" s="72"/>
      <c r="PKI106" s="72"/>
      <c r="PKJ106" s="72"/>
      <c r="PKK106" s="72"/>
      <c r="PKL106" s="72"/>
      <c r="PKM106" s="72"/>
      <c r="PKN106" s="72"/>
      <c r="PKO106" s="72"/>
      <c r="PKP106" s="72"/>
      <c r="PKQ106" s="72"/>
      <c r="PKR106" s="72"/>
      <c r="PKS106" s="72"/>
      <c r="PKT106" s="72"/>
      <c r="PKU106" s="72"/>
      <c r="PKV106" s="72"/>
      <c r="PKW106" s="72"/>
      <c r="PKX106" s="72"/>
      <c r="PKY106" s="72"/>
      <c r="PKZ106" s="72"/>
      <c r="PLA106" s="72"/>
      <c r="PLB106" s="72"/>
      <c r="PLC106" s="72"/>
      <c r="PLD106" s="72"/>
      <c r="PLE106" s="72"/>
      <c r="PLF106" s="72"/>
      <c r="PLG106" s="72"/>
      <c r="PLH106" s="72"/>
      <c r="PLI106" s="72"/>
      <c r="PLJ106" s="72"/>
      <c r="PLK106" s="72"/>
      <c r="PLL106" s="72"/>
      <c r="PLM106" s="72"/>
      <c r="PLN106" s="72"/>
      <c r="PLO106" s="72"/>
      <c r="PLP106" s="72"/>
      <c r="PLQ106" s="72"/>
      <c r="PLR106" s="72"/>
      <c r="PLS106" s="72"/>
      <c r="PLT106" s="72"/>
      <c r="PLU106" s="72"/>
      <c r="PLV106" s="72"/>
      <c r="PLW106" s="72"/>
      <c r="PLX106" s="72"/>
      <c r="PLY106" s="72"/>
      <c r="PLZ106" s="72"/>
      <c r="PMA106" s="72"/>
      <c r="PMB106" s="72"/>
      <c r="PMC106" s="72"/>
      <c r="PMD106" s="72"/>
      <c r="PME106" s="72"/>
      <c r="PMF106" s="72"/>
      <c r="PMG106" s="72"/>
      <c r="PMH106" s="72"/>
      <c r="PMI106" s="72"/>
      <c r="PMJ106" s="72"/>
      <c r="PMK106" s="72"/>
      <c r="PML106" s="72"/>
      <c r="PMM106" s="72"/>
      <c r="PMN106" s="72"/>
      <c r="PMO106" s="72"/>
      <c r="PMP106" s="72"/>
      <c r="PMQ106" s="72"/>
      <c r="PMR106" s="72"/>
      <c r="PMS106" s="72"/>
      <c r="PMT106" s="72"/>
      <c r="PMU106" s="72"/>
      <c r="PMV106" s="72"/>
      <c r="PMW106" s="72"/>
      <c r="PMX106" s="72"/>
      <c r="PMY106" s="72"/>
      <c r="PMZ106" s="72"/>
      <c r="PNA106" s="72"/>
      <c r="PNB106" s="72"/>
      <c r="PNC106" s="72"/>
      <c r="PND106" s="72"/>
      <c r="PNE106" s="72"/>
      <c r="PNF106" s="72"/>
      <c r="PNG106" s="72"/>
      <c r="PNH106" s="72"/>
      <c r="PNI106" s="72"/>
      <c r="PNJ106" s="72"/>
      <c r="PNK106" s="72"/>
      <c r="PNL106" s="72"/>
      <c r="PNM106" s="72"/>
      <c r="PNN106" s="72"/>
      <c r="PNO106" s="72"/>
      <c r="PNP106" s="72"/>
      <c r="PNQ106" s="72"/>
      <c r="PNR106" s="72"/>
      <c r="PNS106" s="72"/>
      <c r="PNT106" s="72"/>
      <c r="PNU106" s="72"/>
      <c r="PNV106" s="72"/>
      <c r="PNW106" s="72"/>
      <c r="PNX106" s="72"/>
      <c r="PNY106" s="72"/>
      <c r="PNZ106" s="72"/>
      <c r="POA106" s="72"/>
      <c r="POB106" s="72"/>
      <c r="POC106" s="72"/>
      <c r="POD106" s="72"/>
      <c r="POE106" s="72"/>
      <c r="POF106" s="72"/>
      <c r="POG106" s="72"/>
      <c r="POH106" s="72"/>
      <c r="POI106" s="72"/>
      <c r="POJ106" s="72"/>
      <c r="POK106" s="72"/>
      <c r="POL106" s="72"/>
      <c r="POM106" s="72"/>
      <c r="PON106" s="72"/>
      <c r="POO106" s="72"/>
      <c r="POP106" s="72"/>
      <c r="POQ106" s="72"/>
      <c r="POR106" s="72"/>
      <c r="POS106" s="72"/>
      <c r="POT106" s="72"/>
      <c r="POU106" s="72"/>
      <c r="POV106" s="72"/>
      <c r="POW106" s="72"/>
      <c r="POX106" s="72"/>
      <c r="POY106" s="72"/>
      <c r="POZ106" s="72"/>
      <c r="PPA106" s="72"/>
      <c r="PPB106" s="72"/>
      <c r="PPC106" s="72"/>
      <c r="PPD106" s="72"/>
      <c r="PPE106" s="72"/>
      <c r="PPF106" s="72"/>
      <c r="PPG106" s="72"/>
      <c r="PPH106" s="72"/>
      <c r="PPI106" s="72"/>
      <c r="PPJ106" s="72"/>
      <c r="PPK106" s="72"/>
      <c r="PPL106" s="72"/>
      <c r="PPM106" s="72"/>
      <c r="PPN106" s="72"/>
      <c r="PPO106" s="72"/>
      <c r="PPP106" s="72"/>
      <c r="PPQ106" s="72"/>
      <c r="PPR106" s="72"/>
      <c r="PPS106" s="72"/>
      <c r="PPT106" s="72"/>
      <c r="PPU106" s="72"/>
      <c r="PPV106" s="72"/>
      <c r="PPW106" s="72"/>
      <c r="PPX106" s="72"/>
      <c r="PPY106" s="72"/>
      <c r="PPZ106" s="72"/>
      <c r="PQA106" s="72"/>
      <c r="PQB106" s="72"/>
      <c r="PQC106" s="72"/>
      <c r="PQD106" s="72"/>
      <c r="PQE106" s="72"/>
      <c r="PQF106" s="72"/>
      <c r="PQG106" s="72"/>
      <c r="PQH106" s="72"/>
      <c r="PQI106" s="72"/>
      <c r="PQJ106" s="72"/>
      <c r="PQK106" s="72"/>
      <c r="PQL106" s="72"/>
      <c r="PQM106" s="72"/>
      <c r="PQN106" s="72"/>
      <c r="PQO106" s="72"/>
      <c r="PQP106" s="72"/>
      <c r="PQQ106" s="72"/>
      <c r="PQR106" s="72"/>
      <c r="PQS106" s="72"/>
      <c r="PQT106" s="72"/>
      <c r="PQU106" s="72"/>
      <c r="PQV106" s="72"/>
      <c r="PQW106" s="72"/>
      <c r="PQX106" s="72"/>
      <c r="PQY106" s="72"/>
      <c r="PQZ106" s="72"/>
      <c r="PRA106" s="72"/>
      <c r="PRB106" s="72"/>
      <c r="PRC106" s="72"/>
      <c r="PRD106" s="72"/>
      <c r="PRE106" s="72"/>
      <c r="PRF106" s="72"/>
      <c r="PRG106" s="72"/>
      <c r="PRH106" s="72"/>
      <c r="PRI106" s="72"/>
      <c r="PRJ106" s="72"/>
      <c r="PRK106" s="72"/>
      <c r="PRL106" s="72"/>
      <c r="PRM106" s="72"/>
      <c r="PRN106" s="72"/>
      <c r="PRO106" s="72"/>
      <c r="PRP106" s="72"/>
      <c r="PRQ106" s="72"/>
      <c r="PRR106" s="72"/>
      <c r="PRS106" s="72"/>
      <c r="PRT106" s="72"/>
      <c r="PRU106" s="72"/>
      <c r="PRV106" s="72"/>
      <c r="PRW106" s="72"/>
      <c r="PRX106" s="72"/>
      <c r="PRY106" s="72"/>
      <c r="PRZ106" s="72"/>
      <c r="PSA106" s="72"/>
      <c r="PSB106" s="72"/>
      <c r="PSC106" s="72"/>
      <c r="PSD106" s="72"/>
      <c r="PSE106" s="72"/>
      <c r="PSF106" s="72"/>
      <c r="PSG106" s="72"/>
      <c r="PSH106" s="72"/>
      <c r="PSI106" s="72"/>
      <c r="PSJ106" s="72"/>
      <c r="PSK106" s="72"/>
      <c r="PSL106" s="72"/>
      <c r="PSM106" s="72"/>
      <c r="PSN106" s="72"/>
      <c r="PSO106" s="72"/>
      <c r="PSP106" s="72"/>
      <c r="PSQ106" s="72"/>
      <c r="PSR106" s="72"/>
      <c r="PSS106" s="72"/>
      <c r="PST106" s="72"/>
      <c r="PSU106" s="72"/>
      <c r="PSV106" s="72"/>
      <c r="PSW106" s="72"/>
      <c r="PSX106" s="72"/>
      <c r="PSY106" s="72"/>
      <c r="PSZ106" s="72"/>
      <c r="PTA106" s="72"/>
      <c r="PTB106" s="72"/>
      <c r="PTC106" s="72"/>
      <c r="PTD106" s="72"/>
      <c r="PTE106" s="72"/>
      <c r="PTF106" s="72"/>
      <c r="PTG106" s="72"/>
      <c r="PTH106" s="72"/>
      <c r="PTI106" s="72"/>
      <c r="PTJ106" s="72"/>
      <c r="PTK106" s="72"/>
      <c r="PTL106" s="72"/>
      <c r="PTM106" s="72"/>
      <c r="PTN106" s="72"/>
      <c r="PTO106" s="72"/>
      <c r="PTP106" s="72"/>
      <c r="PTQ106" s="72"/>
      <c r="PTR106" s="72"/>
      <c r="PTS106" s="72"/>
      <c r="PTT106" s="72"/>
      <c r="PTU106" s="72"/>
      <c r="PTV106" s="72"/>
      <c r="PTW106" s="72"/>
      <c r="PTX106" s="72"/>
      <c r="PTY106" s="72"/>
      <c r="PTZ106" s="72"/>
      <c r="PUA106" s="72"/>
      <c r="PUB106" s="72"/>
      <c r="PUC106" s="72"/>
      <c r="PUD106" s="72"/>
      <c r="PUE106" s="72"/>
      <c r="PUF106" s="72"/>
      <c r="PUG106" s="72"/>
      <c r="PUH106" s="72"/>
      <c r="PUI106" s="72"/>
      <c r="PUJ106" s="72"/>
      <c r="PUK106" s="72"/>
      <c r="PUL106" s="72"/>
      <c r="PUM106" s="72"/>
      <c r="PUN106" s="72"/>
      <c r="PUO106" s="72"/>
      <c r="PUP106" s="72"/>
      <c r="PUQ106" s="72"/>
      <c r="PUR106" s="72"/>
      <c r="PUS106" s="72"/>
      <c r="PUT106" s="72"/>
      <c r="PUU106" s="72"/>
      <c r="PUV106" s="72"/>
      <c r="PUW106" s="72"/>
      <c r="PUX106" s="72"/>
      <c r="PUY106" s="72"/>
      <c r="PUZ106" s="72"/>
      <c r="PVA106" s="72"/>
      <c r="PVB106" s="72"/>
      <c r="PVC106" s="72"/>
      <c r="PVD106" s="72"/>
      <c r="PVE106" s="72"/>
      <c r="PVF106" s="72"/>
      <c r="PVG106" s="72"/>
      <c r="PVH106" s="72"/>
      <c r="PVI106" s="72"/>
      <c r="PVJ106" s="72"/>
      <c r="PVK106" s="72"/>
      <c r="PVL106" s="72"/>
      <c r="PVM106" s="72"/>
      <c r="PVN106" s="72"/>
      <c r="PVO106" s="72"/>
      <c r="PVP106" s="72"/>
      <c r="PVQ106" s="72"/>
      <c r="PVR106" s="72"/>
      <c r="PVS106" s="72"/>
      <c r="PVT106" s="72"/>
      <c r="PVU106" s="72"/>
      <c r="PVV106" s="72"/>
      <c r="PVW106" s="72"/>
      <c r="PVX106" s="72"/>
      <c r="PVY106" s="72"/>
      <c r="PVZ106" s="72"/>
      <c r="PWA106" s="72"/>
      <c r="PWB106" s="72"/>
      <c r="PWC106" s="72"/>
      <c r="PWD106" s="72"/>
      <c r="PWE106" s="72"/>
      <c r="PWF106" s="72"/>
      <c r="PWG106" s="72"/>
      <c r="PWH106" s="72"/>
      <c r="PWI106" s="72"/>
      <c r="PWJ106" s="72"/>
      <c r="PWK106" s="72"/>
      <c r="PWL106" s="72"/>
      <c r="PWM106" s="72"/>
      <c r="PWN106" s="72"/>
      <c r="PWO106" s="72"/>
      <c r="PWP106" s="72"/>
      <c r="PWQ106" s="72"/>
      <c r="PWR106" s="72"/>
      <c r="PWS106" s="72"/>
      <c r="PWT106" s="72"/>
      <c r="PWU106" s="72"/>
      <c r="PWV106" s="72"/>
      <c r="PWW106" s="72"/>
      <c r="PWX106" s="72"/>
      <c r="PWY106" s="72"/>
      <c r="PWZ106" s="72"/>
      <c r="PXA106" s="72"/>
      <c r="PXB106" s="72"/>
      <c r="PXC106" s="72"/>
      <c r="PXD106" s="72"/>
      <c r="PXE106" s="72"/>
      <c r="PXF106" s="72"/>
      <c r="PXG106" s="72"/>
      <c r="PXH106" s="72"/>
      <c r="PXI106" s="72"/>
      <c r="PXJ106" s="72"/>
      <c r="PXK106" s="72"/>
      <c r="PXL106" s="72"/>
      <c r="PXM106" s="72"/>
      <c r="PXN106" s="72"/>
      <c r="PXO106" s="72"/>
      <c r="PXP106" s="72"/>
      <c r="PXQ106" s="72"/>
      <c r="PXR106" s="72"/>
      <c r="PXS106" s="72"/>
      <c r="PXT106" s="72"/>
      <c r="PXU106" s="72"/>
      <c r="PXV106" s="72"/>
      <c r="PXW106" s="72"/>
      <c r="PXX106" s="72"/>
      <c r="PXY106" s="72"/>
      <c r="PXZ106" s="72"/>
      <c r="PYA106" s="72"/>
      <c r="PYB106" s="72"/>
      <c r="PYC106" s="72"/>
      <c r="PYD106" s="72"/>
      <c r="PYE106" s="72"/>
      <c r="PYF106" s="72"/>
      <c r="PYG106" s="72"/>
      <c r="PYH106" s="72"/>
      <c r="PYI106" s="72"/>
      <c r="PYJ106" s="72"/>
      <c r="PYK106" s="72"/>
      <c r="PYL106" s="72"/>
      <c r="PYM106" s="72"/>
      <c r="PYN106" s="72"/>
      <c r="PYO106" s="72"/>
      <c r="PYP106" s="72"/>
      <c r="PYQ106" s="72"/>
      <c r="PYR106" s="72"/>
      <c r="PYS106" s="72"/>
      <c r="PYT106" s="72"/>
      <c r="PYU106" s="72"/>
      <c r="PYV106" s="72"/>
      <c r="PYW106" s="72"/>
      <c r="PYX106" s="72"/>
      <c r="PYY106" s="72"/>
      <c r="PYZ106" s="72"/>
      <c r="PZA106" s="72"/>
      <c r="PZB106" s="72"/>
      <c r="PZC106" s="72"/>
      <c r="PZD106" s="72"/>
      <c r="PZE106" s="72"/>
      <c r="PZF106" s="72"/>
      <c r="PZG106" s="72"/>
      <c r="PZH106" s="72"/>
      <c r="PZI106" s="72"/>
      <c r="PZJ106" s="72"/>
      <c r="PZK106" s="72"/>
      <c r="PZL106" s="72"/>
      <c r="PZM106" s="72"/>
      <c r="PZN106" s="72"/>
      <c r="PZO106" s="72"/>
      <c r="PZP106" s="72"/>
      <c r="PZQ106" s="72"/>
      <c r="PZR106" s="72"/>
      <c r="PZS106" s="72"/>
      <c r="PZT106" s="72"/>
      <c r="PZU106" s="72"/>
      <c r="PZV106" s="72"/>
      <c r="PZW106" s="72"/>
      <c r="PZX106" s="72"/>
      <c r="PZY106" s="72"/>
      <c r="PZZ106" s="72"/>
      <c r="QAA106" s="72"/>
      <c r="QAB106" s="72"/>
      <c r="QAC106" s="72"/>
      <c r="QAD106" s="72"/>
      <c r="QAE106" s="72"/>
      <c r="QAF106" s="72"/>
      <c r="QAG106" s="72"/>
      <c r="QAH106" s="72"/>
      <c r="QAI106" s="72"/>
      <c r="QAJ106" s="72"/>
      <c r="QAK106" s="72"/>
      <c r="QAL106" s="72"/>
      <c r="QAM106" s="72"/>
      <c r="QAN106" s="72"/>
      <c r="QAO106" s="72"/>
      <c r="QAP106" s="72"/>
      <c r="QAQ106" s="72"/>
      <c r="QAR106" s="72"/>
      <c r="QAS106" s="72"/>
      <c r="QAT106" s="72"/>
      <c r="QAU106" s="72"/>
      <c r="QAV106" s="72"/>
      <c r="QAW106" s="72"/>
      <c r="QAX106" s="72"/>
      <c r="QAY106" s="72"/>
      <c r="QAZ106" s="72"/>
      <c r="QBA106" s="72"/>
      <c r="QBB106" s="72"/>
      <c r="QBC106" s="72"/>
      <c r="QBD106" s="72"/>
      <c r="QBE106" s="72"/>
      <c r="QBF106" s="72"/>
      <c r="QBG106" s="72"/>
      <c r="QBH106" s="72"/>
      <c r="QBI106" s="72"/>
      <c r="QBJ106" s="72"/>
      <c r="QBK106" s="72"/>
      <c r="QBL106" s="72"/>
      <c r="QBM106" s="72"/>
      <c r="QBN106" s="72"/>
      <c r="QBO106" s="72"/>
      <c r="QBP106" s="72"/>
      <c r="QBQ106" s="72"/>
      <c r="QBR106" s="72"/>
      <c r="QBS106" s="72"/>
      <c r="QBT106" s="72"/>
      <c r="QBU106" s="72"/>
      <c r="QBV106" s="72"/>
      <c r="QBW106" s="72"/>
      <c r="QBX106" s="72"/>
      <c r="QBY106" s="72"/>
      <c r="QBZ106" s="72"/>
      <c r="QCA106" s="72"/>
      <c r="QCB106" s="72"/>
      <c r="QCC106" s="72"/>
      <c r="QCD106" s="72"/>
      <c r="QCE106" s="72"/>
      <c r="QCF106" s="72"/>
      <c r="QCG106" s="72"/>
      <c r="QCH106" s="72"/>
      <c r="QCI106" s="72"/>
      <c r="QCJ106" s="72"/>
      <c r="QCK106" s="72"/>
      <c r="QCL106" s="72"/>
      <c r="QCM106" s="72"/>
      <c r="QCN106" s="72"/>
      <c r="QCO106" s="72"/>
      <c r="QCP106" s="72"/>
      <c r="QCQ106" s="72"/>
      <c r="QCR106" s="72"/>
      <c r="QCS106" s="72"/>
      <c r="QCT106" s="72"/>
      <c r="QCU106" s="72"/>
      <c r="QCV106" s="72"/>
      <c r="QCW106" s="72"/>
      <c r="QCX106" s="72"/>
      <c r="QCY106" s="72"/>
      <c r="QCZ106" s="72"/>
      <c r="QDA106" s="72"/>
      <c r="QDB106" s="72"/>
      <c r="QDC106" s="72"/>
      <c r="QDD106" s="72"/>
      <c r="QDE106" s="72"/>
      <c r="QDF106" s="72"/>
      <c r="QDG106" s="72"/>
      <c r="QDH106" s="72"/>
      <c r="QDI106" s="72"/>
      <c r="QDJ106" s="72"/>
      <c r="QDK106" s="72"/>
      <c r="QDL106" s="72"/>
      <c r="QDM106" s="72"/>
      <c r="QDN106" s="72"/>
      <c r="QDO106" s="72"/>
      <c r="QDP106" s="72"/>
      <c r="QDQ106" s="72"/>
      <c r="QDR106" s="72"/>
      <c r="QDS106" s="72"/>
      <c r="QDT106" s="72"/>
      <c r="QDU106" s="72"/>
      <c r="QDV106" s="72"/>
      <c r="QDW106" s="72"/>
      <c r="QDX106" s="72"/>
      <c r="QDY106" s="72"/>
      <c r="QDZ106" s="72"/>
      <c r="QEA106" s="72"/>
      <c r="QEB106" s="72"/>
      <c r="QEC106" s="72"/>
      <c r="QED106" s="72"/>
      <c r="QEE106" s="72"/>
      <c r="QEF106" s="72"/>
      <c r="QEG106" s="72"/>
      <c r="QEH106" s="72"/>
      <c r="QEI106" s="72"/>
      <c r="QEJ106" s="72"/>
      <c r="QEK106" s="72"/>
      <c r="QEL106" s="72"/>
      <c r="QEM106" s="72"/>
      <c r="QEN106" s="72"/>
      <c r="QEO106" s="72"/>
      <c r="QEP106" s="72"/>
      <c r="QEQ106" s="72"/>
      <c r="QER106" s="72"/>
      <c r="QES106" s="72"/>
      <c r="QET106" s="72"/>
      <c r="QEU106" s="72"/>
      <c r="QEV106" s="72"/>
      <c r="QEW106" s="72"/>
      <c r="QEX106" s="72"/>
      <c r="QEY106" s="72"/>
      <c r="QEZ106" s="72"/>
      <c r="QFA106" s="72"/>
      <c r="QFB106" s="72"/>
      <c r="QFC106" s="72"/>
      <c r="QFD106" s="72"/>
      <c r="QFE106" s="72"/>
      <c r="QFF106" s="72"/>
      <c r="QFG106" s="72"/>
      <c r="QFH106" s="72"/>
      <c r="QFI106" s="72"/>
      <c r="QFJ106" s="72"/>
      <c r="QFK106" s="72"/>
      <c r="QFL106" s="72"/>
      <c r="QFM106" s="72"/>
      <c r="QFN106" s="72"/>
      <c r="QFO106" s="72"/>
      <c r="QFP106" s="72"/>
      <c r="QFQ106" s="72"/>
      <c r="QFR106" s="72"/>
      <c r="QFS106" s="72"/>
      <c r="QFT106" s="72"/>
      <c r="QFU106" s="72"/>
      <c r="QFV106" s="72"/>
      <c r="QFW106" s="72"/>
      <c r="QFX106" s="72"/>
      <c r="QFY106" s="72"/>
      <c r="QFZ106" s="72"/>
      <c r="QGA106" s="72"/>
      <c r="QGB106" s="72"/>
      <c r="QGC106" s="72"/>
      <c r="QGD106" s="72"/>
      <c r="QGE106" s="72"/>
      <c r="QGF106" s="72"/>
      <c r="QGG106" s="72"/>
      <c r="QGH106" s="72"/>
      <c r="QGI106" s="72"/>
      <c r="QGJ106" s="72"/>
      <c r="QGK106" s="72"/>
      <c r="QGL106" s="72"/>
      <c r="QGM106" s="72"/>
      <c r="QGN106" s="72"/>
      <c r="QGO106" s="72"/>
      <c r="QGP106" s="72"/>
      <c r="QGQ106" s="72"/>
      <c r="QGR106" s="72"/>
      <c r="QGS106" s="72"/>
      <c r="QGT106" s="72"/>
      <c r="QGU106" s="72"/>
      <c r="QGV106" s="72"/>
      <c r="QGW106" s="72"/>
      <c r="QGX106" s="72"/>
      <c r="QGY106" s="72"/>
      <c r="QGZ106" s="72"/>
      <c r="QHA106" s="72"/>
      <c r="QHB106" s="72"/>
      <c r="QHC106" s="72"/>
      <c r="QHD106" s="72"/>
      <c r="QHE106" s="72"/>
      <c r="QHF106" s="72"/>
      <c r="QHG106" s="72"/>
      <c r="QHH106" s="72"/>
      <c r="QHI106" s="72"/>
      <c r="QHJ106" s="72"/>
      <c r="QHK106" s="72"/>
      <c r="QHL106" s="72"/>
      <c r="QHM106" s="72"/>
      <c r="QHN106" s="72"/>
      <c r="QHO106" s="72"/>
      <c r="QHP106" s="72"/>
      <c r="QHQ106" s="72"/>
      <c r="QHR106" s="72"/>
      <c r="QHS106" s="72"/>
      <c r="QHT106" s="72"/>
      <c r="QHU106" s="72"/>
      <c r="QHV106" s="72"/>
      <c r="QHW106" s="72"/>
      <c r="QHX106" s="72"/>
      <c r="QHY106" s="72"/>
      <c r="QHZ106" s="72"/>
      <c r="QIA106" s="72"/>
      <c r="QIB106" s="72"/>
      <c r="QIC106" s="72"/>
      <c r="QID106" s="72"/>
      <c r="QIE106" s="72"/>
      <c r="QIF106" s="72"/>
      <c r="QIG106" s="72"/>
      <c r="QIH106" s="72"/>
      <c r="QII106" s="72"/>
      <c r="QIJ106" s="72"/>
      <c r="QIK106" s="72"/>
      <c r="QIL106" s="72"/>
      <c r="QIM106" s="72"/>
      <c r="QIN106" s="72"/>
      <c r="QIO106" s="72"/>
      <c r="QIP106" s="72"/>
      <c r="QIQ106" s="72"/>
      <c r="QIR106" s="72"/>
      <c r="QIS106" s="72"/>
      <c r="QIT106" s="72"/>
      <c r="QIU106" s="72"/>
      <c r="QIV106" s="72"/>
      <c r="QIW106" s="72"/>
      <c r="QIX106" s="72"/>
      <c r="QIY106" s="72"/>
      <c r="QIZ106" s="72"/>
      <c r="QJA106" s="72"/>
      <c r="QJB106" s="72"/>
      <c r="QJC106" s="72"/>
      <c r="QJD106" s="72"/>
      <c r="QJE106" s="72"/>
      <c r="QJF106" s="72"/>
      <c r="QJG106" s="72"/>
      <c r="QJH106" s="72"/>
      <c r="QJI106" s="72"/>
      <c r="QJJ106" s="72"/>
      <c r="QJK106" s="72"/>
      <c r="QJL106" s="72"/>
      <c r="QJM106" s="72"/>
      <c r="QJN106" s="72"/>
      <c r="QJO106" s="72"/>
      <c r="QJP106" s="72"/>
      <c r="QJQ106" s="72"/>
      <c r="QJR106" s="72"/>
      <c r="QJS106" s="72"/>
      <c r="QJT106" s="72"/>
      <c r="QJU106" s="72"/>
      <c r="QJV106" s="72"/>
      <c r="QJW106" s="72"/>
      <c r="QJX106" s="72"/>
      <c r="QJY106" s="72"/>
      <c r="QJZ106" s="72"/>
      <c r="QKA106" s="72"/>
      <c r="QKB106" s="72"/>
      <c r="QKC106" s="72"/>
      <c r="QKD106" s="72"/>
      <c r="QKE106" s="72"/>
      <c r="QKF106" s="72"/>
      <c r="QKG106" s="72"/>
      <c r="QKH106" s="72"/>
      <c r="QKI106" s="72"/>
      <c r="QKJ106" s="72"/>
      <c r="QKK106" s="72"/>
      <c r="QKL106" s="72"/>
      <c r="QKM106" s="72"/>
      <c r="QKN106" s="72"/>
      <c r="QKO106" s="72"/>
      <c r="QKP106" s="72"/>
      <c r="QKQ106" s="72"/>
      <c r="QKR106" s="72"/>
      <c r="QKS106" s="72"/>
      <c r="QKT106" s="72"/>
      <c r="QKU106" s="72"/>
      <c r="QKV106" s="72"/>
      <c r="QKW106" s="72"/>
      <c r="QKX106" s="72"/>
      <c r="QKY106" s="72"/>
      <c r="QKZ106" s="72"/>
      <c r="QLA106" s="72"/>
      <c r="QLB106" s="72"/>
      <c r="QLC106" s="72"/>
      <c r="QLD106" s="72"/>
      <c r="QLE106" s="72"/>
      <c r="QLF106" s="72"/>
      <c r="QLG106" s="72"/>
      <c r="QLH106" s="72"/>
      <c r="QLI106" s="72"/>
      <c r="QLJ106" s="72"/>
      <c r="QLK106" s="72"/>
      <c r="QLL106" s="72"/>
      <c r="QLM106" s="72"/>
      <c r="QLN106" s="72"/>
      <c r="QLO106" s="72"/>
      <c r="QLP106" s="72"/>
      <c r="QLQ106" s="72"/>
      <c r="QLR106" s="72"/>
      <c r="QLS106" s="72"/>
      <c r="QLT106" s="72"/>
      <c r="QLU106" s="72"/>
      <c r="QLV106" s="72"/>
      <c r="QLW106" s="72"/>
      <c r="QLX106" s="72"/>
      <c r="QLY106" s="72"/>
      <c r="QLZ106" s="72"/>
      <c r="QMA106" s="72"/>
      <c r="QMB106" s="72"/>
      <c r="QMC106" s="72"/>
      <c r="QMD106" s="72"/>
      <c r="QME106" s="72"/>
      <c r="QMF106" s="72"/>
      <c r="QMG106" s="72"/>
      <c r="QMH106" s="72"/>
      <c r="QMI106" s="72"/>
      <c r="QMJ106" s="72"/>
      <c r="QMK106" s="72"/>
      <c r="QML106" s="72"/>
      <c r="QMM106" s="72"/>
      <c r="QMN106" s="72"/>
      <c r="QMO106" s="72"/>
      <c r="QMP106" s="72"/>
      <c r="QMQ106" s="72"/>
      <c r="QMR106" s="72"/>
      <c r="QMS106" s="72"/>
      <c r="QMT106" s="72"/>
      <c r="QMU106" s="72"/>
      <c r="QMV106" s="72"/>
      <c r="QMW106" s="72"/>
      <c r="QMX106" s="72"/>
      <c r="QMY106" s="72"/>
      <c r="QMZ106" s="72"/>
      <c r="QNA106" s="72"/>
      <c r="QNB106" s="72"/>
      <c r="QNC106" s="72"/>
      <c r="QND106" s="72"/>
      <c r="QNE106" s="72"/>
      <c r="QNF106" s="72"/>
      <c r="QNG106" s="72"/>
      <c r="QNH106" s="72"/>
      <c r="QNI106" s="72"/>
      <c r="QNJ106" s="72"/>
      <c r="QNK106" s="72"/>
      <c r="QNL106" s="72"/>
      <c r="QNM106" s="72"/>
      <c r="QNN106" s="72"/>
      <c r="QNO106" s="72"/>
      <c r="QNP106" s="72"/>
      <c r="QNQ106" s="72"/>
      <c r="QNR106" s="72"/>
      <c r="QNS106" s="72"/>
      <c r="QNT106" s="72"/>
      <c r="QNU106" s="72"/>
      <c r="QNV106" s="72"/>
      <c r="QNW106" s="72"/>
      <c r="QNX106" s="72"/>
      <c r="QNY106" s="72"/>
      <c r="QNZ106" s="72"/>
      <c r="QOA106" s="72"/>
      <c r="QOB106" s="72"/>
      <c r="QOC106" s="72"/>
      <c r="QOD106" s="72"/>
      <c r="QOE106" s="72"/>
      <c r="QOF106" s="72"/>
      <c r="QOG106" s="72"/>
      <c r="QOH106" s="72"/>
      <c r="QOI106" s="72"/>
      <c r="QOJ106" s="72"/>
      <c r="QOK106" s="72"/>
      <c r="QOL106" s="72"/>
      <c r="QOM106" s="72"/>
      <c r="QON106" s="72"/>
      <c r="QOO106" s="72"/>
      <c r="QOP106" s="72"/>
      <c r="QOQ106" s="72"/>
      <c r="QOR106" s="72"/>
      <c r="QOS106" s="72"/>
      <c r="QOT106" s="72"/>
      <c r="QOU106" s="72"/>
      <c r="QOV106" s="72"/>
      <c r="QOW106" s="72"/>
      <c r="QOX106" s="72"/>
      <c r="QOY106" s="72"/>
      <c r="QOZ106" s="72"/>
      <c r="QPA106" s="72"/>
      <c r="QPB106" s="72"/>
      <c r="QPC106" s="72"/>
      <c r="QPD106" s="72"/>
      <c r="QPE106" s="72"/>
      <c r="QPF106" s="72"/>
      <c r="QPG106" s="72"/>
      <c r="QPH106" s="72"/>
      <c r="QPI106" s="72"/>
      <c r="QPJ106" s="72"/>
      <c r="QPK106" s="72"/>
      <c r="QPL106" s="72"/>
      <c r="QPM106" s="72"/>
      <c r="QPN106" s="72"/>
      <c r="QPO106" s="72"/>
      <c r="QPP106" s="72"/>
      <c r="QPQ106" s="72"/>
      <c r="QPR106" s="72"/>
      <c r="QPS106" s="72"/>
      <c r="QPT106" s="72"/>
      <c r="QPU106" s="72"/>
      <c r="QPV106" s="72"/>
      <c r="QPW106" s="72"/>
      <c r="QPX106" s="72"/>
      <c r="QPY106" s="72"/>
      <c r="QPZ106" s="72"/>
      <c r="QQA106" s="72"/>
      <c r="QQB106" s="72"/>
      <c r="QQC106" s="72"/>
      <c r="QQD106" s="72"/>
      <c r="QQE106" s="72"/>
      <c r="QQF106" s="72"/>
      <c r="QQG106" s="72"/>
      <c r="QQH106" s="72"/>
      <c r="QQI106" s="72"/>
      <c r="QQJ106" s="72"/>
      <c r="QQK106" s="72"/>
      <c r="QQL106" s="72"/>
      <c r="QQM106" s="72"/>
      <c r="QQN106" s="72"/>
      <c r="QQO106" s="72"/>
      <c r="QQP106" s="72"/>
      <c r="QQQ106" s="72"/>
      <c r="QQR106" s="72"/>
      <c r="QQS106" s="72"/>
      <c r="QQT106" s="72"/>
      <c r="QQU106" s="72"/>
      <c r="QQV106" s="72"/>
      <c r="QQW106" s="72"/>
      <c r="QQX106" s="72"/>
      <c r="QQY106" s="72"/>
      <c r="QQZ106" s="72"/>
      <c r="QRA106" s="72"/>
      <c r="QRB106" s="72"/>
      <c r="QRC106" s="72"/>
      <c r="QRD106" s="72"/>
      <c r="QRE106" s="72"/>
      <c r="QRF106" s="72"/>
      <c r="QRG106" s="72"/>
      <c r="QRH106" s="72"/>
      <c r="QRI106" s="72"/>
      <c r="QRJ106" s="72"/>
      <c r="QRK106" s="72"/>
      <c r="QRL106" s="72"/>
      <c r="QRM106" s="72"/>
      <c r="QRN106" s="72"/>
      <c r="QRO106" s="72"/>
      <c r="QRP106" s="72"/>
      <c r="QRQ106" s="72"/>
      <c r="QRR106" s="72"/>
      <c r="QRS106" s="72"/>
      <c r="QRT106" s="72"/>
      <c r="QRU106" s="72"/>
      <c r="QRV106" s="72"/>
      <c r="QRW106" s="72"/>
      <c r="QRX106" s="72"/>
      <c r="QRY106" s="72"/>
      <c r="QRZ106" s="72"/>
      <c r="QSA106" s="72"/>
      <c r="QSB106" s="72"/>
      <c r="QSC106" s="72"/>
      <c r="QSD106" s="72"/>
      <c r="QSE106" s="72"/>
      <c r="QSF106" s="72"/>
      <c r="QSG106" s="72"/>
      <c r="QSH106" s="72"/>
      <c r="QSI106" s="72"/>
      <c r="QSJ106" s="72"/>
      <c r="QSK106" s="72"/>
      <c r="QSL106" s="72"/>
      <c r="QSM106" s="72"/>
      <c r="QSN106" s="72"/>
      <c r="QSO106" s="72"/>
      <c r="QSP106" s="72"/>
      <c r="QSQ106" s="72"/>
      <c r="QSR106" s="72"/>
      <c r="QSS106" s="72"/>
      <c r="QST106" s="72"/>
      <c r="QSU106" s="72"/>
      <c r="QSV106" s="72"/>
      <c r="QSW106" s="72"/>
      <c r="QSX106" s="72"/>
      <c r="QSY106" s="72"/>
      <c r="QSZ106" s="72"/>
      <c r="QTA106" s="72"/>
      <c r="QTB106" s="72"/>
      <c r="QTC106" s="72"/>
      <c r="QTD106" s="72"/>
      <c r="QTE106" s="72"/>
      <c r="QTF106" s="72"/>
      <c r="QTG106" s="72"/>
      <c r="QTH106" s="72"/>
      <c r="QTI106" s="72"/>
      <c r="QTJ106" s="72"/>
      <c r="QTK106" s="72"/>
      <c r="QTL106" s="72"/>
      <c r="QTM106" s="72"/>
      <c r="QTN106" s="72"/>
      <c r="QTO106" s="72"/>
      <c r="QTP106" s="72"/>
      <c r="QTQ106" s="72"/>
      <c r="QTR106" s="72"/>
      <c r="QTS106" s="72"/>
      <c r="QTT106" s="72"/>
      <c r="QTU106" s="72"/>
      <c r="QTV106" s="72"/>
      <c r="QTW106" s="72"/>
      <c r="QTX106" s="72"/>
      <c r="QTY106" s="72"/>
      <c r="QTZ106" s="72"/>
      <c r="QUA106" s="72"/>
      <c r="QUB106" s="72"/>
      <c r="QUC106" s="72"/>
      <c r="QUD106" s="72"/>
      <c r="QUE106" s="72"/>
      <c r="QUF106" s="72"/>
      <c r="QUG106" s="72"/>
      <c r="QUH106" s="72"/>
      <c r="QUI106" s="72"/>
      <c r="QUJ106" s="72"/>
      <c r="QUK106" s="72"/>
      <c r="QUL106" s="72"/>
      <c r="QUM106" s="72"/>
      <c r="QUN106" s="72"/>
      <c r="QUO106" s="72"/>
      <c r="QUP106" s="72"/>
      <c r="QUQ106" s="72"/>
      <c r="QUR106" s="72"/>
      <c r="QUS106" s="72"/>
      <c r="QUT106" s="72"/>
      <c r="QUU106" s="72"/>
      <c r="QUV106" s="72"/>
      <c r="QUW106" s="72"/>
      <c r="QUX106" s="72"/>
      <c r="QUY106" s="72"/>
      <c r="QUZ106" s="72"/>
      <c r="QVA106" s="72"/>
      <c r="QVB106" s="72"/>
      <c r="QVC106" s="72"/>
      <c r="QVD106" s="72"/>
      <c r="QVE106" s="72"/>
      <c r="QVF106" s="72"/>
      <c r="QVG106" s="72"/>
      <c r="QVH106" s="72"/>
      <c r="QVI106" s="72"/>
      <c r="QVJ106" s="72"/>
      <c r="QVK106" s="72"/>
      <c r="QVL106" s="72"/>
      <c r="QVM106" s="72"/>
      <c r="QVN106" s="72"/>
      <c r="QVO106" s="72"/>
      <c r="QVP106" s="72"/>
      <c r="QVQ106" s="72"/>
      <c r="QVR106" s="72"/>
      <c r="QVS106" s="72"/>
      <c r="QVT106" s="72"/>
      <c r="QVU106" s="72"/>
      <c r="QVV106" s="72"/>
      <c r="QVW106" s="72"/>
      <c r="QVX106" s="72"/>
      <c r="QVY106" s="72"/>
      <c r="QVZ106" s="72"/>
      <c r="QWA106" s="72"/>
      <c r="QWB106" s="72"/>
      <c r="QWC106" s="72"/>
      <c r="QWD106" s="72"/>
      <c r="QWE106" s="72"/>
      <c r="QWF106" s="72"/>
      <c r="QWG106" s="72"/>
      <c r="QWH106" s="72"/>
      <c r="QWI106" s="72"/>
      <c r="QWJ106" s="72"/>
      <c r="QWK106" s="72"/>
      <c r="QWL106" s="72"/>
      <c r="QWM106" s="72"/>
      <c r="QWN106" s="72"/>
      <c r="QWO106" s="72"/>
      <c r="QWP106" s="72"/>
      <c r="QWQ106" s="72"/>
      <c r="QWR106" s="72"/>
      <c r="QWS106" s="72"/>
      <c r="QWT106" s="72"/>
      <c r="QWU106" s="72"/>
      <c r="QWV106" s="72"/>
      <c r="QWW106" s="72"/>
      <c r="QWX106" s="72"/>
      <c r="QWY106" s="72"/>
      <c r="QWZ106" s="72"/>
      <c r="QXA106" s="72"/>
      <c r="QXB106" s="72"/>
      <c r="QXC106" s="72"/>
      <c r="QXD106" s="72"/>
      <c r="QXE106" s="72"/>
      <c r="QXF106" s="72"/>
      <c r="QXG106" s="72"/>
      <c r="QXH106" s="72"/>
      <c r="QXI106" s="72"/>
      <c r="QXJ106" s="72"/>
      <c r="QXK106" s="72"/>
      <c r="QXL106" s="72"/>
      <c r="QXM106" s="72"/>
      <c r="QXN106" s="72"/>
      <c r="QXO106" s="72"/>
      <c r="QXP106" s="72"/>
      <c r="QXQ106" s="72"/>
      <c r="QXR106" s="72"/>
      <c r="QXS106" s="72"/>
      <c r="QXT106" s="72"/>
      <c r="QXU106" s="72"/>
      <c r="QXV106" s="72"/>
      <c r="QXW106" s="72"/>
      <c r="QXX106" s="72"/>
      <c r="QXY106" s="72"/>
      <c r="QXZ106" s="72"/>
      <c r="QYA106" s="72"/>
      <c r="QYB106" s="72"/>
      <c r="QYC106" s="72"/>
      <c r="QYD106" s="72"/>
      <c r="QYE106" s="72"/>
      <c r="QYF106" s="72"/>
      <c r="QYG106" s="72"/>
      <c r="QYH106" s="72"/>
      <c r="QYI106" s="72"/>
      <c r="QYJ106" s="72"/>
      <c r="QYK106" s="72"/>
      <c r="QYL106" s="72"/>
      <c r="QYM106" s="72"/>
      <c r="QYN106" s="72"/>
      <c r="QYO106" s="72"/>
      <c r="QYP106" s="72"/>
      <c r="QYQ106" s="72"/>
      <c r="QYR106" s="72"/>
      <c r="QYS106" s="72"/>
      <c r="QYT106" s="72"/>
      <c r="QYU106" s="72"/>
      <c r="QYV106" s="72"/>
      <c r="QYW106" s="72"/>
      <c r="QYX106" s="72"/>
      <c r="QYY106" s="72"/>
      <c r="QYZ106" s="72"/>
      <c r="QZA106" s="72"/>
      <c r="QZB106" s="72"/>
      <c r="QZC106" s="72"/>
      <c r="QZD106" s="72"/>
      <c r="QZE106" s="72"/>
      <c r="QZF106" s="72"/>
      <c r="QZG106" s="72"/>
      <c r="QZH106" s="72"/>
      <c r="QZI106" s="72"/>
      <c r="QZJ106" s="72"/>
      <c r="QZK106" s="72"/>
      <c r="QZL106" s="72"/>
      <c r="QZM106" s="72"/>
      <c r="QZN106" s="72"/>
      <c r="QZO106" s="72"/>
      <c r="QZP106" s="72"/>
      <c r="QZQ106" s="72"/>
      <c r="QZR106" s="72"/>
      <c r="QZS106" s="72"/>
      <c r="QZT106" s="72"/>
      <c r="QZU106" s="72"/>
      <c r="QZV106" s="72"/>
      <c r="QZW106" s="72"/>
      <c r="QZX106" s="72"/>
      <c r="QZY106" s="72"/>
      <c r="QZZ106" s="72"/>
      <c r="RAA106" s="72"/>
      <c r="RAB106" s="72"/>
      <c r="RAC106" s="72"/>
      <c r="RAD106" s="72"/>
      <c r="RAE106" s="72"/>
      <c r="RAF106" s="72"/>
      <c r="RAG106" s="72"/>
      <c r="RAH106" s="72"/>
      <c r="RAI106" s="72"/>
      <c r="RAJ106" s="72"/>
      <c r="RAK106" s="72"/>
      <c r="RAL106" s="72"/>
      <c r="RAM106" s="72"/>
      <c r="RAN106" s="72"/>
      <c r="RAO106" s="72"/>
      <c r="RAP106" s="72"/>
      <c r="RAQ106" s="72"/>
      <c r="RAR106" s="72"/>
      <c r="RAS106" s="72"/>
      <c r="RAT106" s="72"/>
      <c r="RAU106" s="72"/>
      <c r="RAV106" s="72"/>
      <c r="RAW106" s="72"/>
      <c r="RAX106" s="72"/>
      <c r="RAY106" s="72"/>
      <c r="RAZ106" s="72"/>
      <c r="RBA106" s="72"/>
      <c r="RBB106" s="72"/>
      <c r="RBC106" s="72"/>
      <c r="RBD106" s="72"/>
      <c r="RBE106" s="72"/>
      <c r="RBF106" s="72"/>
      <c r="RBG106" s="72"/>
      <c r="RBH106" s="72"/>
      <c r="RBI106" s="72"/>
      <c r="RBJ106" s="72"/>
      <c r="RBK106" s="72"/>
      <c r="RBL106" s="72"/>
      <c r="RBM106" s="72"/>
      <c r="RBN106" s="72"/>
      <c r="RBO106" s="72"/>
      <c r="RBP106" s="72"/>
      <c r="RBQ106" s="72"/>
      <c r="RBR106" s="72"/>
      <c r="RBS106" s="72"/>
      <c r="RBT106" s="72"/>
      <c r="RBU106" s="72"/>
      <c r="RBV106" s="72"/>
      <c r="RBW106" s="72"/>
      <c r="RBX106" s="72"/>
      <c r="RBY106" s="72"/>
      <c r="RBZ106" s="72"/>
      <c r="RCA106" s="72"/>
      <c r="RCB106" s="72"/>
      <c r="RCC106" s="72"/>
      <c r="RCD106" s="72"/>
      <c r="RCE106" s="72"/>
      <c r="RCF106" s="72"/>
      <c r="RCG106" s="72"/>
      <c r="RCH106" s="72"/>
      <c r="RCI106" s="72"/>
      <c r="RCJ106" s="72"/>
      <c r="RCK106" s="72"/>
      <c r="RCL106" s="72"/>
      <c r="RCM106" s="72"/>
      <c r="RCN106" s="72"/>
      <c r="RCO106" s="72"/>
      <c r="RCP106" s="72"/>
      <c r="RCQ106" s="72"/>
      <c r="RCR106" s="72"/>
      <c r="RCS106" s="72"/>
      <c r="RCT106" s="72"/>
      <c r="RCU106" s="72"/>
      <c r="RCV106" s="72"/>
      <c r="RCW106" s="72"/>
      <c r="RCX106" s="72"/>
      <c r="RCY106" s="72"/>
      <c r="RCZ106" s="72"/>
      <c r="RDA106" s="72"/>
      <c r="RDB106" s="72"/>
      <c r="RDC106" s="72"/>
      <c r="RDD106" s="72"/>
      <c r="RDE106" s="72"/>
      <c r="RDF106" s="72"/>
      <c r="RDG106" s="72"/>
      <c r="RDH106" s="72"/>
      <c r="RDI106" s="72"/>
      <c r="RDJ106" s="72"/>
      <c r="RDK106" s="72"/>
      <c r="RDL106" s="72"/>
      <c r="RDM106" s="72"/>
      <c r="RDN106" s="72"/>
      <c r="RDO106" s="72"/>
      <c r="RDP106" s="72"/>
      <c r="RDQ106" s="72"/>
      <c r="RDR106" s="72"/>
      <c r="RDS106" s="72"/>
      <c r="RDT106" s="72"/>
      <c r="RDU106" s="72"/>
      <c r="RDV106" s="72"/>
      <c r="RDW106" s="72"/>
      <c r="RDX106" s="72"/>
      <c r="RDY106" s="72"/>
      <c r="RDZ106" s="72"/>
      <c r="REA106" s="72"/>
      <c r="REB106" s="72"/>
      <c r="REC106" s="72"/>
      <c r="RED106" s="72"/>
      <c r="REE106" s="72"/>
      <c r="REF106" s="72"/>
      <c r="REG106" s="72"/>
      <c r="REH106" s="72"/>
      <c r="REI106" s="72"/>
      <c r="REJ106" s="72"/>
      <c r="REK106" s="72"/>
      <c r="REL106" s="72"/>
      <c r="REM106" s="72"/>
      <c r="REN106" s="72"/>
      <c r="REO106" s="72"/>
      <c r="REP106" s="72"/>
      <c r="REQ106" s="72"/>
      <c r="RER106" s="72"/>
      <c r="RES106" s="72"/>
      <c r="RET106" s="72"/>
      <c r="REU106" s="72"/>
      <c r="REV106" s="72"/>
      <c r="REW106" s="72"/>
      <c r="REX106" s="72"/>
      <c r="REY106" s="72"/>
      <c r="REZ106" s="72"/>
      <c r="RFA106" s="72"/>
      <c r="RFB106" s="72"/>
      <c r="RFC106" s="72"/>
      <c r="RFD106" s="72"/>
      <c r="RFE106" s="72"/>
      <c r="RFF106" s="72"/>
      <c r="RFG106" s="72"/>
      <c r="RFH106" s="72"/>
      <c r="RFI106" s="72"/>
      <c r="RFJ106" s="72"/>
      <c r="RFK106" s="72"/>
      <c r="RFL106" s="72"/>
      <c r="RFM106" s="72"/>
      <c r="RFN106" s="72"/>
      <c r="RFO106" s="72"/>
      <c r="RFP106" s="72"/>
      <c r="RFQ106" s="72"/>
      <c r="RFR106" s="72"/>
      <c r="RFS106" s="72"/>
      <c r="RFT106" s="72"/>
      <c r="RFU106" s="72"/>
      <c r="RFV106" s="72"/>
      <c r="RFW106" s="72"/>
      <c r="RFX106" s="72"/>
      <c r="RFY106" s="72"/>
      <c r="RFZ106" s="72"/>
      <c r="RGA106" s="72"/>
      <c r="RGB106" s="72"/>
      <c r="RGC106" s="72"/>
      <c r="RGD106" s="72"/>
      <c r="RGE106" s="72"/>
      <c r="RGF106" s="72"/>
      <c r="RGG106" s="72"/>
      <c r="RGH106" s="72"/>
      <c r="RGI106" s="72"/>
      <c r="RGJ106" s="72"/>
      <c r="RGK106" s="72"/>
      <c r="RGL106" s="72"/>
      <c r="RGM106" s="72"/>
      <c r="RGN106" s="72"/>
      <c r="RGO106" s="72"/>
      <c r="RGP106" s="72"/>
      <c r="RGQ106" s="72"/>
      <c r="RGR106" s="72"/>
      <c r="RGS106" s="72"/>
      <c r="RGT106" s="72"/>
      <c r="RGU106" s="72"/>
      <c r="RGV106" s="72"/>
      <c r="RGW106" s="72"/>
      <c r="RGX106" s="72"/>
      <c r="RGY106" s="72"/>
      <c r="RGZ106" s="72"/>
      <c r="RHA106" s="72"/>
      <c r="RHB106" s="72"/>
      <c r="RHC106" s="72"/>
      <c r="RHD106" s="72"/>
      <c r="RHE106" s="72"/>
      <c r="RHF106" s="72"/>
      <c r="RHG106" s="72"/>
      <c r="RHH106" s="72"/>
      <c r="RHI106" s="72"/>
      <c r="RHJ106" s="72"/>
      <c r="RHK106" s="72"/>
      <c r="RHL106" s="72"/>
      <c r="RHM106" s="72"/>
      <c r="RHN106" s="72"/>
      <c r="RHO106" s="72"/>
      <c r="RHP106" s="72"/>
      <c r="RHQ106" s="72"/>
      <c r="RHR106" s="72"/>
      <c r="RHS106" s="72"/>
      <c r="RHT106" s="72"/>
      <c r="RHU106" s="72"/>
      <c r="RHV106" s="72"/>
      <c r="RHW106" s="72"/>
      <c r="RHX106" s="72"/>
      <c r="RHY106" s="72"/>
      <c r="RHZ106" s="72"/>
      <c r="RIA106" s="72"/>
      <c r="RIB106" s="72"/>
      <c r="RIC106" s="72"/>
      <c r="RID106" s="72"/>
      <c r="RIE106" s="72"/>
      <c r="RIF106" s="72"/>
      <c r="RIG106" s="72"/>
      <c r="RIH106" s="72"/>
      <c r="RII106" s="72"/>
      <c r="RIJ106" s="72"/>
      <c r="RIK106" s="72"/>
      <c r="RIL106" s="72"/>
      <c r="RIM106" s="72"/>
      <c r="RIN106" s="72"/>
      <c r="RIO106" s="72"/>
      <c r="RIP106" s="72"/>
      <c r="RIQ106" s="72"/>
      <c r="RIR106" s="72"/>
      <c r="RIS106" s="72"/>
      <c r="RIT106" s="72"/>
      <c r="RIU106" s="72"/>
      <c r="RIV106" s="72"/>
      <c r="RIW106" s="72"/>
      <c r="RIX106" s="72"/>
      <c r="RIY106" s="72"/>
      <c r="RIZ106" s="72"/>
      <c r="RJA106" s="72"/>
      <c r="RJB106" s="72"/>
      <c r="RJC106" s="72"/>
      <c r="RJD106" s="72"/>
      <c r="RJE106" s="72"/>
      <c r="RJF106" s="72"/>
      <c r="RJG106" s="72"/>
      <c r="RJH106" s="72"/>
      <c r="RJI106" s="72"/>
      <c r="RJJ106" s="72"/>
      <c r="RJK106" s="72"/>
      <c r="RJL106" s="72"/>
      <c r="RJM106" s="72"/>
      <c r="RJN106" s="72"/>
      <c r="RJO106" s="72"/>
      <c r="RJP106" s="72"/>
      <c r="RJQ106" s="72"/>
      <c r="RJR106" s="72"/>
      <c r="RJS106" s="72"/>
      <c r="RJT106" s="72"/>
      <c r="RJU106" s="72"/>
      <c r="RJV106" s="72"/>
      <c r="RJW106" s="72"/>
      <c r="RJX106" s="72"/>
      <c r="RJY106" s="72"/>
      <c r="RJZ106" s="72"/>
      <c r="RKA106" s="72"/>
      <c r="RKB106" s="72"/>
      <c r="RKC106" s="72"/>
      <c r="RKD106" s="72"/>
      <c r="RKE106" s="72"/>
      <c r="RKF106" s="72"/>
      <c r="RKG106" s="72"/>
      <c r="RKH106" s="72"/>
      <c r="RKI106" s="72"/>
      <c r="RKJ106" s="72"/>
      <c r="RKK106" s="72"/>
      <c r="RKL106" s="72"/>
      <c r="RKM106" s="72"/>
      <c r="RKN106" s="72"/>
      <c r="RKO106" s="72"/>
      <c r="RKP106" s="72"/>
      <c r="RKQ106" s="72"/>
      <c r="RKR106" s="72"/>
      <c r="RKS106" s="72"/>
      <c r="RKT106" s="72"/>
      <c r="RKU106" s="72"/>
      <c r="RKV106" s="72"/>
      <c r="RKW106" s="72"/>
      <c r="RKX106" s="72"/>
      <c r="RKY106" s="72"/>
      <c r="RKZ106" s="72"/>
      <c r="RLA106" s="72"/>
      <c r="RLB106" s="72"/>
      <c r="RLC106" s="72"/>
      <c r="RLD106" s="72"/>
      <c r="RLE106" s="72"/>
      <c r="RLF106" s="72"/>
      <c r="RLG106" s="72"/>
      <c r="RLH106" s="72"/>
      <c r="RLI106" s="72"/>
      <c r="RLJ106" s="72"/>
      <c r="RLK106" s="72"/>
      <c r="RLL106" s="72"/>
      <c r="RLM106" s="72"/>
      <c r="RLN106" s="72"/>
      <c r="RLO106" s="72"/>
      <c r="RLP106" s="72"/>
      <c r="RLQ106" s="72"/>
      <c r="RLR106" s="72"/>
      <c r="RLS106" s="72"/>
      <c r="RLT106" s="72"/>
      <c r="RLU106" s="72"/>
      <c r="RLV106" s="72"/>
      <c r="RLW106" s="72"/>
      <c r="RLX106" s="72"/>
      <c r="RLY106" s="72"/>
      <c r="RLZ106" s="72"/>
      <c r="RMA106" s="72"/>
      <c r="RMB106" s="72"/>
      <c r="RMC106" s="72"/>
      <c r="RMD106" s="72"/>
      <c r="RME106" s="72"/>
      <c r="RMF106" s="72"/>
      <c r="RMG106" s="72"/>
      <c r="RMH106" s="72"/>
      <c r="RMI106" s="72"/>
      <c r="RMJ106" s="72"/>
      <c r="RMK106" s="72"/>
      <c r="RML106" s="72"/>
      <c r="RMM106" s="72"/>
      <c r="RMN106" s="72"/>
      <c r="RMO106" s="72"/>
      <c r="RMP106" s="72"/>
      <c r="RMQ106" s="72"/>
      <c r="RMR106" s="72"/>
      <c r="RMS106" s="72"/>
      <c r="RMT106" s="72"/>
      <c r="RMU106" s="72"/>
      <c r="RMV106" s="72"/>
      <c r="RMW106" s="72"/>
      <c r="RMX106" s="72"/>
      <c r="RMY106" s="72"/>
      <c r="RMZ106" s="72"/>
      <c r="RNA106" s="72"/>
      <c r="RNB106" s="72"/>
      <c r="RNC106" s="72"/>
      <c r="RND106" s="72"/>
      <c r="RNE106" s="72"/>
      <c r="RNF106" s="72"/>
      <c r="RNG106" s="72"/>
      <c r="RNH106" s="72"/>
      <c r="RNI106" s="72"/>
      <c r="RNJ106" s="72"/>
      <c r="RNK106" s="72"/>
      <c r="RNL106" s="72"/>
      <c r="RNM106" s="72"/>
      <c r="RNN106" s="72"/>
      <c r="RNO106" s="72"/>
      <c r="RNP106" s="72"/>
      <c r="RNQ106" s="72"/>
      <c r="RNR106" s="72"/>
      <c r="RNS106" s="72"/>
      <c r="RNT106" s="72"/>
      <c r="RNU106" s="72"/>
      <c r="RNV106" s="72"/>
      <c r="RNW106" s="72"/>
      <c r="RNX106" s="72"/>
      <c r="RNY106" s="72"/>
      <c r="RNZ106" s="72"/>
      <c r="ROA106" s="72"/>
      <c r="ROB106" s="72"/>
      <c r="ROC106" s="72"/>
      <c r="ROD106" s="72"/>
      <c r="ROE106" s="72"/>
      <c r="ROF106" s="72"/>
      <c r="ROG106" s="72"/>
      <c r="ROH106" s="72"/>
      <c r="ROI106" s="72"/>
      <c r="ROJ106" s="72"/>
      <c r="ROK106" s="72"/>
      <c r="ROL106" s="72"/>
      <c r="ROM106" s="72"/>
      <c r="RON106" s="72"/>
      <c r="ROO106" s="72"/>
      <c r="ROP106" s="72"/>
      <c r="ROQ106" s="72"/>
      <c r="ROR106" s="72"/>
      <c r="ROS106" s="72"/>
      <c r="ROT106" s="72"/>
      <c r="ROU106" s="72"/>
      <c r="ROV106" s="72"/>
      <c r="ROW106" s="72"/>
      <c r="ROX106" s="72"/>
      <c r="ROY106" s="72"/>
      <c r="ROZ106" s="72"/>
      <c r="RPA106" s="72"/>
      <c r="RPB106" s="72"/>
      <c r="RPC106" s="72"/>
      <c r="RPD106" s="72"/>
      <c r="RPE106" s="72"/>
      <c r="RPF106" s="72"/>
      <c r="RPG106" s="72"/>
      <c r="RPH106" s="72"/>
      <c r="RPI106" s="72"/>
      <c r="RPJ106" s="72"/>
      <c r="RPK106" s="72"/>
      <c r="RPL106" s="72"/>
      <c r="RPM106" s="72"/>
      <c r="RPN106" s="72"/>
      <c r="RPO106" s="72"/>
      <c r="RPP106" s="72"/>
      <c r="RPQ106" s="72"/>
      <c r="RPR106" s="72"/>
      <c r="RPS106" s="72"/>
      <c r="RPT106" s="72"/>
      <c r="RPU106" s="72"/>
      <c r="RPV106" s="72"/>
      <c r="RPW106" s="72"/>
      <c r="RPX106" s="72"/>
      <c r="RPY106" s="72"/>
      <c r="RPZ106" s="72"/>
      <c r="RQA106" s="72"/>
      <c r="RQB106" s="72"/>
      <c r="RQC106" s="72"/>
      <c r="RQD106" s="72"/>
      <c r="RQE106" s="72"/>
      <c r="RQF106" s="72"/>
      <c r="RQG106" s="72"/>
      <c r="RQH106" s="72"/>
      <c r="RQI106" s="72"/>
      <c r="RQJ106" s="72"/>
      <c r="RQK106" s="72"/>
      <c r="RQL106" s="72"/>
      <c r="RQM106" s="72"/>
      <c r="RQN106" s="72"/>
      <c r="RQO106" s="72"/>
      <c r="RQP106" s="72"/>
      <c r="RQQ106" s="72"/>
      <c r="RQR106" s="72"/>
      <c r="RQS106" s="72"/>
      <c r="RQT106" s="72"/>
      <c r="RQU106" s="72"/>
      <c r="RQV106" s="72"/>
      <c r="RQW106" s="72"/>
      <c r="RQX106" s="72"/>
      <c r="RQY106" s="72"/>
      <c r="RQZ106" s="72"/>
      <c r="RRA106" s="72"/>
      <c r="RRB106" s="72"/>
      <c r="RRC106" s="72"/>
      <c r="RRD106" s="72"/>
      <c r="RRE106" s="72"/>
      <c r="RRF106" s="72"/>
      <c r="RRG106" s="72"/>
      <c r="RRH106" s="72"/>
      <c r="RRI106" s="72"/>
      <c r="RRJ106" s="72"/>
      <c r="RRK106" s="72"/>
      <c r="RRL106" s="72"/>
      <c r="RRM106" s="72"/>
      <c r="RRN106" s="72"/>
      <c r="RRO106" s="72"/>
      <c r="RRP106" s="72"/>
      <c r="RRQ106" s="72"/>
      <c r="RRR106" s="72"/>
      <c r="RRS106" s="72"/>
      <c r="RRT106" s="72"/>
      <c r="RRU106" s="72"/>
      <c r="RRV106" s="72"/>
      <c r="RRW106" s="72"/>
      <c r="RRX106" s="72"/>
      <c r="RRY106" s="72"/>
      <c r="RRZ106" s="72"/>
      <c r="RSA106" s="72"/>
      <c r="RSB106" s="72"/>
      <c r="RSC106" s="72"/>
      <c r="RSD106" s="72"/>
      <c r="RSE106" s="72"/>
      <c r="RSF106" s="72"/>
      <c r="RSG106" s="72"/>
      <c r="RSH106" s="72"/>
      <c r="RSI106" s="72"/>
      <c r="RSJ106" s="72"/>
      <c r="RSK106" s="72"/>
      <c r="RSL106" s="72"/>
      <c r="RSM106" s="72"/>
      <c r="RSN106" s="72"/>
      <c r="RSO106" s="72"/>
      <c r="RSP106" s="72"/>
      <c r="RSQ106" s="72"/>
      <c r="RSR106" s="72"/>
      <c r="RSS106" s="72"/>
      <c r="RST106" s="72"/>
      <c r="RSU106" s="72"/>
      <c r="RSV106" s="72"/>
      <c r="RSW106" s="72"/>
      <c r="RSX106" s="72"/>
      <c r="RSY106" s="72"/>
      <c r="RSZ106" s="72"/>
      <c r="RTA106" s="72"/>
      <c r="RTB106" s="72"/>
      <c r="RTC106" s="72"/>
      <c r="RTD106" s="72"/>
      <c r="RTE106" s="72"/>
      <c r="RTF106" s="72"/>
      <c r="RTG106" s="72"/>
      <c r="RTH106" s="72"/>
      <c r="RTI106" s="72"/>
      <c r="RTJ106" s="72"/>
      <c r="RTK106" s="72"/>
      <c r="RTL106" s="72"/>
      <c r="RTM106" s="72"/>
      <c r="RTN106" s="72"/>
      <c r="RTO106" s="72"/>
      <c r="RTP106" s="72"/>
      <c r="RTQ106" s="72"/>
      <c r="RTR106" s="72"/>
      <c r="RTS106" s="72"/>
      <c r="RTT106" s="72"/>
      <c r="RTU106" s="72"/>
      <c r="RTV106" s="72"/>
      <c r="RTW106" s="72"/>
      <c r="RTX106" s="72"/>
      <c r="RTY106" s="72"/>
      <c r="RTZ106" s="72"/>
      <c r="RUA106" s="72"/>
      <c r="RUB106" s="72"/>
      <c r="RUC106" s="72"/>
      <c r="RUD106" s="72"/>
      <c r="RUE106" s="72"/>
      <c r="RUF106" s="72"/>
      <c r="RUG106" s="72"/>
      <c r="RUH106" s="72"/>
      <c r="RUI106" s="72"/>
      <c r="RUJ106" s="72"/>
      <c r="RUK106" s="72"/>
      <c r="RUL106" s="72"/>
      <c r="RUM106" s="72"/>
      <c r="RUN106" s="72"/>
      <c r="RUO106" s="72"/>
      <c r="RUP106" s="72"/>
      <c r="RUQ106" s="72"/>
      <c r="RUR106" s="72"/>
      <c r="RUS106" s="72"/>
      <c r="RUT106" s="72"/>
      <c r="RUU106" s="72"/>
      <c r="RUV106" s="72"/>
      <c r="RUW106" s="72"/>
      <c r="RUX106" s="72"/>
      <c r="RUY106" s="72"/>
      <c r="RUZ106" s="72"/>
      <c r="RVA106" s="72"/>
      <c r="RVB106" s="72"/>
      <c r="RVC106" s="72"/>
      <c r="RVD106" s="72"/>
      <c r="RVE106" s="72"/>
      <c r="RVF106" s="72"/>
      <c r="RVG106" s="72"/>
      <c r="RVH106" s="72"/>
      <c r="RVI106" s="72"/>
      <c r="RVJ106" s="72"/>
      <c r="RVK106" s="72"/>
      <c r="RVL106" s="72"/>
      <c r="RVM106" s="72"/>
      <c r="RVN106" s="72"/>
      <c r="RVO106" s="72"/>
      <c r="RVP106" s="72"/>
      <c r="RVQ106" s="72"/>
      <c r="RVR106" s="72"/>
      <c r="RVS106" s="72"/>
      <c r="RVT106" s="72"/>
      <c r="RVU106" s="72"/>
      <c r="RVV106" s="72"/>
      <c r="RVW106" s="72"/>
      <c r="RVX106" s="72"/>
      <c r="RVY106" s="72"/>
      <c r="RVZ106" s="72"/>
      <c r="RWA106" s="72"/>
      <c r="RWB106" s="72"/>
      <c r="RWC106" s="72"/>
      <c r="RWD106" s="72"/>
      <c r="RWE106" s="72"/>
      <c r="RWF106" s="72"/>
      <c r="RWG106" s="72"/>
      <c r="RWH106" s="72"/>
      <c r="RWI106" s="72"/>
      <c r="RWJ106" s="72"/>
      <c r="RWK106" s="72"/>
      <c r="RWL106" s="72"/>
      <c r="RWM106" s="72"/>
      <c r="RWN106" s="72"/>
      <c r="RWO106" s="72"/>
      <c r="RWP106" s="72"/>
      <c r="RWQ106" s="72"/>
      <c r="RWR106" s="72"/>
      <c r="RWS106" s="72"/>
      <c r="RWT106" s="72"/>
      <c r="RWU106" s="72"/>
      <c r="RWV106" s="72"/>
      <c r="RWW106" s="72"/>
      <c r="RWX106" s="72"/>
      <c r="RWY106" s="72"/>
      <c r="RWZ106" s="72"/>
      <c r="RXA106" s="72"/>
      <c r="RXB106" s="72"/>
      <c r="RXC106" s="72"/>
      <c r="RXD106" s="72"/>
      <c r="RXE106" s="72"/>
      <c r="RXF106" s="72"/>
      <c r="RXG106" s="72"/>
      <c r="RXH106" s="72"/>
      <c r="RXI106" s="72"/>
      <c r="RXJ106" s="72"/>
      <c r="RXK106" s="72"/>
      <c r="RXL106" s="72"/>
      <c r="RXM106" s="72"/>
      <c r="RXN106" s="72"/>
      <c r="RXO106" s="72"/>
      <c r="RXP106" s="72"/>
      <c r="RXQ106" s="72"/>
      <c r="RXR106" s="72"/>
      <c r="RXS106" s="72"/>
      <c r="RXT106" s="72"/>
      <c r="RXU106" s="72"/>
      <c r="RXV106" s="72"/>
      <c r="RXW106" s="72"/>
      <c r="RXX106" s="72"/>
      <c r="RXY106" s="72"/>
      <c r="RXZ106" s="72"/>
      <c r="RYA106" s="72"/>
      <c r="RYB106" s="72"/>
      <c r="RYC106" s="72"/>
      <c r="RYD106" s="72"/>
      <c r="RYE106" s="72"/>
      <c r="RYF106" s="72"/>
      <c r="RYG106" s="72"/>
      <c r="RYH106" s="72"/>
      <c r="RYI106" s="72"/>
      <c r="RYJ106" s="72"/>
      <c r="RYK106" s="72"/>
      <c r="RYL106" s="72"/>
      <c r="RYM106" s="72"/>
      <c r="RYN106" s="72"/>
      <c r="RYO106" s="72"/>
      <c r="RYP106" s="72"/>
      <c r="RYQ106" s="72"/>
      <c r="RYR106" s="72"/>
      <c r="RYS106" s="72"/>
      <c r="RYT106" s="72"/>
      <c r="RYU106" s="72"/>
      <c r="RYV106" s="72"/>
      <c r="RYW106" s="72"/>
      <c r="RYX106" s="72"/>
      <c r="RYY106" s="72"/>
      <c r="RYZ106" s="72"/>
      <c r="RZA106" s="72"/>
      <c r="RZB106" s="72"/>
      <c r="RZC106" s="72"/>
      <c r="RZD106" s="72"/>
      <c r="RZE106" s="72"/>
      <c r="RZF106" s="72"/>
      <c r="RZG106" s="72"/>
      <c r="RZH106" s="72"/>
      <c r="RZI106" s="72"/>
      <c r="RZJ106" s="72"/>
      <c r="RZK106" s="72"/>
      <c r="RZL106" s="72"/>
      <c r="RZM106" s="72"/>
      <c r="RZN106" s="72"/>
      <c r="RZO106" s="72"/>
      <c r="RZP106" s="72"/>
      <c r="RZQ106" s="72"/>
      <c r="RZR106" s="72"/>
      <c r="RZS106" s="72"/>
      <c r="RZT106" s="72"/>
      <c r="RZU106" s="72"/>
      <c r="RZV106" s="72"/>
      <c r="RZW106" s="72"/>
      <c r="RZX106" s="72"/>
      <c r="RZY106" s="72"/>
      <c r="RZZ106" s="72"/>
      <c r="SAA106" s="72"/>
      <c r="SAB106" s="72"/>
      <c r="SAC106" s="72"/>
      <c r="SAD106" s="72"/>
      <c r="SAE106" s="72"/>
      <c r="SAF106" s="72"/>
      <c r="SAG106" s="72"/>
      <c r="SAH106" s="72"/>
      <c r="SAI106" s="72"/>
      <c r="SAJ106" s="72"/>
      <c r="SAK106" s="72"/>
      <c r="SAL106" s="72"/>
      <c r="SAM106" s="72"/>
      <c r="SAN106" s="72"/>
      <c r="SAO106" s="72"/>
      <c r="SAP106" s="72"/>
      <c r="SAQ106" s="72"/>
      <c r="SAR106" s="72"/>
      <c r="SAS106" s="72"/>
      <c r="SAT106" s="72"/>
      <c r="SAU106" s="72"/>
      <c r="SAV106" s="72"/>
      <c r="SAW106" s="72"/>
      <c r="SAX106" s="72"/>
      <c r="SAY106" s="72"/>
      <c r="SAZ106" s="72"/>
      <c r="SBA106" s="72"/>
      <c r="SBB106" s="72"/>
      <c r="SBC106" s="72"/>
      <c r="SBD106" s="72"/>
      <c r="SBE106" s="72"/>
      <c r="SBF106" s="72"/>
      <c r="SBG106" s="72"/>
      <c r="SBH106" s="72"/>
      <c r="SBI106" s="72"/>
      <c r="SBJ106" s="72"/>
      <c r="SBK106" s="72"/>
      <c r="SBL106" s="72"/>
      <c r="SBM106" s="72"/>
      <c r="SBN106" s="72"/>
      <c r="SBO106" s="72"/>
      <c r="SBP106" s="72"/>
      <c r="SBQ106" s="72"/>
      <c r="SBR106" s="72"/>
      <c r="SBS106" s="72"/>
      <c r="SBT106" s="72"/>
      <c r="SBU106" s="72"/>
      <c r="SBV106" s="72"/>
      <c r="SBW106" s="72"/>
      <c r="SBX106" s="72"/>
      <c r="SBY106" s="72"/>
      <c r="SBZ106" s="72"/>
      <c r="SCA106" s="72"/>
      <c r="SCB106" s="72"/>
      <c r="SCC106" s="72"/>
      <c r="SCD106" s="72"/>
      <c r="SCE106" s="72"/>
      <c r="SCF106" s="72"/>
      <c r="SCG106" s="72"/>
      <c r="SCH106" s="72"/>
      <c r="SCI106" s="72"/>
      <c r="SCJ106" s="72"/>
      <c r="SCK106" s="72"/>
      <c r="SCL106" s="72"/>
      <c r="SCM106" s="72"/>
      <c r="SCN106" s="72"/>
      <c r="SCO106" s="72"/>
      <c r="SCP106" s="72"/>
      <c r="SCQ106" s="72"/>
      <c r="SCR106" s="72"/>
      <c r="SCS106" s="72"/>
      <c r="SCT106" s="72"/>
      <c r="SCU106" s="72"/>
      <c r="SCV106" s="72"/>
      <c r="SCW106" s="72"/>
      <c r="SCX106" s="72"/>
      <c r="SCY106" s="72"/>
      <c r="SCZ106" s="72"/>
      <c r="SDA106" s="72"/>
      <c r="SDB106" s="72"/>
      <c r="SDC106" s="72"/>
      <c r="SDD106" s="72"/>
      <c r="SDE106" s="72"/>
      <c r="SDF106" s="72"/>
      <c r="SDG106" s="72"/>
      <c r="SDH106" s="72"/>
      <c r="SDI106" s="72"/>
      <c r="SDJ106" s="72"/>
      <c r="SDK106" s="72"/>
      <c r="SDL106" s="72"/>
      <c r="SDM106" s="72"/>
      <c r="SDN106" s="72"/>
      <c r="SDO106" s="72"/>
      <c r="SDP106" s="72"/>
      <c r="SDQ106" s="72"/>
      <c r="SDR106" s="72"/>
      <c r="SDS106" s="72"/>
      <c r="SDT106" s="72"/>
      <c r="SDU106" s="72"/>
      <c r="SDV106" s="72"/>
      <c r="SDW106" s="72"/>
      <c r="SDX106" s="72"/>
      <c r="SDY106" s="72"/>
      <c r="SDZ106" s="72"/>
      <c r="SEA106" s="72"/>
      <c r="SEB106" s="72"/>
      <c r="SEC106" s="72"/>
      <c r="SED106" s="72"/>
      <c r="SEE106" s="72"/>
      <c r="SEF106" s="72"/>
      <c r="SEG106" s="72"/>
      <c r="SEH106" s="72"/>
      <c r="SEI106" s="72"/>
      <c r="SEJ106" s="72"/>
      <c r="SEK106" s="72"/>
      <c r="SEL106" s="72"/>
      <c r="SEM106" s="72"/>
      <c r="SEN106" s="72"/>
      <c r="SEO106" s="72"/>
      <c r="SEP106" s="72"/>
      <c r="SEQ106" s="72"/>
      <c r="SER106" s="72"/>
      <c r="SES106" s="72"/>
      <c r="SET106" s="72"/>
      <c r="SEU106" s="72"/>
      <c r="SEV106" s="72"/>
      <c r="SEW106" s="72"/>
      <c r="SEX106" s="72"/>
      <c r="SEY106" s="72"/>
      <c r="SEZ106" s="72"/>
      <c r="SFA106" s="72"/>
      <c r="SFB106" s="72"/>
      <c r="SFC106" s="72"/>
      <c r="SFD106" s="72"/>
      <c r="SFE106" s="72"/>
      <c r="SFF106" s="72"/>
      <c r="SFG106" s="72"/>
      <c r="SFH106" s="72"/>
      <c r="SFI106" s="72"/>
      <c r="SFJ106" s="72"/>
      <c r="SFK106" s="72"/>
      <c r="SFL106" s="72"/>
      <c r="SFM106" s="72"/>
      <c r="SFN106" s="72"/>
      <c r="SFO106" s="72"/>
      <c r="SFP106" s="72"/>
      <c r="SFQ106" s="72"/>
      <c r="SFR106" s="72"/>
      <c r="SFS106" s="72"/>
      <c r="SFT106" s="72"/>
      <c r="SFU106" s="72"/>
      <c r="SFV106" s="72"/>
      <c r="SFW106" s="72"/>
      <c r="SFX106" s="72"/>
      <c r="SFY106" s="72"/>
      <c r="SFZ106" s="72"/>
      <c r="SGA106" s="72"/>
      <c r="SGB106" s="72"/>
      <c r="SGC106" s="72"/>
      <c r="SGD106" s="72"/>
      <c r="SGE106" s="72"/>
      <c r="SGF106" s="72"/>
      <c r="SGG106" s="72"/>
      <c r="SGH106" s="72"/>
      <c r="SGI106" s="72"/>
      <c r="SGJ106" s="72"/>
      <c r="SGK106" s="72"/>
      <c r="SGL106" s="72"/>
      <c r="SGM106" s="72"/>
      <c r="SGN106" s="72"/>
      <c r="SGO106" s="72"/>
      <c r="SGP106" s="72"/>
      <c r="SGQ106" s="72"/>
      <c r="SGR106" s="72"/>
      <c r="SGS106" s="72"/>
      <c r="SGT106" s="72"/>
      <c r="SGU106" s="72"/>
      <c r="SGV106" s="72"/>
      <c r="SGW106" s="72"/>
      <c r="SGX106" s="72"/>
      <c r="SGY106" s="72"/>
      <c r="SGZ106" s="72"/>
      <c r="SHA106" s="72"/>
      <c r="SHB106" s="72"/>
      <c r="SHC106" s="72"/>
      <c r="SHD106" s="72"/>
      <c r="SHE106" s="72"/>
      <c r="SHF106" s="72"/>
      <c r="SHG106" s="72"/>
      <c r="SHH106" s="72"/>
      <c r="SHI106" s="72"/>
      <c r="SHJ106" s="72"/>
      <c r="SHK106" s="72"/>
      <c r="SHL106" s="72"/>
      <c r="SHM106" s="72"/>
      <c r="SHN106" s="72"/>
      <c r="SHO106" s="72"/>
      <c r="SHP106" s="72"/>
      <c r="SHQ106" s="72"/>
      <c r="SHR106" s="72"/>
      <c r="SHS106" s="72"/>
      <c r="SHT106" s="72"/>
      <c r="SHU106" s="72"/>
      <c r="SHV106" s="72"/>
      <c r="SHW106" s="72"/>
      <c r="SHX106" s="72"/>
      <c r="SHY106" s="72"/>
      <c r="SHZ106" s="72"/>
      <c r="SIA106" s="72"/>
      <c r="SIB106" s="72"/>
      <c r="SIC106" s="72"/>
      <c r="SID106" s="72"/>
      <c r="SIE106" s="72"/>
      <c r="SIF106" s="72"/>
      <c r="SIG106" s="72"/>
      <c r="SIH106" s="72"/>
      <c r="SII106" s="72"/>
      <c r="SIJ106" s="72"/>
      <c r="SIK106" s="72"/>
      <c r="SIL106" s="72"/>
      <c r="SIM106" s="72"/>
      <c r="SIN106" s="72"/>
      <c r="SIO106" s="72"/>
      <c r="SIP106" s="72"/>
      <c r="SIQ106" s="72"/>
      <c r="SIR106" s="72"/>
      <c r="SIS106" s="72"/>
      <c r="SIT106" s="72"/>
      <c r="SIU106" s="72"/>
      <c r="SIV106" s="72"/>
      <c r="SIW106" s="72"/>
      <c r="SIX106" s="72"/>
      <c r="SIY106" s="72"/>
      <c r="SIZ106" s="72"/>
      <c r="SJA106" s="72"/>
      <c r="SJB106" s="72"/>
      <c r="SJC106" s="72"/>
      <c r="SJD106" s="72"/>
      <c r="SJE106" s="72"/>
      <c r="SJF106" s="72"/>
      <c r="SJG106" s="72"/>
      <c r="SJH106" s="72"/>
      <c r="SJI106" s="72"/>
      <c r="SJJ106" s="72"/>
      <c r="SJK106" s="72"/>
      <c r="SJL106" s="72"/>
      <c r="SJM106" s="72"/>
      <c r="SJN106" s="72"/>
      <c r="SJO106" s="72"/>
      <c r="SJP106" s="72"/>
      <c r="SJQ106" s="72"/>
      <c r="SJR106" s="72"/>
      <c r="SJS106" s="72"/>
      <c r="SJT106" s="72"/>
      <c r="SJU106" s="72"/>
      <c r="SJV106" s="72"/>
      <c r="SJW106" s="72"/>
      <c r="SJX106" s="72"/>
      <c r="SJY106" s="72"/>
      <c r="SJZ106" s="72"/>
      <c r="SKA106" s="72"/>
      <c r="SKB106" s="72"/>
      <c r="SKC106" s="72"/>
      <c r="SKD106" s="72"/>
      <c r="SKE106" s="72"/>
      <c r="SKF106" s="72"/>
      <c r="SKG106" s="72"/>
      <c r="SKH106" s="72"/>
      <c r="SKI106" s="72"/>
      <c r="SKJ106" s="72"/>
      <c r="SKK106" s="72"/>
      <c r="SKL106" s="72"/>
      <c r="SKM106" s="72"/>
      <c r="SKN106" s="72"/>
      <c r="SKO106" s="72"/>
      <c r="SKP106" s="72"/>
      <c r="SKQ106" s="72"/>
      <c r="SKR106" s="72"/>
      <c r="SKS106" s="72"/>
      <c r="SKT106" s="72"/>
      <c r="SKU106" s="72"/>
      <c r="SKV106" s="72"/>
      <c r="SKW106" s="72"/>
      <c r="SKX106" s="72"/>
      <c r="SKY106" s="72"/>
      <c r="SKZ106" s="72"/>
      <c r="SLA106" s="72"/>
      <c r="SLB106" s="72"/>
      <c r="SLC106" s="72"/>
      <c r="SLD106" s="72"/>
      <c r="SLE106" s="72"/>
      <c r="SLF106" s="72"/>
      <c r="SLG106" s="72"/>
      <c r="SLH106" s="72"/>
      <c r="SLI106" s="72"/>
      <c r="SLJ106" s="72"/>
      <c r="SLK106" s="72"/>
      <c r="SLL106" s="72"/>
      <c r="SLM106" s="72"/>
      <c r="SLN106" s="72"/>
      <c r="SLO106" s="72"/>
      <c r="SLP106" s="72"/>
      <c r="SLQ106" s="72"/>
      <c r="SLR106" s="72"/>
      <c r="SLS106" s="72"/>
      <c r="SLT106" s="72"/>
      <c r="SLU106" s="72"/>
      <c r="SLV106" s="72"/>
      <c r="SLW106" s="72"/>
      <c r="SLX106" s="72"/>
      <c r="SLY106" s="72"/>
      <c r="SLZ106" s="72"/>
      <c r="SMA106" s="72"/>
      <c r="SMB106" s="72"/>
      <c r="SMC106" s="72"/>
      <c r="SMD106" s="72"/>
      <c r="SME106" s="72"/>
      <c r="SMF106" s="72"/>
      <c r="SMG106" s="72"/>
      <c r="SMH106" s="72"/>
      <c r="SMI106" s="72"/>
      <c r="SMJ106" s="72"/>
      <c r="SMK106" s="72"/>
      <c r="SML106" s="72"/>
      <c r="SMM106" s="72"/>
      <c r="SMN106" s="72"/>
      <c r="SMO106" s="72"/>
      <c r="SMP106" s="72"/>
      <c r="SMQ106" s="72"/>
      <c r="SMR106" s="72"/>
      <c r="SMS106" s="72"/>
      <c r="SMT106" s="72"/>
      <c r="SMU106" s="72"/>
      <c r="SMV106" s="72"/>
      <c r="SMW106" s="72"/>
      <c r="SMX106" s="72"/>
      <c r="SMY106" s="72"/>
      <c r="SMZ106" s="72"/>
      <c r="SNA106" s="72"/>
      <c r="SNB106" s="72"/>
      <c r="SNC106" s="72"/>
      <c r="SND106" s="72"/>
      <c r="SNE106" s="72"/>
      <c r="SNF106" s="72"/>
      <c r="SNG106" s="72"/>
      <c r="SNH106" s="72"/>
      <c r="SNI106" s="72"/>
      <c r="SNJ106" s="72"/>
      <c r="SNK106" s="72"/>
      <c r="SNL106" s="72"/>
      <c r="SNM106" s="72"/>
      <c r="SNN106" s="72"/>
      <c r="SNO106" s="72"/>
      <c r="SNP106" s="72"/>
      <c r="SNQ106" s="72"/>
      <c r="SNR106" s="72"/>
      <c r="SNS106" s="72"/>
      <c r="SNT106" s="72"/>
      <c r="SNU106" s="72"/>
      <c r="SNV106" s="72"/>
      <c r="SNW106" s="72"/>
      <c r="SNX106" s="72"/>
      <c r="SNY106" s="72"/>
      <c r="SNZ106" s="72"/>
      <c r="SOA106" s="72"/>
      <c r="SOB106" s="72"/>
      <c r="SOC106" s="72"/>
      <c r="SOD106" s="72"/>
      <c r="SOE106" s="72"/>
      <c r="SOF106" s="72"/>
      <c r="SOG106" s="72"/>
      <c r="SOH106" s="72"/>
      <c r="SOI106" s="72"/>
      <c r="SOJ106" s="72"/>
      <c r="SOK106" s="72"/>
      <c r="SOL106" s="72"/>
      <c r="SOM106" s="72"/>
      <c r="SON106" s="72"/>
      <c r="SOO106" s="72"/>
      <c r="SOP106" s="72"/>
      <c r="SOQ106" s="72"/>
      <c r="SOR106" s="72"/>
      <c r="SOS106" s="72"/>
      <c r="SOT106" s="72"/>
      <c r="SOU106" s="72"/>
      <c r="SOV106" s="72"/>
      <c r="SOW106" s="72"/>
      <c r="SOX106" s="72"/>
      <c r="SOY106" s="72"/>
      <c r="SOZ106" s="72"/>
      <c r="SPA106" s="72"/>
      <c r="SPB106" s="72"/>
      <c r="SPC106" s="72"/>
      <c r="SPD106" s="72"/>
      <c r="SPE106" s="72"/>
      <c r="SPF106" s="72"/>
      <c r="SPG106" s="72"/>
      <c r="SPH106" s="72"/>
      <c r="SPI106" s="72"/>
      <c r="SPJ106" s="72"/>
      <c r="SPK106" s="72"/>
      <c r="SPL106" s="72"/>
      <c r="SPM106" s="72"/>
      <c r="SPN106" s="72"/>
      <c r="SPO106" s="72"/>
      <c r="SPP106" s="72"/>
      <c r="SPQ106" s="72"/>
      <c r="SPR106" s="72"/>
      <c r="SPS106" s="72"/>
      <c r="SPT106" s="72"/>
      <c r="SPU106" s="72"/>
      <c r="SPV106" s="72"/>
      <c r="SPW106" s="72"/>
      <c r="SPX106" s="72"/>
      <c r="SPY106" s="72"/>
      <c r="SPZ106" s="72"/>
      <c r="SQA106" s="72"/>
      <c r="SQB106" s="72"/>
      <c r="SQC106" s="72"/>
      <c r="SQD106" s="72"/>
      <c r="SQE106" s="72"/>
      <c r="SQF106" s="72"/>
      <c r="SQG106" s="72"/>
      <c r="SQH106" s="72"/>
      <c r="SQI106" s="72"/>
      <c r="SQJ106" s="72"/>
      <c r="SQK106" s="72"/>
      <c r="SQL106" s="72"/>
      <c r="SQM106" s="72"/>
      <c r="SQN106" s="72"/>
      <c r="SQO106" s="72"/>
      <c r="SQP106" s="72"/>
      <c r="SQQ106" s="72"/>
      <c r="SQR106" s="72"/>
      <c r="SQS106" s="72"/>
      <c r="SQT106" s="72"/>
      <c r="SQU106" s="72"/>
      <c r="SQV106" s="72"/>
      <c r="SQW106" s="72"/>
      <c r="SQX106" s="72"/>
      <c r="SQY106" s="72"/>
      <c r="SQZ106" s="72"/>
      <c r="SRA106" s="72"/>
      <c r="SRB106" s="72"/>
      <c r="SRC106" s="72"/>
      <c r="SRD106" s="72"/>
      <c r="SRE106" s="72"/>
      <c r="SRF106" s="72"/>
      <c r="SRG106" s="72"/>
      <c r="SRH106" s="72"/>
      <c r="SRI106" s="72"/>
      <c r="SRJ106" s="72"/>
      <c r="SRK106" s="72"/>
      <c r="SRL106" s="72"/>
      <c r="SRM106" s="72"/>
      <c r="SRN106" s="72"/>
      <c r="SRO106" s="72"/>
      <c r="SRP106" s="72"/>
      <c r="SRQ106" s="72"/>
      <c r="SRR106" s="72"/>
      <c r="SRS106" s="72"/>
      <c r="SRT106" s="72"/>
      <c r="SRU106" s="72"/>
      <c r="SRV106" s="72"/>
      <c r="SRW106" s="72"/>
      <c r="SRX106" s="72"/>
      <c r="SRY106" s="72"/>
      <c r="SRZ106" s="72"/>
      <c r="SSA106" s="72"/>
      <c r="SSB106" s="72"/>
      <c r="SSC106" s="72"/>
      <c r="SSD106" s="72"/>
      <c r="SSE106" s="72"/>
      <c r="SSF106" s="72"/>
      <c r="SSG106" s="72"/>
      <c r="SSH106" s="72"/>
      <c r="SSI106" s="72"/>
      <c r="SSJ106" s="72"/>
      <c r="SSK106" s="72"/>
      <c r="SSL106" s="72"/>
      <c r="SSM106" s="72"/>
      <c r="SSN106" s="72"/>
      <c r="SSO106" s="72"/>
      <c r="SSP106" s="72"/>
      <c r="SSQ106" s="72"/>
      <c r="SSR106" s="72"/>
      <c r="SSS106" s="72"/>
      <c r="SST106" s="72"/>
      <c r="SSU106" s="72"/>
      <c r="SSV106" s="72"/>
      <c r="SSW106" s="72"/>
      <c r="SSX106" s="72"/>
      <c r="SSY106" s="72"/>
      <c r="SSZ106" s="72"/>
      <c r="STA106" s="72"/>
      <c r="STB106" s="72"/>
      <c r="STC106" s="72"/>
      <c r="STD106" s="72"/>
      <c r="STE106" s="72"/>
      <c r="STF106" s="72"/>
      <c r="STG106" s="72"/>
      <c r="STH106" s="72"/>
      <c r="STI106" s="72"/>
      <c r="STJ106" s="72"/>
      <c r="STK106" s="72"/>
      <c r="STL106" s="72"/>
      <c r="STM106" s="72"/>
      <c r="STN106" s="72"/>
      <c r="STO106" s="72"/>
      <c r="STP106" s="72"/>
      <c r="STQ106" s="72"/>
      <c r="STR106" s="72"/>
      <c r="STS106" s="72"/>
      <c r="STT106" s="72"/>
      <c r="STU106" s="72"/>
      <c r="STV106" s="72"/>
      <c r="STW106" s="72"/>
      <c r="STX106" s="72"/>
      <c r="STY106" s="72"/>
      <c r="STZ106" s="72"/>
      <c r="SUA106" s="72"/>
      <c r="SUB106" s="72"/>
      <c r="SUC106" s="72"/>
      <c r="SUD106" s="72"/>
      <c r="SUE106" s="72"/>
      <c r="SUF106" s="72"/>
      <c r="SUG106" s="72"/>
      <c r="SUH106" s="72"/>
      <c r="SUI106" s="72"/>
      <c r="SUJ106" s="72"/>
      <c r="SUK106" s="72"/>
      <c r="SUL106" s="72"/>
      <c r="SUM106" s="72"/>
      <c r="SUN106" s="72"/>
      <c r="SUO106" s="72"/>
      <c r="SUP106" s="72"/>
      <c r="SUQ106" s="72"/>
      <c r="SUR106" s="72"/>
      <c r="SUS106" s="72"/>
      <c r="SUT106" s="72"/>
      <c r="SUU106" s="72"/>
      <c r="SUV106" s="72"/>
      <c r="SUW106" s="72"/>
      <c r="SUX106" s="72"/>
      <c r="SUY106" s="72"/>
      <c r="SUZ106" s="72"/>
      <c r="SVA106" s="72"/>
      <c r="SVB106" s="72"/>
      <c r="SVC106" s="72"/>
      <c r="SVD106" s="72"/>
      <c r="SVE106" s="72"/>
      <c r="SVF106" s="72"/>
      <c r="SVG106" s="72"/>
      <c r="SVH106" s="72"/>
      <c r="SVI106" s="72"/>
      <c r="SVJ106" s="72"/>
      <c r="SVK106" s="72"/>
      <c r="SVL106" s="72"/>
      <c r="SVM106" s="72"/>
      <c r="SVN106" s="72"/>
      <c r="SVO106" s="72"/>
      <c r="SVP106" s="72"/>
      <c r="SVQ106" s="72"/>
      <c r="SVR106" s="72"/>
      <c r="SVS106" s="72"/>
      <c r="SVT106" s="72"/>
      <c r="SVU106" s="72"/>
      <c r="SVV106" s="72"/>
      <c r="SVW106" s="72"/>
      <c r="SVX106" s="72"/>
      <c r="SVY106" s="72"/>
      <c r="SVZ106" s="72"/>
      <c r="SWA106" s="72"/>
      <c r="SWB106" s="72"/>
      <c r="SWC106" s="72"/>
      <c r="SWD106" s="72"/>
      <c r="SWE106" s="72"/>
      <c r="SWF106" s="72"/>
      <c r="SWG106" s="72"/>
      <c r="SWH106" s="72"/>
      <c r="SWI106" s="72"/>
      <c r="SWJ106" s="72"/>
      <c r="SWK106" s="72"/>
      <c r="SWL106" s="72"/>
      <c r="SWM106" s="72"/>
      <c r="SWN106" s="72"/>
      <c r="SWO106" s="72"/>
      <c r="SWP106" s="72"/>
      <c r="SWQ106" s="72"/>
      <c r="SWR106" s="72"/>
      <c r="SWS106" s="72"/>
      <c r="SWT106" s="72"/>
      <c r="SWU106" s="72"/>
      <c r="SWV106" s="72"/>
      <c r="SWW106" s="72"/>
      <c r="SWX106" s="72"/>
      <c r="SWY106" s="72"/>
      <c r="SWZ106" s="72"/>
      <c r="SXA106" s="72"/>
      <c r="SXB106" s="72"/>
      <c r="SXC106" s="72"/>
      <c r="SXD106" s="72"/>
      <c r="SXE106" s="72"/>
      <c r="SXF106" s="72"/>
      <c r="SXG106" s="72"/>
      <c r="SXH106" s="72"/>
      <c r="SXI106" s="72"/>
      <c r="SXJ106" s="72"/>
      <c r="SXK106" s="72"/>
      <c r="SXL106" s="72"/>
      <c r="SXM106" s="72"/>
      <c r="SXN106" s="72"/>
      <c r="SXO106" s="72"/>
      <c r="SXP106" s="72"/>
      <c r="SXQ106" s="72"/>
      <c r="SXR106" s="72"/>
      <c r="SXS106" s="72"/>
      <c r="SXT106" s="72"/>
      <c r="SXU106" s="72"/>
      <c r="SXV106" s="72"/>
      <c r="SXW106" s="72"/>
      <c r="SXX106" s="72"/>
      <c r="SXY106" s="72"/>
      <c r="SXZ106" s="72"/>
      <c r="SYA106" s="72"/>
      <c r="SYB106" s="72"/>
      <c r="SYC106" s="72"/>
      <c r="SYD106" s="72"/>
      <c r="SYE106" s="72"/>
      <c r="SYF106" s="72"/>
      <c r="SYG106" s="72"/>
      <c r="SYH106" s="72"/>
      <c r="SYI106" s="72"/>
      <c r="SYJ106" s="72"/>
      <c r="SYK106" s="72"/>
      <c r="SYL106" s="72"/>
      <c r="SYM106" s="72"/>
      <c r="SYN106" s="72"/>
      <c r="SYO106" s="72"/>
      <c r="SYP106" s="72"/>
      <c r="SYQ106" s="72"/>
      <c r="SYR106" s="72"/>
      <c r="SYS106" s="72"/>
      <c r="SYT106" s="72"/>
      <c r="SYU106" s="72"/>
      <c r="SYV106" s="72"/>
      <c r="SYW106" s="72"/>
      <c r="SYX106" s="72"/>
      <c r="SYY106" s="72"/>
      <c r="SYZ106" s="72"/>
      <c r="SZA106" s="72"/>
      <c r="SZB106" s="72"/>
      <c r="SZC106" s="72"/>
      <c r="SZD106" s="72"/>
      <c r="SZE106" s="72"/>
      <c r="SZF106" s="72"/>
      <c r="SZG106" s="72"/>
      <c r="SZH106" s="72"/>
      <c r="SZI106" s="72"/>
      <c r="SZJ106" s="72"/>
      <c r="SZK106" s="72"/>
      <c r="SZL106" s="72"/>
      <c r="SZM106" s="72"/>
      <c r="SZN106" s="72"/>
      <c r="SZO106" s="72"/>
      <c r="SZP106" s="72"/>
      <c r="SZQ106" s="72"/>
      <c r="SZR106" s="72"/>
      <c r="SZS106" s="72"/>
      <c r="SZT106" s="72"/>
      <c r="SZU106" s="72"/>
      <c r="SZV106" s="72"/>
      <c r="SZW106" s="72"/>
      <c r="SZX106" s="72"/>
      <c r="SZY106" s="72"/>
      <c r="SZZ106" s="72"/>
      <c r="TAA106" s="72"/>
      <c r="TAB106" s="72"/>
      <c r="TAC106" s="72"/>
      <c r="TAD106" s="72"/>
      <c r="TAE106" s="72"/>
      <c r="TAF106" s="72"/>
      <c r="TAG106" s="72"/>
      <c r="TAH106" s="72"/>
      <c r="TAI106" s="72"/>
      <c r="TAJ106" s="72"/>
      <c r="TAK106" s="72"/>
      <c r="TAL106" s="72"/>
      <c r="TAM106" s="72"/>
      <c r="TAN106" s="72"/>
      <c r="TAO106" s="72"/>
      <c r="TAP106" s="72"/>
      <c r="TAQ106" s="72"/>
      <c r="TAR106" s="72"/>
      <c r="TAS106" s="72"/>
      <c r="TAT106" s="72"/>
      <c r="TAU106" s="72"/>
      <c r="TAV106" s="72"/>
      <c r="TAW106" s="72"/>
      <c r="TAX106" s="72"/>
      <c r="TAY106" s="72"/>
      <c r="TAZ106" s="72"/>
      <c r="TBA106" s="72"/>
      <c r="TBB106" s="72"/>
      <c r="TBC106" s="72"/>
      <c r="TBD106" s="72"/>
      <c r="TBE106" s="72"/>
      <c r="TBF106" s="72"/>
      <c r="TBG106" s="72"/>
      <c r="TBH106" s="72"/>
      <c r="TBI106" s="72"/>
      <c r="TBJ106" s="72"/>
      <c r="TBK106" s="72"/>
      <c r="TBL106" s="72"/>
      <c r="TBM106" s="72"/>
      <c r="TBN106" s="72"/>
      <c r="TBO106" s="72"/>
      <c r="TBP106" s="72"/>
      <c r="TBQ106" s="72"/>
      <c r="TBR106" s="72"/>
      <c r="TBS106" s="72"/>
      <c r="TBT106" s="72"/>
      <c r="TBU106" s="72"/>
      <c r="TBV106" s="72"/>
      <c r="TBW106" s="72"/>
      <c r="TBX106" s="72"/>
      <c r="TBY106" s="72"/>
      <c r="TBZ106" s="72"/>
      <c r="TCA106" s="72"/>
      <c r="TCB106" s="72"/>
      <c r="TCC106" s="72"/>
      <c r="TCD106" s="72"/>
      <c r="TCE106" s="72"/>
      <c r="TCF106" s="72"/>
      <c r="TCG106" s="72"/>
      <c r="TCH106" s="72"/>
      <c r="TCI106" s="72"/>
      <c r="TCJ106" s="72"/>
      <c r="TCK106" s="72"/>
      <c r="TCL106" s="72"/>
      <c r="TCM106" s="72"/>
      <c r="TCN106" s="72"/>
      <c r="TCO106" s="72"/>
      <c r="TCP106" s="72"/>
      <c r="TCQ106" s="72"/>
      <c r="TCR106" s="72"/>
      <c r="TCS106" s="72"/>
      <c r="TCT106" s="72"/>
      <c r="TCU106" s="72"/>
      <c r="TCV106" s="72"/>
      <c r="TCW106" s="72"/>
      <c r="TCX106" s="72"/>
      <c r="TCY106" s="72"/>
      <c r="TCZ106" s="72"/>
      <c r="TDA106" s="72"/>
      <c r="TDB106" s="72"/>
      <c r="TDC106" s="72"/>
      <c r="TDD106" s="72"/>
      <c r="TDE106" s="72"/>
      <c r="TDF106" s="72"/>
      <c r="TDG106" s="72"/>
      <c r="TDH106" s="72"/>
      <c r="TDI106" s="72"/>
      <c r="TDJ106" s="72"/>
      <c r="TDK106" s="72"/>
      <c r="TDL106" s="72"/>
      <c r="TDM106" s="72"/>
      <c r="TDN106" s="72"/>
      <c r="TDO106" s="72"/>
      <c r="TDP106" s="72"/>
      <c r="TDQ106" s="72"/>
      <c r="TDR106" s="72"/>
      <c r="TDS106" s="72"/>
      <c r="TDT106" s="72"/>
      <c r="TDU106" s="72"/>
      <c r="TDV106" s="72"/>
      <c r="TDW106" s="72"/>
      <c r="TDX106" s="72"/>
      <c r="TDY106" s="72"/>
      <c r="TDZ106" s="72"/>
      <c r="TEA106" s="72"/>
      <c r="TEB106" s="72"/>
      <c r="TEC106" s="72"/>
      <c r="TED106" s="72"/>
      <c r="TEE106" s="72"/>
      <c r="TEF106" s="72"/>
      <c r="TEG106" s="72"/>
      <c r="TEH106" s="72"/>
      <c r="TEI106" s="72"/>
      <c r="TEJ106" s="72"/>
      <c r="TEK106" s="72"/>
      <c r="TEL106" s="72"/>
      <c r="TEM106" s="72"/>
      <c r="TEN106" s="72"/>
      <c r="TEO106" s="72"/>
      <c r="TEP106" s="72"/>
      <c r="TEQ106" s="72"/>
      <c r="TER106" s="72"/>
      <c r="TES106" s="72"/>
      <c r="TET106" s="72"/>
      <c r="TEU106" s="72"/>
      <c r="TEV106" s="72"/>
      <c r="TEW106" s="72"/>
      <c r="TEX106" s="72"/>
      <c r="TEY106" s="72"/>
      <c r="TEZ106" s="72"/>
      <c r="TFA106" s="72"/>
      <c r="TFB106" s="72"/>
      <c r="TFC106" s="72"/>
      <c r="TFD106" s="72"/>
      <c r="TFE106" s="72"/>
      <c r="TFF106" s="72"/>
      <c r="TFG106" s="72"/>
      <c r="TFH106" s="72"/>
      <c r="TFI106" s="72"/>
      <c r="TFJ106" s="72"/>
      <c r="TFK106" s="72"/>
      <c r="TFL106" s="72"/>
      <c r="TFM106" s="72"/>
      <c r="TFN106" s="72"/>
      <c r="TFO106" s="72"/>
      <c r="TFP106" s="72"/>
      <c r="TFQ106" s="72"/>
      <c r="TFR106" s="72"/>
      <c r="TFS106" s="72"/>
      <c r="TFT106" s="72"/>
      <c r="TFU106" s="72"/>
      <c r="TFV106" s="72"/>
      <c r="TFW106" s="72"/>
      <c r="TFX106" s="72"/>
      <c r="TFY106" s="72"/>
      <c r="TFZ106" s="72"/>
      <c r="TGA106" s="72"/>
      <c r="TGB106" s="72"/>
      <c r="TGC106" s="72"/>
      <c r="TGD106" s="72"/>
      <c r="TGE106" s="72"/>
      <c r="TGF106" s="72"/>
      <c r="TGG106" s="72"/>
      <c r="TGH106" s="72"/>
      <c r="TGI106" s="72"/>
      <c r="TGJ106" s="72"/>
      <c r="TGK106" s="72"/>
      <c r="TGL106" s="72"/>
      <c r="TGM106" s="72"/>
      <c r="TGN106" s="72"/>
      <c r="TGO106" s="72"/>
      <c r="TGP106" s="72"/>
      <c r="TGQ106" s="72"/>
      <c r="TGR106" s="72"/>
      <c r="TGS106" s="72"/>
      <c r="TGT106" s="72"/>
      <c r="TGU106" s="72"/>
      <c r="TGV106" s="72"/>
      <c r="TGW106" s="72"/>
      <c r="TGX106" s="72"/>
      <c r="TGY106" s="72"/>
      <c r="TGZ106" s="72"/>
      <c r="THA106" s="72"/>
      <c r="THB106" s="72"/>
      <c r="THC106" s="72"/>
      <c r="THD106" s="72"/>
      <c r="THE106" s="72"/>
      <c r="THF106" s="72"/>
      <c r="THG106" s="72"/>
      <c r="THH106" s="72"/>
      <c r="THI106" s="72"/>
      <c r="THJ106" s="72"/>
      <c r="THK106" s="72"/>
      <c r="THL106" s="72"/>
      <c r="THM106" s="72"/>
      <c r="THN106" s="72"/>
      <c r="THO106" s="72"/>
      <c r="THP106" s="72"/>
      <c r="THQ106" s="72"/>
      <c r="THR106" s="72"/>
      <c r="THS106" s="72"/>
      <c r="THT106" s="72"/>
      <c r="THU106" s="72"/>
      <c r="THV106" s="72"/>
      <c r="THW106" s="72"/>
      <c r="THX106" s="72"/>
      <c r="THY106" s="72"/>
      <c r="THZ106" s="72"/>
      <c r="TIA106" s="72"/>
      <c r="TIB106" s="72"/>
      <c r="TIC106" s="72"/>
      <c r="TID106" s="72"/>
      <c r="TIE106" s="72"/>
      <c r="TIF106" s="72"/>
      <c r="TIG106" s="72"/>
      <c r="TIH106" s="72"/>
      <c r="TII106" s="72"/>
      <c r="TIJ106" s="72"/>
      <c r="TIK106" s="72"/>
      <c r="TIL106" s="72"/>
      <c r="TIM106" s="72"/>
      <c r="TIN106" s="72"/>
      <c r="TIO106" s="72"/>
      <c r="TIP106" s="72"/>
      <c r="TIQ106" s="72"/>
      <c r="TIR106" s="72"/>
      <c r="TIS106" s="72"/>
      <c r="TIT106" s="72"/>
      <c r="TIU106" s="72"/>
      <c r="TIV106" s="72"/>
      <c r="TIW106" s="72"/>
      <c r="TIX106" s="72"/>
      <c r="TIY106" s="72"/>
      <c r="TIZ106" s="72"/>
      <c r="TJA106" s="72"/>
      <c r="TJB106" s="72"/>
      <c r="TJC106" s="72"/>
      <c r="TJD106" s="72"/>
      <c r="TJE106" s="72"/>
      <c r="TJF106" s="72"/>
      <c r="TJG106" s="72"/>
      <c r="TJH106" s="72"/>
      <c r="TJI106" s="72"/>
      <c r="TJJ106" s="72"/>
      <c r="TJK106" s="72"/>
      <c r="TJL106" s="72"/>
      <c r="TJM106" s="72"/>
      <c r="TJN106" s="72"/>
      <c r="TJO106" s="72"/>
      <c r="TJP106" s="72"/>
      <c r="TJQ106" s="72"/>
      <c r="TJR106" s="72"/>
      <c r="TJS106" s="72"/>
      <c r="TJT106" s="72"/>
      <c r="TJU106" s="72"/>
      <c r="TJV106" s="72"/>
      <c r="TJW106" s="72"/>
      <c r="TJX106" s="72"/>
      <c r="TJY106" s="72"/>
      <c r="TJZ106" s="72"/>
      <c r="TKA106" s="72"/>
      <c r="TKB106" s="72"/>
      <c r="TKC106" s="72"/>
      <c r="TKD106" s="72"/>
      <c r="TKE106" s="72"/>
      <c r="TKF106" s="72"/>
      <c r="TKG106" s="72"/>
      <c r="TKH106" s="72"/>
      <c r="TKI106" s="72"/>
      <c r="TKJ106" s="72"/>
      <c r="TKK106" s="72"/>
      <c r="TKL106" s="72"/>
      <c r="TKM106" s="72"/>
      <c r="TKN106" s="72"/>
      <c r="TKO106" s="72"/>
      <c r="TKP106" s="72"/>
      <c r="TKQ106" s="72"/>
      <c r="TKR106" s="72"/>
      <c r="TKS106" s="72"/>
      <c r="TKT106" s="72"/>
      <c r="TKU106" s="72"/>
      <c r="TKV106" s="72"/>
      <c r="TKW106" s="72"/>
      <c r="TKX106" s="72"/>
      <c r="TKY106" s="72"/>
      <c r="TKZ106" s="72"/>
      <c r="TLA106" s="72"/>
      <c r="TLB106" s="72"/>
      <c r="TLC106" s="72"/>
      <c r="TLD106" s="72"/>
      <c r="TLE106" s="72"/>
      <c r="TLF106" s="72"/>
      <c r="TLG106" s="72"/>
      <c r="TLH106" s="72"/>
      <c r="TLI106" s="72"/>
      <c r="TLJ106" s="72"/>
      <c r="TLK106" s="72"/>
      <c r="TLL106" s="72"/>
      <c r="TLM106" s="72"/>
      <c r="TLN106" s="72"/>
      <c r="TLO106" s="72"/>
      <c r="TLP106" s="72"/>
      <c r="TLQ106" s="72"/>
      <c r="TLR106" s="72"/>
      <c r="TLS106" s="72"/>
      <c r="TLT106" s="72"/>
      <c r="TLU106" s="72"/>
      <c r="TLV106" s="72"/>
      <c r="TLW106" s="72"/>
      <c r="TLX106" s="72"/>
      <c r="TLY106" s="72"/>
      <c r="TLZ106" s="72"/>
      <c r="TMA106" s="72"/>
      <c r="TMB106" s="72"/>
      <c r="TMC106" s="72"/>
      <c r="TMD106" s="72"/>
      <c r="TME106" s="72"/>
      <c r="TMF106" s="72"/>
      <c r="TMG106" s="72"/>
      <c r="TMH106" s="72"/>
      <c r="TMI106" s="72"/>
      <c r="TMJ106" s="72"/>
      <c r="TMK106" s="72"/>
      <c r="TML106" s="72"/>
      <c r="TMM106" s="72"/>
      <c r="TMN106" s="72"/>
      <c r="TMO106" s="72"/>
      <c r="TMP106" s="72"/>
      <c r="TMQ106" s="72"/>
      <c r="TMR106" s="72"/>
      <c r="TMS106" s="72"/>
      <c r="TMT106" s="72"/>
      <c r="TMU106" s="72"/>
      <c r="TMV106" s="72"/>
      <c r="TMW106" s="72"/>
      <c r="TMX106" s="72"/>
      <c r="TMY106" s="72"/>
      <c r="TMZ106" s="72"/>
      <c r="TNA106" s="72"/>
      <c r="TNB106" s="72"/>
      <c r="TNC106" s="72"/>
      <c r="TND106" s="72"/>
      <c r="TNE106" s="72"/>
      <c r="TNF106" s="72"/>
      <c r="TNG106" s="72"/>
      <c r="TNH106" s="72"/>
      <c r="TNI106" s="72"/>
      <c r="TNJ106" s="72"/>
      <c r="TNK106" s="72"/>
      <c r="TNL106" s="72"/>
      <c r="TNM106" s="72"/>
      <c r="TNN106" s="72"/>
      <c r="TNO106" s="72"/>
      <c r="TNP106" s="72"/>
      <c r="TNQ106" s="72"/>
      <c r="TNR106" s="72"/>
      <c r="TNS106" s="72"/>
      <c r="TNT106" s="72"/>
      <c r="TNU106" s="72"/>
      <c r="TNV106" s="72"/>
      <c r="TNW106" s="72"/>
      <c r="TNX106" s="72"/>
      <c r="TNY106" s="72"/>
      <c r="TNZ106" s="72"/>
      <c r="TOA106" s="72"/>
      <c r="TOB106" s="72"/>
      <c r="TOC106" s="72"/>
      <c r="TOD106" s="72"/>
      <c r="TOE106" s="72"/>
      <c r="TOF106" s="72"/>
      <c r="TOG106" s="72"/>
      <c r="TOH106" s="72"/>
      <c r="TOI106" s="72"/>
      <c r="TOJ106" s="72"/>
      <c r="TOK106" s="72"/>
      <c r="TOL106" s="72"/>
      <c r="TOM106" s="72"/>
      <c r="TON106" s="72"/>
      <c r="TOO106" s="72"/>
      <c r="TOP106" s="72"/>
      <c r="TOQ106" s="72"/>
      <c r="TOR106" s="72"/>
      <c r="TOS106" s="72"/>
      <c r="TOT106" s="72"/>
      <c r="TOU106" s="72"/>
      <c r="TOV106" s="72"/>
      <c r="TOW106" s="72"/>
      <c r="TOX106" s="72"/>
      <c r="TOY106" s="72"/>
      <c r="TOZ106" s="72"/>
      <c r="TPA106" s="72"/>
      <c r="TPB106" s="72"/>
      <c r="TPC106" s="72"/>
      <c r="TPD106" s="72"/>
      <c r="TPE106" s="72"/>
      <c r="TPF106" s="72"/>
      <c r="TPG106" s="72"/>
      <c r="TPH106" s="72"/>
      <c r="TPI106" s="72"/>
      <c r="TPJ106" s="72"/>
      <c r="TPK106" s="72"/>
      <c r="TPL106" s="72"/>
      <c r="TPM106" s="72"/>
      <c r="TPN106" s="72"/>
      <c r="TPO106" s="72"/>
      <c r="TPP106" s="72"/>
      <c r="TPQ106" s="72"/>
      <c r="TPR106" s="72"/>
      <c r="TPS106" s="72"/>
      <c r="TPT106" s="72"/>
      <c r="TPU106" s="72"/>
      <c r="TPV106" s="72"/>
      <c r="TPW106" s="72"/>
      <c r="TPX106" s="72"/>
      <c r="TPY106" s="72"/>
      <c r="TPZ106" s="72"/>
      <c r="TQA106" s="72"/>
      <c r="TQB106" s="72"/>
      <c r="TQC106" s="72"/>
      <c r="TQD106" s="72"/>
      <c r="TQE106" s="72"/>
      <c r="TQF106" s="72"/>
      <c r="TQG106" s="72"/>
      <c r="TQH106" s="72"/>
      <c r="TQI106" s="72"/>
      <c r="TQJ106" s="72"/>
      <c r="TQK106" s="72"/>
      <c r="TQL106" s="72"/>
      <c r="TQM106" s="72"/>
      <c r="TQN106" s="72"/>
      <c r="TQO106" s="72"/>
      <c r="TQP106" s="72"/>
      <c r="TQQ106" s="72"/>
      <c r="TQR106" s="72"/>
      <c r="TQS106" s="72"/>
      <c r="TQT106" s="72"/>
      <c r="TQU106" s="72"/>
      <c r="TQV106" s="72"/>
      <c r="TQW106" s="72"/>
      <c r="TQX106" s="72"/>
      <c r="TQY106" s="72"/>
      <c r="TQZ106" s="72"/>
      <c r="TRA106" s="72"/>
      <c r="TRB106" s="72"/>
      <c r="TRC106" s="72"/>
      <c r="TRD106" s="72"/>
      <c r="TRE106" s="72"/>
      <c r="TRF106" s="72"/>
      <c r="TRG106" s="72"/>
      <c r="TRH106" s="72"/>
      <c r="TRI106" s="72"/>
      <c r="TRJ106" s="72"/>
      <c r="TRK106" s="72"/>
      <c r="TRL106" s="72"/>
      <c r="TRM106" s="72"/>
      <c r="TRN106" s="72"/>
      <c r="TRO106" s="72"/>
      <c r="TRP106" s="72"/>
      <c r="TRQ106" s="72"/>
      <c r="TRR106" s="72"/>
      <c r="TRS106" s="72"/>
      <c r="TRT106" s="72"/>
      <c r="TRU106" s="72"/>
      <c r="TRV106" s="72"/>
      <c r="TRW106" s="72"/>
      <c r="TRX106" s="72"/>
      <c r="TRY106" s="72"/>
      <c r="TRZ106" s="72"/>
      <c r="TSA106" s="72"/>
      <c r="TSB106" s="72"/>
      <c r="TSC106" s="72"/>
      <c r="TSD106" s="72"/>
      <c r="TSE106" s="72"/>
      <c r="TSF106" s="72"/>
      <c r="TSG106" s="72"/>
      <c r="TSH106" s="72"/>
      <c r="TSI106" s="72"/>
      <c r="TSJ106" s="72"/>
      <c r="TSK106" s="72"/>
      <c r="TSL106" s="72"/>
      <c r="TSM106" s="72"/>
      <c r="TSN106" s="72"/>
      <c r="TSO106" s="72"/>
      <c r="TSP106" s="72"/>
      <c r="TSQ106" s="72"/>
      <c r="TSR106" s="72"/>
      <c r="TSS106" s="72"/>
      <c r="TST106" s="72"/>
      <c r="TSU106" s="72"/>
      <c r="TSV106" s="72"/>
      <c r="TSW106" s="72"/>
      <c r="TSX106" s="72"/>
      <c r="TSY106" s="72"/>
      <c r="TSZ106" s="72"/>
      <c r="TTA106" s="72"/>
      <c r="TTB106" s="72"/>
      <c r="TTC106" s="72"/>
      <c r="TTD106" s="72"/>
      <c r="TTE106" s="72"/>
      <c r="TTF106" s="72"/>
      <c r="TTG106" s="72"/>
      <c r="TTH106" s="72"/>
      <c r="TTI106" s="72"/>
      <c r="TTJ106" s="72"/>
      <c r="TTK106" s="72"/>
      <c r="TTL106" s="72"/>
      <c r="TTM106" s="72"/>
      <c r="TTN106" s="72"/>
      <c r="TTO106" s="72"/>
      <c r="TTP106" s="72"/>
      <c r="TTQ106" s="72"/>
      <c r="TTR106" s="72"/>
      <c r="TTS106" s="72"/>
      <c r="TTT106" s="72"/>
      <c r="TTU106" s="72"/>
      <c r="TTV106" s="72"/>
      <c r="TTW106" s="72"/>
      <c r="TTX106" s="72"/>
      <c r="TTY106" s="72"/>
      <c r="TTZ106" s="72"/>
      <c r="TUA106" s="72"/>
      <c r="TUB106" s="72"/>
      <c r="TUC106" s="72"/>
      <c r="TUD106" s="72"/>
      <c r="TUE106" s="72"/>
      <c r="TUF106" s="72"/>
      <c r="TUG106" s="72"/>
      <c r="TUH106" s="72"/>
      <c r="TUI106" s="72"/>
      <c r="TUJ106" s="72"/>
      <c r="TUK106" s="72"/>
      <c r="TUL106" s="72"/>
      <c r="TUM106" s="72"/>
      <c r="TUN106" s="72"/>
      <c r="TUO106" s="72"/>
      <c r="TUP106" s="72"/>
      <c r="TUQ106" s="72"/>
      <c r="TUR106" s="72"/>
      <c r="TUS106" s="72"/>
      <c r="TUT106" s="72"/>
      <c r="TUU106" s="72"/>
      <c r="TUV106" s="72"/>
      <c r="TUW106" s="72"/>
      <c r="TUX106" s="72"/>
      <c r="TUY106" s="72"/>
      <c r="TUZ106" s="72"/>
      <c r="TVA106" s="72"/>
      <c r="TVB106" s="72"/>
      <c r="TVC106" s="72"/>
      <c r="TVD106" s="72"/>
      <c r="TVE106" s="72"/>
      <c r="TVF106" s="72"/>
      <c r="TVG106" s="72"/>
      <c r="TVH106" s="72"/>
      <c r="TVI106" s="72"/>
      <c r="TVJ106" s="72"/>
      <c r="TVK106" s="72"/>
      <c r="TVL106" s="72"/>
      <c r="TVM106" s="72"/>
      <c r="TVN106" s="72"/>
      <c r="TVO106" s="72"/>
      <c r="TVP106" s="72"/>
      <c r="TVQ106" s="72"/>
      <c r="TVR106" s="72"/>
      <c r="TVS106" s="72"/>
      <c r="TVT106" s="72"/>
      <c r="TVU106" s="72"/>
      <c r="TVV106" s="72"/>
      <c r="TVW106" s="72"/>
      <c r="TVX106" s="72"/>
      <c r="TVY106" s="72"/>
      <c r="TVZ106" s="72"/>
      <c r="TWA106" s="72"/>
      <c r="TWB106" s="72"/>
      <c r="TWC106" s="72"/>
      <c r="TWD106" s="72"/>
      <c r="TWE106" s="72"/>
      <c r="TWF106" s="72"/>
      <c r="TWG106" s="72"/>
      <c r="TWH106" s="72"/>
      <c r="TWI106" s="72"/>
      <c r="TWJ106" s="72"/>
      <c r="TWK106" s="72"/>
      <c r="TWL106" s="72"/>
      <c r="TWM106" s="72"/>
      <c r="TWN106" s="72"/>
      <c r="TWO106" s="72"/>
      <c r="TWP106" s="72"/>
      <c r="TWQ106" s="72"/>
      <c r="TWR106" s="72"/>
      <c r="TWS106" s="72"/>
      <c r="TWT106" s="72"/>
      <c r="TWU106" s="72"/>
      <c r="TWV106" s="72"/>
      <c r="TWW106" s="72"/>
      <c r="TWX106" s="72"/>
      <c r="TWY106" s="72"/>
      <c r="TWZ106" s="72"/>
      <c r="TXA106" s="72"/>
      <c r="TXB106" s="72"/>
      <c r="TXC106" s="72"/>
      <c r="TXD106" s="72"/>
      <c r="TXE106" s="72"/>
      <c r="TXF106" s="72"/>
      <c r="TXG106" s="72"/>
      <c r="TXH106" s="72"/>
      <c r="TXI106" s="72"/>
      <c r="TXJ106" s="72"/>
      <c r="TXK106" s="72"/>
      <c r="TXL106" s="72"/>
      <c r="TXM106" s="72"/>
      <c r="TXN106" s="72"/>
      <c r="TXO106" s="72"/>
      <c r="TXP106" s="72"/>
      <c r="TXQ106" s="72"/>
      <c r="TXR106" s="72"/>
      <c r="TXS106" s="72"/>
      <c r="TXT106" s="72"/>
      <c r="TXU106" s="72"/>
      <c r="TXV106" s="72"/>
      <c r="TXW106" s="72"/>
      <c r="TXX106" s="72"/>
      <c r="TXY106" s="72"/>
      <c r="TXZ106" s="72"/>
      <c r="TYA106" s="72"/>
      <c r="TYB106" s="72"/>
      <c r="TYC106" s="72"/>
      <c r="TYD106" s="72"/>
      <c r="TYE106" s="72"/>
      <c r="TYF106" s="72"/>
      <c r="TYG106" s="72"/>
      <c r="TYH106" s="72"/>
      <c r="TYI106" s="72"/>
      <c r="TYJ106" s="72"/>
      <c r="TYK106" s="72"/>
      <c r="TYL106" s="72"/>
      <c r="TYM106" s="72"/>
      <c r="TYN106" s="72"/>
      <c r="TYO106" s="72"/>
      <c r="TYP106" s="72"/>
      <c r="TYQ106" s="72"/>
      <c r="TYR106" s="72"/>
      <c r="TYS106" s="72"/>
      <c r="TYT106" s="72"/>
      <c r="TYU106" s="72"/>
      <c r="TYV106" s="72"/>
      <c r="TYW106" s="72"/>
      <c r="TYX106" s="72"/>
      <c r="TYY106" s="72"/>
      <c r="TYZ106" s="72"/>
      <c r="TZA106" s="72"/>
      <c r="TZB106" s="72"/>
      <c r="TZC106" s="72"/>
      <c r="TZD106" s="72"/>
      <c r="TZE106" s="72"/>
      <c r="TZF106" s="72"/>
      <c r="TZG106" s="72"/>
      <c r="TZH106" s="72"/>
      <c r="TZI106" s="72"/>
      <c r="TZJ106" s="72"/>
      <c r="TZK106" s="72"/>
      <c r="TZL106" s="72"/>
      <c r="TZM106" s="72"/>
      <c r="TZN106" s="72"/>
      <c r="TZO106" s="72"/>
      <c r="TZP106" s="72"/>
      <c r="TZQ106" s="72"/>
      <c r="TZR106" s="72"/>
      <c r="TZS106" s="72"/>
      <c r="TZT106" s="72"/>
      <c r="TZU106" s="72"/>
      <c r="TZV106" s="72"/>
      <c r="TZW106" s="72"/>
      <c r="TZX106" s="72"/>
      <c r="TZY106" s="72"/>
      <c r="TZZ106" s="72"/>
      <c r="UAA106" s="72"/>
      <c r="UAB106" s="72"/>
      <c r="UAC106" s="72"/>
      <c r="UAD106" s="72"/>
      <c r="UAE106" s="72"/>
      <c r="UAF106" s="72"/>
      <c r="UAG106" s="72"/>
      <c r="UAH106" s="72"/>
      <c r="UAI106" s="72"/>
      <c r="UAJ106" s="72"/>
      <c r="UAK106" s="72"/>
      <c r="UAL106" s="72"/>
      <c r="UAM106" s="72"/>
      <c r="UAN106" s="72"/>
      <c r="UAO106" s="72"/>
      <c r="UAP106" s="72"/>
      <c r="UAQ106" s="72"/>
      <c r="UAR106" s="72"/>
      <c r="UAS106" s="72"/>
      <c r="UAT106" s="72"/>
      <c r="UAU106" s="72"/>
      <c r="UAV106" s="72"/>
      <c r="UAW106" s="72"/>
      <c r="UAX106" s="72"/>
      <c r="UAY106" s="72"/>
      <c r="UAZ106" s="72"/>
      <c r="UBA106" s="72"/>
      <c r="UBB106" s="72"/>
      <c r="UBC106" s="72"/>
      <c r="UBD106" s="72"/>
      <c r="UBE106" s="72"/>
      <c r="UBF106" s="72"/>
      <c r="UBG106" s="72"/>
      <c r="UBH106" s="72"/>
      <c r="UBI106" s="72"/>
      <c r="UBJ106" s="72"/>
      <c r="UBK106" s="72"/>
      <c r="UBL106" s="72"/>
      <c r="UBM106" s="72"/>
      <c r="UBN106" s="72"/>
      <c r="UBO106" s="72"/>
      <c r="UBP106" s="72"/>
      <c r="UBQ106" s="72"/>
      <c r="UBR106" s="72"/>
      <c r="UBS106" s="72"/>
      <c r="UBT106" s="72"/>
      <c r="UBU106" s="72"/>
      <c r="UBV106" s="72"/>
      <c r="UBW106" s="72"/>
      <c r="UBX106" s="72"/>
      <c r="UBY106" s="72"/>
      <c r="UBZ106" s="72"/>
      <c r="UCA106" s="72"/>
      <c r="UCB106" s="72"/>
      <c r="UCC106" s="72"/>
      <c r="UCD106" s="72"/>
      <c r="UCE106" s="72"/>
      <c r="UCF106" s="72"/>
      <c r="UCG106" s="72"/>
      <c r="UCH106" s="72"/>
      <c r="UCI106" s="72"/>
      <c r="UCJ106" s="72"/>
      <c r="UCK106" s="72"/>
      <c r="UCL106" s="72"/>
      <c r="UCM106" s="72"/>
      <c r="UCN106" s="72"/>
      <c r="UCO106" s="72"/>
      <c r="UCP106" s="72"/>
      <c r="UCQ106" s="72"/>
      <c r="UCR106" s="72"/>
      <c r="UCS106" s="72"/>
      <c r="UCT106" s="72"/>
      <c r="UCU106" s="72"/>
      <c r="UCV106" s="72"/>
      <c r="UCW106" s="72"/>
      <c r="UCX106" s="72"/>
      <c r="UCY106" s="72"/>
      <c r="UCZ106" s="72"/>
      <c r="UDA106" s="72"/>
      <c r="UDB106" s="72"/>
      <c r="UDC106" s="72"/>
      <c r="UDD106" s="72"/>
      <c r="UDE106" s="72"/>
      <c r="UDF106" s="72"/>
      <c r="UDG106" s="72"/>
      <c r="UDH106" s="72"/>
      <c r="UDI106" s="72"/>
      <c r="UDJ106" s="72"/>
      <c r="UDK106" s="72"/>
      <c r="UDL106" s="72"/>
      <c r="UDM106" s="72"/>
      <c r="UDN106" s="72"/>
      <c r="UDO106" s="72"/>
      <c r="UDP106" s="72"/>
      <c r="UDQ106" s="72"/>
      <c r="UDR106" s="72"/>
      <c r="UDS106" s="72"/>
      <c r="UDT106" s="72"/>
      <c r="UDU106" s="72"/>
      <c r="UDV106" s="72"/>
      <c r="UDW106" s="72"/>
      <c r="UDX106" s="72"/>
      <c r="UDY106" s="72"/>
      <c r="UDZ106" s="72"/>
      <c r="UEA106" s="72"/>
      <c r="UEB106" s="72"/>
      <c r="UEC106" s="72"/>
      <c r="UED106" s="72"/>
      <c r="UEE106" s="72"/>
      <c r="UEF106" s="72"/>
      <c r="UEG106" s="72"/>
      <c r="UEH106" s="72"/>
      <c r="UEI106" s="72"/>
      <c r="UEJ106" s="72"/>
      <c r="UEK106" s="72"/>
      <c r="UEL106" s="72"/>
      <c r="UEM106" s="72"/>
      <c r="UEN106" s="72"/>
      <c r="UEO106" s="72"/>
      <c r="UEP106" s="72"/>
      <c r="UEQ106" s="72"/>
      <c r="UER106" s="72"/>
      <c r="UES106" s="72"/>
      <c r="UET106" s="72"/>
      <c r="UEU106" s="72"/>
      <c r="UEV106" s="72"/>
      <c r="UEW106" s="72"/>
      <c r="UEX106" s="72"/>
      <c r="UEY106" s="72"/>
      <c r="UEZ106" s="72"/>
      <c r="UFA106" s="72"/>
      <c r="UFB106" s="72"/>
      <c r="UFC106" s="72"/>
      <c r="UFD106" s="72"/>
      <c r="UFE106" s="72"/>
      <c r="UFF106" s="72"/>
      <c r="UFG106" s="72"/>
      <c r="UFH106" s="72"/>
      <c r="UFI106" s="72"/>
      <c r="UFJ106" s="72"/>
      <c r="UFK106" s="72"/>
      <c r="UFL106" s="72"/>
      <c r="UFM106" s="72"/>
      <c r="UFN106" s="72"/>
      <c r="UFO106" s="72"/>
      <c r="UFP106" s="72"/>
      <c r="UFQ106" s="72"/>
      <c r="UFR106" s="72"/>
      <c r="UFS106" s="72"/>
      <c r="UFT106" s="72"/>
      <c r="UFU106" s="72"/>
      <c r="UFV106" s="72"/>
      <c r="UFW106" s="72"/>
      <c r="UFX106" s="72"/>
      <c r="UFY106" s="72"/>
      <c r="UFZ106" s="72"/>
      <c r="UGA106" s="72"/>
      <c r="UGB106" s="72"/>
      <c r="UGC106" s="72"/>
      <c r="UGD106" s="72"/>
      <c r="UGE106" s="72"/>
      <c r="UGF106" s="72"/>
      <c r="UGG106" s="72"/>
      <c r="UGH106" s="72"/>
      <c r="UGI106" s="72"/>
      <c r="UGJ106" s="72"/>
      <c r="UGK106" s="72"/>
      <c r="UGL106" s="72"/>
      <c r="UGM106" s="72"/>
      <c r="UGN106" s="72"/>
      <c r="UGO106" s="72"/>
      <c r="UGP106" s="72"/>
      <c r="UGQ106" s="72"/>
      <c r="UGR106" s="72"/>
      <c r="UGS106" s="72"/>
      <c r="UGT106" s="72"/>
      <c r="UGU106" s="72"/>
      <c r="UGV106" s="72"/>
      <c r="UGW106" s="72"/>
      <c r="UGX106" s="72"/>
      <c r="UGY106" s="72"/>
      <c r="UGZ106" s="72"/>
      <c r="UHA106" s="72"/>
      <c r="UHB106" s="72"/>
      <c r="UHC106" s="72"/>
      <c r="UHD106" s="72"/>
      <c r="UHE106" s="72"/>
      <c r="UHF106" s="72"/>
      <c r="UHG106" s="72"/>
      <c r="UHH106" s="72"/>
      <c r="UHI106" s="72"/>
      <c r="UHJ106" s="72"/>
      <c r="UHK106" s="72"/>
      <c r="UHL106" s="72"/>
      <c r="UHM106" s="72"/>
      <c r="UHN106" s="72"/>
      <c r="UHO106" s="72"/>
      <c r="UHP106" s="72"/>
      <c r="UHQ106" s="72"/>
      <c r="UHR106" s="72"/>
      <c r="UHS106" s="72"/>
      <c r="UHT106" s="72"/>
      <c r="UHU106" s="72"/>
      <c r="UHV106" s="72"/>
      <c r="UHW106" s="72"/>
      <c r="UHX106" s="72"/>
      <c r="UHY106" s="72"/>
      <c r="UHZ106" s="72"/>
      <c r="UIA106" s="72"/>
      <c r="UIB106" s="72"/>
      <c r="UIC106" s="72"/>
      <c r="UID106" s="72"/>
      <c r="UIE106" s="72"/>
      <c r="UIF106" s="72"/>
      <c r="UIG106" s="72"/>
      <c r="UIH106" s="72"/>
      <c r="UII106" s="72"/>
      <c r="UIJ106" s="72"/>
      <c r="UIK106" s="72"/>
      <c r="UIL106" s="72"/>
      <c r="UIM106" s="72"/>
      <c r="UIN106" s="72"/>
      <c r="UIO106" s="72"/>
      <c r="UIP106" s="72"/>
      <c r="UIQ106" s="72"/>
      <c r="UIR106" s="72"/>
      <c r="UIS106" s="72"/>
      <c r="UIT106" s="72"/>
      <c r="UIU106" s="72"/>
      <c r="UIV106" s="72"/>
      <c r="UIW106" s="72"/>
      <c r="UIX106" s="72"/>
      <c r="UIY106" s="72"/>
      <c r="UIZ106" s="72"/>
      <c r="UJA106" s="72"/>
      <c r="UJB106" s="72"/>
      <c r="UJC106" s="72"/>
      <c r="UJD106" s="72"/>
      <c r="UJE106" s="72"/>
      <c r="UJF106" s="72"/>
      <c r="UJG106" s="72"/>
      <c r="UJH106" s="72"/>
      <c r="UJI106" s="72"/>
      <c r="UJJ106" s="72"/>
      <c r="UJK106" s="72"/>
      <c r="UJL106" s="72"/>
      <c r="UJM106" s="72"/>
      <c r="UJN106" s="72"/>
      <c r="UJO106" s="72"/>
      <c r="UJP106" s="72"/>
      <c r="UJQ106" s="72"/>
      <c r="UJR106" s="72"/>
      <c r="UJS106" s="72"/>
      <c r="UJT106" s="72"/>
      <c r="UJU106" s="72"/>
      <c r="UJV106" s="72"/>
      <c r="UJW106" s="72"/>
      <c r="UJX106" s="72"/>
      <c r="UJY106" s="72"/>
      <c r="UJZ106" s="72"/>
      <c r="UKA106" s="72"/>
      <c r="UKB106" s="72"/>
      <c r="UKC106" s="72"/>
      <c r="UKD106" s="72"/>
      <c r="UKE106" s="72"/>
      <c r="UKF106" s="72"/>
      <c r="UKG106" s="72"/>
      <c r="UKH106" s="72"/>
      <c r="UKI106" s="72"/>
      <c r="UKJ106" s="72"/>
      <c r="UKK106" s="72"/>
      <c r="UKL106" s="72"/>
      <c r="UKM106" s="72"/>
      <c r="UKN106" s="72"/>
      <c r="UKO106" s="72"/>
      <c r="UKP106" s="72"/>
      <c r="UKQ106" s="72"/>
      <c r="UKR106" s="72"/>
      <c r="UKS106" s="72"/>
      <c r="UKT106" s="72"/>
      <c r="UKU106" s="72"/>
      <c r="UKV106" s="72"/>
      <c r="UKW106" s="72"/>
      <c r="UKX106" s="72"/>
      <c r="UKY106" s="72"/>
      <c r="UKZ106" s="72"/>
      <c r="ULA106" s="72"/>
      <c r="ULB106" s="72"/>
      <c r="ULC106" s="72"/>
      <c r="ULD106" s="72"/>
      <c r="ULE106" s="72"/>
      <c r="ULF106" s="72"/>
      <c r="ULG106" s="72"/>
      <c r="ULH106" s="72"/>
      <c r="ULI106" s="72"/>
      <c r="ULJ106" s="72"/>
      <c r="ULK106" s="72"/>
      <c r="ULL106" s="72"/>
      <c r="ULM106" s="72"/>
      <c r="ULN106" s="72"/>
      <c r="ULO106" s="72"/>
      <c r="ULP106" s="72"/>
      <c r="ULQ106" s="72"/>
      <c r="ULR106" s="72"/>
      <c r="ULS106" s="72"/>
      <c r="ULT106" s="72"/>
      <c r="ULU106" s="72"/>
      <c r="ULV106" s="72"/>
      <c r="ULW106" s="72"/>
      <c r="ULX106" s="72"/>
      <c r="ULY106" s="72"/>
      <c r="ULZ106" s="72"/>
      <c r="UMA106" s="72"/>
      <c r="UMB106" s="72"/>
      <c r="UMC106" s="72"/>
      <c r="UMD106" s="72"/>
      <c r="UME106" s="72"/>
      <c r="UMF106" s="72"/>
      <c r="UMG106" s="72"/>
      <c r="UMH106" s="72"/>
      <c r="UMI106" s="72"/>
      <c r="UMJ106" s="72"/>
      <c r="UMK106" s="72"/>
      <c r="UML106" s="72"/>
      <c r="UMM106" s="72"/>
      <c r="UMN106" s="72"/>
      <c r="UMO106" s="72"/>
      <c r="UMP106" s="72"/>
      <c r="UMQ106" s="72"/>
      <c r="UMR106" s="72"/>
      <c r="UMS106" s="72"/>
      <c r="UMT106" s="72"/>
      <c r="UMU106" s="72"/>
      <c r="UMV106" s="72"/>
      <c r="UMW106" s="72"/>
      <c r="UMX106" s="72"/>
      <c r="UMY106" s="72"/>
      <c r="UMZ106" s="72"/>
      <c r="UNA106" s="72"/>
      <c r="UNB106" s="72"/>
      <c r="UNC106" s="72"/>
      <c r="UND106" s="72"/>
      <c r="UNE106" s="72"/>
      <c r="UNF106" s="72"/>
      <c r="UNG106" s="72"/>
      <c r="UNH106" s="72"/>
      <c r="UNI106" s="72"/>
      <c r="UNJ106" s="72"/>
      <c r="UNK106" s="72"/>
      <c r="UNL106" s="72"/>
      <c r="UNM106" s="72"/>
      <c r="UNN106" s="72"/>
      <c r="UNO106" s="72"/>
      <c r="UNP106" s="72"/>
      <c r="UNQ106" s="72"/>
      <c r="UNR106" s="72"/>
      <c r="UNS106" s="72"/>
      <c r="UNT106" s="72"/>
      <c r="UNU106" s="72"/>
      <c r="UNV106" s="72"/>
      <c r="UNW106" s="72"/>
      <c r="UNX106" s="72"/>
      <c r="UNY106" s="72"/>
      <c r="UNZ106" s="72"/>
      <c r="UOA106" s="72"/>
      <c r="UOB106" s="72"/>
      <c r="UOC106" s="72"/>
      <c r="UOD106" s="72"/>
      <c r="UOE106" s="72"/>
      <c r="UOF106" s="72"/>
      <c r="UOG106" s="72"/>
      <c r="UOH106" s="72"/>
      <c r="UOI106" s="72"/>
      <c r="UOJ106" s="72"/>
      <c r="UOK106" s="72"/>
      <c r="UOL106" s="72"/>
      <c r="UOM106" s="72"/>
      <c r="UON106" s="72"/>
      <c r="UOO106" s="72"/>
      <c r="UOP106" s="72"/>
      <c r="UOQ106" s="72"/>
      <c r="UOR106" s="72"/>
      <c r="UOS106" s="72"/>
      <c r="UOT106" s="72"/>
      <c r="UOU106" s="72"/>
      <c r="UOV106" s="72"/>
      <c r="UOW106" s="72"/>
      <c r="UOX106" s="72"/>
      <c r="UOY106" s="72"/>
      <c r="UOZ106" s="72"/>
      <c r="UPA106" s="72"/>
      <c r="UPB106" s="72"/>
      <c r="UPC106" s="72"/>
      <c r="UPD106" s="72"/>
      <c r="UPE106" s="72"/>
      <c r="UPF106" s="72"/>
      <c r="UPG106" s="72"/>
      <c r="UPH106" s="72"/>
      <c r="UPI106" s="72"/>
      <c r="UPJ106" s="72"/>
      <c r="UPK106" s="72"/>
      <c r="UPL106" s="72"/>
      <c r="UPM106" s="72"/>
      <c r="UPN106" s="72"/>
      <c r="UPO106" s="72"/>
      <c r="UPP106" s="72"/>
      <c r="UPQ106" s="72"/>
      <c r="UPR106" s="72"/>
      <c r="UPS106" s="72"/>
      <c r="UPT106" s="72"/>
      <c r="UPU106" s="72"/>
      <c r="UPV106" s="72"/>
      <c r="UPW106" s="72"/>
      <c r="UPX106" s="72"/>
      <c r="UPY106" s="72"/>
      <c r="UPZ106" s="72"/>
      <c r="UQA106" s="72"/>
      <c r="UQB106" s="72"/>
      <c r="UQC106" s="72"/>
      <c r="UQD106" s="72"/>
      <c r="UQE106" s="72"/>
      <c r="UQF106" s="72"/>
      <c r="UQG106" s="72"/>
      <c r="UQH106" s="72"/>
      <c r="UQI106" s="72"/>
      <c r="UQJ106" s="72"/>
      <c r="UQK106" s="72"/>
      <c r="UQL106" s="72"/>
      <c r="UQM106" s="72"/>
      <c r="UQN106" s="72"/>
      <c r="UQO106" s="72"/>
      <c r="UQP106" s="72"/>
      <c r="UQQ106" s="72"/>
      <c r="UQR106" s="72"/>
      <c r="UQS106" s="72"/>
      <c r="UQT106" s="72"/>
      <c r="UQU106" s="72"/>
      <c r="UQV106" s="72"/>
      <c r="UQW106" s="72"/>
      <c r="UQX106" s="72"/>
      <c r="UQY106" s="72"/>
      <c r="UQZ106" s="72"/>
      <c r="URA106" s="72"/>
      <c r="URB106" s="72"/>
      <c r="URC106" s="72"/>
      <c r="URD106" s="72"/>
      <c r="URE106" s="72"/>
      <c r="URF106" s="72"/>
      <c r="URG106" s="72"/>
      <c r="URH106" s="72"/>
      <c r="URI106" s="72"/>
      <c r="URJ106" s="72"/>
      <c r="URK106" s="72"/>
      <c r="URL106" s="72"/>
      <c r="URM106" s="72"/>
      <c r="URN106" s="72"/>
      <c r="URO106" s="72"/>
      <c r="URP106" s="72"/>
      <c r="URQ106" s="72"/>
      <c r="URR106" s="72"/>
      <c r="URS106" s="72"/>
      <c r="URT106" s="72"/>
      <c r="URU106" s="72"/>
      <c r="URV106" s="72"/>
      <c r="URW106" s="72"/>
      <c r="URX106" s="72"/>
      <c r="URY106" s="72"/>
      <c r="URZ106" s="72"/>
      <c r="USA106" s="72"/>
      <c r="USB106" s="72"/>
      <c r="USC106" s="72"/>
      <c r="USD106" s="72"/>
      <c r="USE106" s="72"/>
      <c r="USF106" s="72"/>
      <c r="USG106" s="72"/>
      <c r="USH106" s="72"/>
      <c r="USI106" s="72"/>
      <c r="USJ106" s="72"/>
      <c r="USK106" s="72"/>
      <c r="USL106" s="72"/>
      <c r="USM106" s="72"/>
      <c r="USN106" s="72"/>
      <c r="USO106" s="72"/>
      <c r="USP106" s="72"/>
      <c r="USQ106" s="72"/>
      <c r="USR106" s="72"/>
      <c r="USS106" s="72"/>
      <c r="UST106" s="72"/>
      <c r="USU106" s="72"/>
      <c r="USV106" s="72"/>
      <c r="USW106" s="72"/>
      <c r="USX106" s="72"/>
      <c r="USY106" s="72"/>
      <c r="USZ106" s="72"/>
      <c r="UTA106" s="72"/>
      <c r="UTB106" s="72"/>
      <c r="UTC106" s="72"/>
      <c r="UTD106" s="72"/>
      <c r="UTE106" s="72"/>
      <c r="UTF106" s="72"/>
      <c r="UTG106" s="72"/>
      <c r="UTH106" s="72"/>
      <c r="UTI106" s="72"/>
      <c r="UTJ106" s="72"/>
      <c r="UTK106" s="72"/>
      <c r="UTL106" s="72"/>
      <c r="UTM106" s="72"/>
      <c r="UTN106" s="72"/>
      <c r="UTO106" s="72"/>
      <c r="UTP106" s="72"/>
      <c r="UTQ106" s="72"/>
      <c r="UTR106" s="72"/>
      <c r="UTS106" s="72"/>
      <c r="UTT106" s="72"/>
      <c r="UTU106" s="72"/>
      <c r="UTV106" s="72"/>
      <c r="UTW106" s="72"/>
      <c r="UTX106" s="72"/>
      <c r="UTY106" s="72"/>
      <c r="UTZ106" s="72"/>
      <c r="UUA106" s="72"/>
      <c r="UUB106" s="72"/>
      <c r="UUC106" s="72"/>
      <c r="UUD106" s="72"/>
      <c r="UUE106" s="72"/>
      <c r="UUF106" s="72"/>
      <c r="UUG106" s="72"/>
      <c r="UUH106" s="72"/>
      <c r="UUI106" s="72"/>
      <c r="UUJ106" s="72"/>
      <c r="UUK106" s="72"/>
      <c r="UUL106" s="72"/>
      <c r="UUM106" s="72"/>
      <c r="UUN106" s="72"/>
      <c r="UUO106" s="72"/>
      <c r="UUP106" s="72"/>
      <c r="UUQ106" s="72"/>
      <c r="UUR106" s="72"/>
      <c r="UUS106" s="72"/>
      <c r="UUT106" s="72"/>
      <c r="UUU106" s="72"/>
      <c r="UUV106" s="72"/>
      <c r="UUW106" s="72"/>
      <c r="UUX106" s="72"/>
      <c r="UUY106" s="72"/>
      <c r="UUZ106" s="72"/>
      <c r="UVA106" s="72"/>
      <c r="UVB106" s="72"/>
      <c r="UVC106" s="72"/>
      <c r="UVD106" s="72"/>
      <c r="UVE106" s="72"/>
      <c r="UVF106" s="72"/>
      <c r="UVG106" s="72"/>
      <c r="UVH106" s="72"/>
      <c r="UVI106" s="72"/>
      <c r="UVJ106" s="72"/>
      <c r="UVK106" s="72"/>
      <c r="UVL106" s="72"/>
      <c r="UVM106" s="72"/>
      <c r="UVN106" s="72"/>
      <c r="UVO106" s="72"/>
      <c r="UVP106" s="72"/>
      <c r="UVQ106" s="72"/>
      <c r="UVR106" s="72"/>
      <c r="UVS106" s="72"/>
      <c r="UVT106" s="72"/>
      <c r="UVU106" s="72"/>
      <c r="UVV106" s="72"/>
      <c r="UVW106" s="72"/>
      <c r="UVX106" s="72"/>
      <c r="UVY106" s="72"/>
      <c r="UVZ106" s="72"/>
      <c r="UWA106" s="72"/>
      <c r="UWB106" s="72"/>
      <c r="UWC106" s="72"/>
      <c r="UWD106" s="72"/>
      <c r="UWE106" s="72"/>
      <c r="UWF106" s="72"/>
      <c r="UWG106" s="72"/>
      <c r="UWH106" s="72"/>
      <c r="UWI106" s="72"/>
      <c r="UWJ106" s="72"/>
      <c r="UWK106" s="72"/>
      <c r="UWL106" s="72"/>
      <c r="UWM106" s="72"/>
      <c r="UWN106" s="72"/>
      <c r="UWO106" s="72"/>
      <c r="UWP106" s="72"/>
      <c r="UWQ106" s="72"/>
      <c r="UWR106" s="72"/>
      <c r="UWS106" s="72"/>
      <c r="UWT106" s="72"/>
      <c r="UWU106" s="72"/>
      <c r="UWV106" s="72"/>
      <c r="UWW106" s="72"/>
      <c r="UWX106" s="72"/>
      <c r="UWY106" s="72"/>
      <c r="UWZ106" s="72"/>
      <c r="UXA106" s="72"/>
      <c r="UXB106" s="72"/>
      <c r="UXC106" s="72"/>
      <c r="UXD106" s="72"/>
      <c r="UXE106" s="72"/>
      <c r="UXF106" s="72"/>
      <c r="UXG106" s="72"/>
      <c r="UXH106" s="72"/>
      <c r="UXI106" s="72"/>
      <c r="UXJ106" s="72"/>
      <c r="UXK106" s="72"/>
      <c r="UXL106" s="72"/>
      <c r="UXM106" s="72"/>
      <c r="UXN106" s="72"/>
      <c r="UXO106" s="72"/>
      <c r="UXP106" s="72"/>
      <c r="UXQ106" s="72"/>
      <c r="UXR106" s="72"/>
      <c r="UXS106" s="72"/>
      <c r="UXT106" s="72"/>
      <c r="UXU106" s="72"/>
      <c r="UXV106" s="72"/>
      <c r="UXW106" s="72"/>
      <c r="UXX106" s="72"/>
      <c r="UXY106" s="72"/>
      <c r="UXZ106" s="72"/>
      <c r="UYA106" s="72"/>
      <c r="UYB106" s="72"/>
      <c r="UYC106" s="72"/>
      <c r="UYD106" s="72"/>
      <c r="UYE106" s="72"/>
      <c r="UYF106" s="72"/>
      <c r="UYG106" s="72"/>
      <c r="UYH106" s="72"/>
      <c r="UYI106" s="72"/>
      <c r="UYJ106" s="72"/>
      <c r="UYK106" s="72"/>
      <c r="UYL106" s="72"/>
      <c r="UYM106" s="72"/>
      <c r="UYN106" s="72"/>
      <c r="UYO106" s="72"/>
      <c r="UYP106" s="72"/>
      <c r="UYQ106" s="72"/>
      <c r="UYR106" s="72"/>
      <c r="UYS106" s="72"/>
      <c r="UYT106" s="72"/>
      <c r="UYU106" s="72"/>
      <c r="UYV106" s="72"/>
      <c r="UYW106" s="72"/>
      <c r="UYX106" s="72"/>
      <c r="UYY106" s="72"/>
      <c r="UYZ106" s="72"/>
      <c r="UZA106" s="72"/>
      <c r="UZB106" s="72"/>
      <c r="UZC106" s="72"/>
      <c r="UZD106" s="72"/>
      <c r="UZE106" s="72"/>
      <c r="UZF106" s="72"/>
      <c r="UZG106" s="72"/>
      <c r="UZH106" s="72"/>
      <c r="UZI106" s="72"/>
      <c r="UZJ106" s="72"/>
      <c r="UZK106" s="72"/>
      <c r="UZL106" s="72"/>
      <c r="UZM106" s="72"/>
      <c r="UZN106" s="72"/>
      <c r="UZO106" s="72"/>
      <c r="UZP106" s="72"/>
      <c r="UZQ106" s="72"/>
      <c r="UZR106" s="72"/>
      <c r="UZS106" s="72"/>
      <c r="UZT106" s="72"/>
      <c r="UZU106" s="72"/>
      <c r="UZV106" s="72"/>
      <c r="UZW106" s="72"/>
      <c r="UZX106" s="72"/>
      <c r="UZY106" s="72"/>
      <c r="UZZ106" s="72"/>
      <c r="VAA106" s="72"/>
      <c r="VAB106" s="72"/>
      <c r="VAC106" s="72"/>
      <c r="VAD106" s="72"/>
      <c r="VAE106" s="72"/>
      <c r="VAF106" s="72"/>
      <c r="VAG106" s="72"/>
      <c r="VAH106" s="72"/>
      <c r="VAI106" s="72"/>
      <c r="VAJ106" s="72"/>
      <c r="VAK106" s="72"/>
      <c r="VAL106" s="72"/>
      <c r="VAM106" s="72"/>
      <c r="VAN106" s="72"/>
      <c r="VAO106" s="72"/>
      <c r="VAP106" s="72"/>
      <c r="VAQ106" s="72"/>
      <c r="VAR106" s="72"/>
      <c r="VAS106" s="72"/>
      <c r="VAT106" s="72"/>
      <c r="VAU106" s="72"/>
      <c r="VAV106" s="72"/>
      <c r="VAW106" s="72"/>
      <c r="VAX106" s="72"/>
      <c r="VAY106" s="72"/>
      <c r="VAZ106" s="72"/>
      <c r="VBA106" s="72"/>
      <c r="VBB106" s="72"/>
      <c r="VBC106" s="72"/>
      <c r="VBD106" s="72"/>
      <c r="VBE106" s="72"/>
      <c r="VBF106" s="72"/>
      <c r="VBG106" s="72"/>
      <c r="VBH106" s="72"/>
      <c r="VBI106" s="72"/>
      <c r="VBJ106" s="72"/>
      <c r="VBK106" s="72"/>
      <c r="VBL106" s="72"/>
      <c r="VBM106" s="72"/>
      <c r="VBN106" s="72"/>
      <c r="VBO106" s="72"/>
      <c r="VBP106" s="72"/>
      <c r="VBQ106" s="72"/>
      <c r="VBR106" s="72"/>
      <c r="VBS106" s="72"/>
      <c r="VBT106" s="72"/>
      <c r="VBU106" s="72"/>
      <c r="VBV106" s="72"/>
      <c r="VBW106" s="72"/>
      <c r="VBX106" s="72"/>
      <c r="VBY106" s="72"/>
      <c r="VBZ106" s="72"/>
      <c r="VCA106" s="72"/>
      <c r="VCB106" s="72"/>
      <c r="VCC106" s="72"/>
      <c r="VCD106" s="72"/>
      <c r="VCE106" s="72"/>
      <c r="VCF106" s="72"/>
      <c r="VCG106" s="72"/>
      <c r="VCH106" s="72"/>
      <c r="VCI106" s="72"/>
      <c r="VCJ106" s="72"/>
      <c r="VCK106" s="72"/>
      <c r="VCL106" s="72"/>
      <c r="VCM106" s="72"/>
      <c r="VCN106" s="72"/>
      <c r="VCO106" s="72"/>
      <c r="VCP106" s="72"/>
      <c r="VCQ106" s="72"/>
      <c r="VCR106" s="72"/>
      <c r="VCS106" s="72"/>
      <c r="VCT106" s="72"/>
      <c r="VCU106" s="72"/>
      <c r="VCV106" s="72"/>
      <c r="VCW106" s="72"/>
      <c r="VCX106" s="72"/>
      <c r="VCY106" s="72"/>
      <c r="VCZ106" s="72"/>
      <c r="VDA106" s="72"/>
      <c r="VDB106" s="72"/>
      <c r="VDC106" s="72"/>
      <c r="VDD106" s="72"/>
      <c r="VDE106" s="72"/>
      <c r="VDF106" s="72"/>
      <c r="VDG106" s="72"/>
      <c r="VDH106" s="72"/>
      <c r="VDI106" s="72"/>
      <c r="VDJ106" s="72"/>
      <c r="VDK106" s="72"/>
      <c r="VDL106" s="72"/>
      <c r="VDM106" s="72"/>
      <c r="VDN106" s="72"/>
      <c r="VDO106" s="72"/>
      <c r="VDP106" s="72"/>
      <c r="VDQ106" s="72"/>
      <c r="VDR106" s="72"/>
      <c r="VDS106" s="72"/>
      <c r="VDT106" s="72"/>
      <c r="VDU106" s="72"/>
      <c r="VDV106" s="72"/>
      <c r="VDW106" s="72"/>
      <c r="VDX106" s="72"/>
      <c r="VDY106" s="72"/>
      <c r="VDZ106" s="72"/>
      <c r="VEA106" s="72"/>
      <c r="VEB106" s="72"/>
      <c r="VEC106" s="72"/>
      <c r="VED106" s="72"/>
      <c r="VEE106" s="72"/>
      <c r="VEF106" s="72"/>
      <c r="VEG106" s="72"/>
      <c r="VEH106" s="72"/>
      <c r="VEI106" s="72"/>
      <c r="VEJ106" s="72"/>
      <c r="VEK106" s="72"/>
      <c r="VEL106" s="72"/>
      <c r="VEM106" s="72"/>
      <c r="VEN106" s="72"/>
      <c r="VEO106" s="72"/>
      <c r="VEP106" s="72"/>
      <c r="VEQ106" s="72"/>
      <c r="VER106" s="72"/>
      <c r="VES106" s="72"/>
      <c r="VET106" s="72"/>
      <c r="VEU106" s="72"/>
      <c r="VEV106" s="72"/>
      <c r="VEW106" s="72"/>
      <c r="VEX106" s="72"/>
      <c r="VEY106" s="72"/>
      <c r="VEZ106" s="72"/>
      <c r="VFA106" s="72"/>
      <c r="VFB106" s="72"/>
      <c r="VFC106" s="72"/>
      <c r="VFD106" s="72"/>
      <c r="VFE106" s="72"/>
      <c r="VFF106" s="72"/>
      <c r="VFG106" s="72"/>
      <c r="VFH106" s="72"/>
      <c r="VFI106" s="72"/>
      <c r="VFJ106" s="72"/>
      <c r="VFK106" s="72"/>
      <c r="VFL106" s="72"/>
      <c r="VFM106" s="72"/>
      <c r="VFN106" s="72"/>
      <c r="VFO106" s="72"/>
      <c r="VFP106" s="72"/>
      <c r="VFQ106" s="72"/>
      <c r="VFR106" s="72"/>
      <c r="VFS106" s="72"/>
      <c r="VFT106" s="72"/>
      <c r="VFU106" s="72"/>
      <c r="VFV106" s="72"/>
      <c r="VFW106" s="72"/>
      <c r="VFX106" s="72"/>
      <c r="VFY106" s="72"/>
      <c r="VFZ106" s="72"/>
      <c r="VGA106" s="72"/>
      <c r="VGB106" s="72"/>
      <c r="VGC106" s="72"/>
      <c r="VGD106" s="72"/>
      <c r="VGE106" s="72"/>
      <c r="VGF106" s="72"/>
      <c r="VGG106" s="72"/>
      <c r="VGH106" s="72"/>
      <c r="VGI106" s="72"/>
      <c r="VGJ106" s="72"/>
      <c r="VGK106" s="72"/>
      <c r="VGL106" s="72"/>
      <c r="VGM106" s="72"/>
      <c r="VGN106" s="72"/>
      <c r="VGO106" s="72"/>
      <c r="VGP106" s="72"/>
      <c r="VGQ106" s="72"/>
      <c r="VGR106" s="72"/>
      <c r="VGS106" s="72"/>
      <c r="VGT106" s="72"/>
      <c r="VGU106" s="72"/>
      <c r="VGV106" s="72"/>
      <c r="VGW106" s="72"/>
      <c r="VGX106" s="72"/>
      <c r="VGY106" s="72"/>
      <c r="VGZ106" s="72"/>
      <c r="VHA106" s="72"/>
      <c r="VHB106" s="72"/>
      <c r="VHC106" s="72"/>
      <c r="VHD106" s="72"/>
      <c r="VHE106" s="72"/>
      <c r="VHF106" s="72"/>
      <c r="VHG106" s="72"/>
      <c r="VHH106" s="72"/>
      <c r="VHI106" s="72"/>
      <c r="VHJ106" s="72"/>
      <c r="VHK106" s="72"/>
      <c r="VHL106" s="72"/>
      <c r="VHM106" s="72"/>
      <c r="VHN106" s="72"/>
      <c r="VHO106" s="72"/>
      <c r="VHP106" s="72"/>
      <c r="VHQ106" s="72"/>
      <c r="VHR106" s="72"/>
      <c r="VHS106" s="72"/>
      <c r="VHT106" s="72"/>
      <c r="VHU106" s="72"/>
      <c r="VHV106" s="72"/>
      <c r="VHW106" s="72"/>
      <c r="VHX106" s="72"/>
      <c r="VHY106" s="72"/>
      <c r="VHZ106" s="72"/>
      <c r="VIA106" s="72"/>
      <c r="VIB106" s="72"/>
      <c r="VIC106" s="72"/>
      <c r="VID106" s="72"/>
      <c r="VIE106" s="72"/>
      <c r="VIF106" s="72"/>
      <c r="VIG106" s="72"/>
      <c r="VIH106" s="72"/>
      <c r="VII106" s="72"/>
      <c r="VIJ106" s="72"/>
      <c r="VIK106" s="72"/>
      <c r="VIL106" s="72"/>
      <c r="VIM106" s="72"/>
      <c r="VIN106" s="72"/>
      <c r="VIO106" s="72"/>
      <c r="VIP106" s="72"/>
      <c r="VIQ106" s="72"/>
      <c r="VIR106" s="72"/>
      <c r="VIS106" s="72"/>
      <c r="VIT106" s="72"/>
      <c r="VIU106" s="72"/>
      <c r="VIV106" s="72"/>
      <c r="VIW106" s="72"/>
      <c r="VIX106" s="72"/>
      <c r="VIY106" s="72"/>
      <c r="VIZ106" s="72"/>
      <c r="VJA106" s="72"/>
      <c r="VJB106" s="72"/>
      <c r="VJC106" s="72"/>
      <c r="VJD106" s="72"/>
      <c r="VJE106" s="72"/>
      <c r="VJF106" s="72"/>
      <c r="VJG106" s="72"/>
      <c r="VJH106" s="72"/>
      <c r="VJI106" s="72"/>
      <c r="VJJ106" s="72"/>
      <c r="VJK106" s="72"/>
      <c r="VJL106" s="72"/>
      <c r="VJM106" s="72"/>
      <c r="VJN106" s="72"/>
      <c r="VJO106" s="72"/>
      <c r="VJP106" s="72"/>
      <c r="VJQ106" s="72"/>
      <c r="VJR106" s="72"/>
      <c r="VJS106" s="72"/>
      <c r="VJT106" s="72"/>
      <c r="VJU106" s="72"/>
      <c r="VJV106" s="72"/>
      <c r="VJW106" s="72"/>
      <c r="VJX106" s="72"/>
      <c r="VJY106" s="72"/>
      <c r="VJZ106" s="72"/>
      <c r="VKA106" s="72"/>
      <c r="VKB106" s="72"/>
      <c r="VKC106" s="72"/>
      <c r="VKD106" s="72"/>
      <c r="VKE106" s="72"/>
      <c r="VKF106" s="72"/>
      <c r="VKG106" s="72"/>
      <c r="VKH106" s="72"/>
      <c r="VKI106" s="72"/>
      <c r="VKJ106" s="72"/>
      <c r="VKK106" s="72"/>
      <c r="VKL106" s="72"/>
      <c r="VKM106" s="72"/>
      <c r="VKN106" s="72"/>
      <c r="VKO106" s="72"/>
      <c r="VKP106" s="72"/>
      <c r="VKQ106" s="72"/>
      <c r="VKR106" s="72"/>
      <c r="VKS106" s="72"/>
      <c r="VKT106" s="72"/>
      <c r="VKU106" s="72"/>
      <c r="VKV106" s="72"/>
      <c r="VKW106" s="72"/>
      <c r="VKX106" s="72"/>
      <c r="VKY106" s="72"/>
      <c r="VKZ106" s="72"/>
      <c r="VLA106" s="72"/>
      <c r="VLB106" s="72"/>
      <c r="VLC106" s="72"/>
      <c r="VLD106" s="72"/>
      <c r="VLE106" s="72"/>
      <c r="VLF106" s="72"/>
      <c r="VLG106" s="72"/>
      <c r="VLH106" s="72"/>
      <c r="VLI106" s="72"/>
      <c r="VLJ106" s="72"/>
      <c r="VLK106" s="72"/>
      <c r="VLL106" s="72"/>
      <c r="VLM106" s="72"/>
      <c r="VLN106" s="72"/>
      <c r="VLO106" s="72"/>
      <c r="VLP106" s="72"/>
      <c r="VLQ106" s="72"/>
      <c r="VLR106" s="72"/>
      <c r="VLS106" s="72"/>
      <c r="VLT106" s="72"/>
      <c r="VLU106" s="72"/>
      <c r="VLV106" s="72"/>
      <c r="VLW106" s="72"/>
      <c r="VLX106" s="72"/>
      <c r="VLY106" s="72"/>
      <c r="VLZ106" s="72"/>
      <c r="VMA106" s="72"/>
      <c r="VMB106" s="72"/>
      <c r="VMC106" s="72"/>
      <c r="VMD106" s="72"/>
      <c r="VME106" s="72"/>
      <c r="VMF106" s="72"/>
      <c r="VMG106" s="72"/>
      <c r="VMH106" s="72"/>
      <c r="VMI106" s="72"/>
      <c r="VMJ106" s="72"/>
      <c r="VMK106" s="72"/>
      <c r="VML106" s="72"/>
      <c r="VMM106" s="72"/>
      <c r="VMN106" s="72"/>
      <c r="VMO106" s="72"/>
      <c r="VMP106" s="72"/>
      <c r="VMQ106" s="72"/>
      <c r="VMR106" s="72"/>
      <c r="VMS106" s="72"/>
      <c r="VMT106" s="72"/>
      <c r="VMU106" s="72"/>
      <c r="VMV106" s="72"/>
      <c r="VMW106" s="72"/>
      <c r="VMX106" s="72"/>
      <c r="VMY106" s="72"/>
      <c r="VMZ106" s="72"/>
      <c r="VNA106" s="72"/>
      <c r="VNB106" s="72"/>
      <c r="VNC106" s="72"/>
      <c r="VND106" s="72"/>
      <c r="VNE106" s="72"/>
      <c r="VNF106" s="72"/>
      <c r="VNG106" s="72"/>
      <c r="VNH106" s="72"/>
      <c r="VNI106" s="72"/>
      <c r="VNJ106" s="72"/>
      <c r="VNK106" s="72"/>
      <c r="VNL106" s="72"/>
      <c r="VNM106" s="72"/>
      <c r="VNN106" s="72"/>
      <c r="VNO106" s="72"/>
      <c r="VNP106" s="72"/>
      <c r="VNQ106" s="72"/>
      <c r="VNR106" s="72"/>
      <c r="VNS106" s="72"/>
      <c r="VNT106" s="72"/>
      <c r="VNU106" s="72"/>
      <c r="VNV106" s="72"/>
      <c r="VNW106" s="72"/>
      <c r="VNX106" s="72"/>
      <c r="VNY106" s="72"/>
      <c r="VNZ106" s="72"/>
      <c r="VOA106" s="72"/>
      <c r="VOB106" s="72"/>
      <c r="VOC106" s="72"/>
      <c r="VOD106" s="72"/>
      <c r="VOE106" s="72"/>
      <c r="VOF106" s="72"/>
      <c r="VOG106" s="72"/>
      <c r="VOH106" s="72"/>
      <c r="VOI106" s="72"/>
      <c r="VOJ106" s="72"/>
      <c r="VOK106" s="72"/>
      <c r="VOL106" s="72"/>
      <c r="VOM106" s="72"/>
      <c r="VON106" s="72"/>
      <c r="VOO106" s="72"/>
      <c r="VOP106" s="72"/>
      <c r="VOQ106" s="72"/>
      <c r="VOR106" s="72"/>
      <c r="VOS106" s="72"/>
      <c r="VOT106" s="72"/>
      <c r="VOU106" s="72"/>
      <c r="VOV106" s="72"/>
      <c r="VOW106" s="72"/>
      <c r="VOX106" s="72"/>
      <c r="VOY106" s="72"/>
      <c r="VOZ106" s="72"/>
      <c r="VPA106" s="72"/>
      <c r="VPB106" s="72"/>
      <c r="VPC106" s="72"/>
      <c r="VPD106" s="72"/>
      <c r="VPE106" s="72"/>
      <c r="VPF106" s="72"/>
      <c r="VPG106" s="72"/>
      <c r="VPH106" s="72"/>
      <c r="VPI106" s="72"/>
      <c r="VPJ106" s="72"/>
      <c r="VPK106" s="72"/>
      <c r="VPL106" s="72"/>
      <c r="VPM106" s="72"/>
      <c r="VPN106" s="72"/>
      <c r="VPO106" s="72"/>
      <c r="VPP106" s="72"/>
      <c r="VPQ106" s="72"/>
      <c r="VPR106" s="72"/>
      <c r="VPS106" s="72"/>
      <c r="VPT106" s="72"/>
      <c r="VPU106" s="72"/>
      <c r="VPV106" s="72"/>
      <c r="VPW106" s="72"/>
      <c r="VPX106" s="72"/>
      <c r="VPY106" s="72"/>
      <c r="VPZ106" s="72"/>
      <c r="VQA106" s="72"/>
      <c r="VQB106" s="72"/>
      <c r="VQC106" s="72"/>
      <c r="VQD106" s="72"/>
      <c r="VQE106" s="72"/>
      <c r="VQF106" s="72"/>
      <c r="VQG106" s="72"/>
      <c r="VQH106" s="72"/>
      <c r="VQI106" s="72"/>
      <c r="VQJ106" s="72"/>
      <c r="VQK106" s="72"/>
      <c r="VQL106" s="72"/>
      <c r="VQM106" s="72"/>
      <c r="VQN106" s="72"/>
      <c r="VQO106" s="72"/>
      <c r="VQP106" s="72"/>
      <c r="VQQ106" s="72"/>
      <c r="VQR106" s="72"/>
      <c r="VQS106" s="72"/>
      <c r="VQT106" s="72"/>
      <c r="VQU106" s="72"/>
      <c r="VQV106" s="72"/>
      <c r="VQW106" s="72"/>
      <c r="VQX106" s="72"/>
      <c r="VQY106" s="72"/>
      <c r="VQZ106" s="72"/>
      <c r="VRA106" s="72"/>
      <c r="VRB106" s="72"/>
      <c r="VRC106" s="72"/>
      <c r="VRD106" s="72"/>
      <c r="VRE106" s="72"/>
      <c r="VRF106" s="72"/>
      <c r="VRG106" s="72"/>
      <c r="VRH106" s="72"/>
      <c r="VRI106" s="72"/>
      <c r="VRJ106" s="72"/>
      <c r="VRK106" s="72"/>
      <c r="VRL106" s="72"/>
      <c r="VRM106" s="72"/>
      <c r="VRN106" s="72"/>
      <c r="VRO106" s="72"/>
      <c r="VRP106" s="72"/>
      <c r="VRQ106" s="72"/>
      <c r="VRR106" s="72"/>
      <c r="VRS106" s="72"/>
      <c r="VRT106" s="72"/>
      <c r="VRU106" s="72"/>
      <c r="VRV106" s="72"/>
      <c r="VRW106" s="72"/>
      <c r="VRX106" s="72"/>
      <c r="VRY106" s="72"/>
      <c r="VRZ106" s="72"/>
      <c r="VSA106" s="72"/>
      <c r="VSB106" s="72"/>
      <c r="VSC106" s="72"/>
      <c r="VSD106" s="72"/>
      <c r="VSE106" s="72"/>
      <c r="VSF106" s="72"/>
      <c r="VSG106" s="72"/>
      <c r="VSH106" s="72"/>
      <c r="VSI106" s="72"/>
      <c r="VSJ106" s="72"/>
      <c r="VSK106" s="72"/>
      <c r="VSL106" s="72"/>
      <c r="VSM106" s="72"/>
      <c r="VSN106" s="72"/>
      <c r="VSO106" s="72"/>
      <c r="VSP106" s="72"/>
      <c r="VSQ106" s="72"/>
      <c r="VSR106" s="72"/>
      <c r="VSS106" s="72"/>
      <c r="VST106" s="72"/>
      <c r="VSU106" s="72"/>
      <c r="VSV106" s="72"/>
      <c r="VSW106" s="72"/>
      <c r="VSX106" s="72"/>
      <c r="VSY106" s="72"/>
      <c r="VSZ106" s="72"/>
      <c r="VTA106" s="72"/>
      <c r="VTB106" s="72"/>
      <c r="VTC106" s="72"/>
      <c r="VTD106" s="72"/>
      <c r="VTE106" s="72"/>
      <c r="VTF106" s="72"/>
      <c r="VTG106" s="72"/>
      <c r="VTH106" s="72"/>
      <c r="VTI106" s="72"/>
      <c r="VTJ106" s="72"/>
      <c r="VTK106" s="72"/>
      <c r="VTL106" s="72"/>
      <c r="VTM106" s="72"/>
      <c r="VTN106" s="72"/>
      <c r="VTO106" s="72"/>
      <c r="VTP106" s="72"/>
      <c r="VTQ106" s="72"/>
      <c r="VTR106" s="72"/>
      <c r="VTS106" s="72"/>
      <c r="VTT106" s="72"/>
      <c r="VTU106" s="72"/>
      <c r="VTV106" s="72"/>
      <c r="VTW106" s="72"/>
      <c r="VTX106" s="72"/>
      <c r="VTY106" s="72"/>
      <c r="VTZ106" s="72"/>
      <c r="VUA106" s="72"/>
      <c r="VUB106" s="72"/>
      <c r="VUC106" s="72"/>
      <c r="VUD106" s="72"/>
      <c r="VUE106" s="72"/>
      <c r="VUF106" s="72"/>
      <c r="VUG106" s="72"/>
      <c r="VUH106" s="72"/>
      <c r="VUI106" s="72"/>
      <c r="VUJ106" s="72"/>
      <c r="VUK106" s="72"/>
      <c r="VUL106" s="72"/>
      <c r="VUM106" s="72"/>
      <c r="VUN106" s="72"/>
      <c r="VUO106" s="72"/>
      <c r="VUP106" s="72"/>
      <c r="VUQ106" s="72"/>
      <c r="VUR106" s="72"/>
      <c r="VUS106" s="72"/>
      <c r="VUT106" s="72"/>
      <c r="VUU106" s="72"/>
      <c r="VUV106" s="72"/>
      <c r="VUW106" s="72"/>
      <c r="VUX106" s="72"/>
      <c r="VUY106" s="72"/>
      <c r="VUZ106" s="72"/>
      <c r="VVA106" s="72"/>
      <c r="VVB106" s="72"/>
      <c r="VVC106" s="72"/>
      <c r="VVD106" s="72"/>
      <c r="VVE106" s="72"/>
      <c r="VVF106" s="72"/>
      <c r="VVG106" s="72"/>
      <c r="VVH106" s="72"/>
      <c r="VVI106" s="72"/>
      <c r="VVJ106" s="72"/>
      <c r="VVK106" s="72"/>
      <c r="VVL106" s="72"/>
      <c r="VVM106" s="72"/>
      <c r="VVN106" s="72"/>
      <c r="VVO106" s="72"/>
      <c r="VVP106" s="72"/>
      <c r="VVQ106" s="72"/>
      <c r="VVR106" s="72"/>
      <c r="VVS106" s="72"/>
      <c r="VVT106" s="72"/>
      <c r="VVU106" s="72"/>
      <c r="VVV106" s="72"/>
      <c r="VVW106" s="72"/>
      <c r="VVX106" s="72"/>
      <c r="VVY106" s="72"/>
      <c r="VVZ106" s="72"/>
      <c r="VWA106" s="72"/>
      <c r="VWB106" s="72"/>
      <c r="VWC106" s="72"/>
      <c r="VWD106" s="72"/>
      <c r="VWE106" s="72"/>
      <c r="VWF106" s="72"/>
      <c r="VWG106" s="72"/>
      <c r="VWH106" s="72"/>
      <c r="VWI106" s="72"/>
      <c r="VWJ106" s="72"/>
      <c r="VWK106" s="72"/>
      <c r="VWL106" s="72"/>
      <c r="VWM106" s="72"/>
      <c r="VWN106" s="72"/>
      <c r="VWO106" s="72"/>
      <c r="VWP106" s="72"/>
      <c r="VWQ106" s="72"/>
      <c r="VWR106" s="72"/>
      <c r="VWS106" s="72"/>
      <c r="VWT106" s="72"/>
      <c r="VWU106" s="72"/>
      <c r="VWV106" s="72"/>
      <c r="VWW106" s="72"/>
      <c r="VWX106" s="72"/>
      <c r="VWY106" s="72"/>
      <c r="VWZ106" s="72"/>
      <c r="VXA106" s="72"/>
      <c r="VXB106" s="72"/>
      <c r="VXC106" s="72"/>
      <c r="VXD106" s="72"/>
      <c r="VXE106" s="72"/>
      <c r="VXF106" s="72"/>
      <c r="VXG106" s="72"/>
      <c r="VXH106" s="72"/>
      <c r="VXI106" s="72"/>
      <c r="VXJ106" s="72"/>
      <c r="VXK106" s="72"/>
      <c r="VXL106" s="72"/>
      <c r="VXM106" s="72"/>
      <c r="VXN106" s="72"/>
      <c r="VXO106" s="72"/>
      <c r="VXP106" s="72"/>
      <c r="VXQ106" s="72"/>
      <c r="VXR106" s="72"/>
      <c r="VXS106" s="72"/>
      <c r="VXT106" s="72"/>
      <c r="VXU106" s="72"/>
      <c r="VXV106" s="72"/>
      <c r="VXW106" s="72"/>
      <c r="VXX106" s="72"/>
      <c r="VXY106" s="72"/>
      <c r="VXZ106" s="72"/>
      <c r="VYA106" s="72"/>
      <c r="VYB106" s="72"/>
      <c r="VYC106" s="72"/>
      <c r="VYD106" s="72"/>
      <c r="VYE106" s="72"/>
      <c r="VYF106" s="72"/>
      <c r="VYG106" s="72"/>
      <c r="VYH106" s="72"/>
      <c r="VYI106" s="72"/>
      <c r="VYJ106" s="72"/>
      <c r="VYK106" s="72"/>
      <c r="VYL106" s="72"/>
      <c r="VYM106" s="72"/>
      <c r="VYN106" s="72"/>
      <c r="VYO106" s="72"/>
      <c r="VYP106" s="72"/>
      <c r="VYQ106" s="72"/>
      <c r="VYR106" s="72"/>
      <c r="VYS106" s="72"/>
      <c r="VYT106" s="72"/>
      <c r="VYU106" s="72"/>
      <c r="VYV106" s="72"/>
      <c r="VYW106" s="72"/>
      <c r="VYX106" s="72"/>
      <c r="VYY106" s="72"/>
      <c r="VYZ106" s="72"/>
      <c r="VZA106" s="72"/>
      <c r="VZB106" s="72"/>
      <c r="VZC106" s="72"/>
      <c r="VZD106" s="72"/>
      <c r="VZE106" s="72"/>
      <c r="VZF106" s="72"/>
      <c r="VZG106" s="72"/>
      <c r="VZH106" s="72"/>
      <c r="VZI106" s="72"/>
      <c r="VZJ106" s="72"/>
      <c r="VZK106" s="72"/>
      <c r="VZL106" s="72"/>
      <c r="VZM106" s="72"/>
      <c r="VZN106" s="72"/>
      <c r="VZO106" s="72"/>
      <c r="VZP106" s="72"/>
      <c r="VZQ106" s="72"/>
      <c r="VZR106" s="72"/>
      <c r="VZS106" s="72"/>
      <c r="VZT106" s="72"/>
      <c r="VZU106" s="72"/>
      <c r="VZV106" s="72"/>
      <c r="VZW106" s="72"/>
      <c r="VZX106" s="72"/>
      <c r="VZY106" s="72"/>
      <c r="VZZ106" s="72"/>
      <c r="WAA106" s="72"/>
      <c r="WAB106" s="72"/>
      <c r="WAC106" s="72"/>
      <c r="WAD106" s="72"/>
      <c r="WAE106" s="72"/>
      <c r="WAF106" s="72"/>
      <c r="WAG106" s="72"/>
      <c r="WAH106" s="72"/>
      <c r="WAI106" s="72"/>
      <c r="WAJ106" s="72"/>
      <c r="WAK106" s="72"/>
      <c r="WAL106" s="72"/>
      <c r="WAM106" s="72"/>
      <c r="WAN106" s="72"/>
      <c r="WAO106" s="72"/>
      <c r="WAP106" s="72"/>
      <c r="WAQ106" s="72"/>
      <c r="WAR106" s="72"/>
      <c r="WAS106" s="72"/>
      <c r="WAT106" s="72"/>
      <c r="WAU106" s="72"/>
      <c r="WAV106" s="72"/>
      <c r="WAW106" s="72"/>
      <c r="WAX106" s="72"/>
      <c r="WAY106" s="72"/>
      <c r="WAZ106" s="72"/>
      <c r="WBA106" s="72"/>
      <c r="WBB106" s="72"/>
      <c r="WBC106" s="72"/>
      <c r="WBD106" s="72"/>
      <c r="WBE106" s="72"/>
      <c r="WBF106" s="72"/>
      <c r="WBG106" s="72"/>
      <c r="WBH106" s="72"/>
      <c r="WBI106" s="72"/>
      <c r="WBJ106" s="72"/>
      <c r="WBK106" s="72"/>
      <c r="WBL106" s="72"/>
      <c r="WBM106" s="72"/>
      <c r="WBN106" s="72"/>
      <c r="WBO106" s="72"/>
      <c r="WBP106" s="72"/>
      <c r="WBQ106" s="72"/>
      <c r="WBR106" s="72"/>
      <c r="WBS106" s="72"/>
      <c r="WBT106" s="72"/>
      <c r="WBU106" s="72"/>
      <c r="WBV106" s="72"/>
      <c r="WBW106" s="72"/>
      <c r="WBX106" s="72"/>
      <c r="WBY106" s="72"/>
      <c r="WBZ106" s="72"/>
      <c r="WCA106" s="72"/>
      <c r="WCB106" s="72"/>
      <c r="WCC106" s="72"/>
      <c r="WCD106" s="72"/>
      <c r="WCE106" s="72"/>
      <c r="WCF106" s="72"/>
      <c r="WCG106" s="72"/>
      <c r="WCH106" s="72"/>
      <c r="WCI106" s="72"/>
      <c r="WCJ106" s="72"/>
      <c r="WCK106" s="72"/>
      <c r="WCL106" s="72"/>
      <c r="WCM106" s="72"/>
      <c r="WCN106" s="72"/>
      <c r="WCO106" s="72"/>
      <c r="WCP106" s="72"/>
      <c r="WCQ106" s="72"/>
      <c r="WCR106" s="72"/>
      <c r="WCS106" s="72"/>
      <c r="WCT106" s="72"/>
      <c r="WCU106" s="72"/>
      <c r="WCV106" s="72"/>
      <c r="WCW106" s="72"/>
      <c r="WCX106" s="72"/>
      <c r="WCY106" s="72"/>
      <c r="WCZ106" s="72"/>
      <c r="WDA106" s="72"/>
      <c r="WDB106" s="72"/>
      <c r="WDC106" s="72"/>
      <c r="WDD106" s="72"/>
      <c r="WDE106" s="72"/>
      <c r="WDF106" s="72"/>
      <c r="WDG106" s="72"/>
      <c r="WDH106" s="72"/>
      <c r="WDI106" s="72"/>
      <c r="WDJ106" s="72"/>
      <c r="WDK106" s="72"/>
      <c r="WDL106" s="72"/>
      <c r="WDM106" s="72"/>
      <c r="WDN106" s="72"/>
      <c r="WDO106" s="72"/>
      <c r="WDP106" s="72"/>
      <c r="WDQ106" s="72"/>
      <c r="WDR106" s="72"/>
      <c r="WDS106" s="72"/>
      <c r="WDT106" s="72"/>
      <c r="WDU106" s="72"/>
      <c r="WDV106" s="72"/>
      <c r="WDW106" s="72"/>
      <c r="WDX106" s="72"/>
      <c r="WDY106" s="72"/>
      <c r="WDZ106" s="72"/>
      <c r="WEA106" s="72"/>
      <c r="WEB106" s="72"/>
      <c r="WEC106" s="72"/>
      <c r="WED106" s="72"/>
      <c r="WEE106" s="72"/>
      <c r="WEF106" s="72"/>
      <c r="WEG106" s="72"/>
      <c r="WEH106" s="72"/>
      <c r="WEI106" s="72"/>
      <c r="WEJ106" s="72"/>
      <c r="WEK106" s="72"/>
      <c r="WEL106" s="72"/>
      <c r="WEM106" s="72"/>
      <c r="WEN106" s="72"/>
      <c r="WEO106" s="72"/>
      <c r="WEP106" s="72"/>
      <c r="WEQ106" s="72"/>
      <c r="WER106" s="72"/>
      <c r="WES106" s="72"/>
      <c r="WET106" s="72"/>
      <c r="WEU106" s="72"/>
      <c r="WEV106" s="72"/>
      <c r="WEW106" s="72"/>
      <c r="WEX106" s="72"/>
      <c r="WEY106" s="72"/>
      <c r="WEZ106" s="72"/>
      <c r="WFA106" s="72"/>
      <c r="WFB106" s="72"/>
      <c r="WFC106" s="72"/>
      <c r="WFD106" s="72"/>
      <c r="WFE106" s="72"/>
      <c r="WFF106" s="72"/>
      <c r="WFG106" s="72"/>
      <c r="WFH106" s="72"/>
      <c r="WFI106" s="72"/>
      <c r="WFJ106" s="72"/>
      <c r="WFK106" s="72"/>
      <c r="WFL106" s="72"/>
      <c r="WFM106" s="72"/>
      <c r="WFN106" s="72"/>
      <c r="WFO106" s="72"/>
      <c r="WFP106" s="72"/>
      <c r="WFQ106" s="72"/>
      <c r="WFR106" s="72"/>
      <c r="WFS106" s="72"/>
      <c r="WFT106" s="72"/>
      <c r="WFU106" s="72"/>
      <c r="WFV106" s="72"/>
      <c r="WFW106" s="72"/>
      <c r="WFX106" s="72"/>
      <c r="WFY106" s="72"/>
      <c r="WFZ106" s="72"/>
      <c r="WGA106" s="72"/>
      <c r="WGB106" s="72"/>
      <c r="WGC106" s="72"/>
      <c r="WGD106" s="72"/>
      <c r="WGE106" s="72"/>
      <c r="WGF106" s="72"/>
      <c r="WGG106" s="72"/>
      <c r="WGH106" s="72"/>
      <c r="WGI106" s="72"/>
      <c r="WGJ106" s="72"/>
      <c r="WGK106" s="72"/>
      <c r="WGL106" s="72"/>
      <c r="WGM106" s="72"/>
      <c r="WGN106" s="72"/>
      <c r="WGO106" s="72"/>
      <c r="WGP106" s="72"/>
      <c r="WGQ106" s="72"/>
      <c r="WGR106" s="72"/>
      <c r="WGS106" s="72"/>
      <c r="WGT106" s="72"/>
      <c r="WGU106" s="72"/>
      <c r="WGV106" s="72"/>
      <c r="WGW106" s="72"/>
      <c r="WGX106" s="72"/>
      <c r="WGY106" s="72"/>
      <c r="WGZ106" s="72"/>
      <c r="WHA106" s="72"/>
      <c r="WHB106" s="72"/>
      <c r="WHC106" s="72"/>
      <c r="WHD106" s="72"/>
      <c r="WHE106" s="72"/>
      <c r="WHF106" s="72"/>
      <c r="WHG106" s="72"/>
      <c r="WHH106" s="72"/>
      <c r="WHI106" s="72"/>
      <c r="WHJ106" s="72"/>
      <c r="WHK106" s="72"/>
      <c r="WHL106" s="72"/>
      <c r="WHM106" s="72"/>
      <c r="WHN106" s="72"/>
      <c r="WHO106" s="72"/>
      <c r="WHP106" s="72"/>
      <c r="WHQ106" s="72"/>
      <c r="WHR106" s="72"/>
      <c r="WHS106" s="72"/>
      <c r="WHT106" s="72"/>
      <c r="WHU106" s="72"/>
      <c r="WHV106" s="72"/>
      <c r="WHW106" s="72"/>
      <c r="WHX106" s="72"/>
      <c r="WHY106" s="72"/>
      <c r="WHZ106" s="72"/>
      <c r="WIA106" s="72"/>
      <c r="WIB106" s="72"/>
      <c r="WIC106" s="72"/>
      <c r="WID106" s="72"/>
      <c r="WIE106" s="72"/>
      <c r="WIF106" s="72"/>
      <c r="WIG106" s="72"/>
      <c r="WIH106" s="72"/>
      <c r="WII106" s="72"/>
      <c r="WIJ106" s="72"/>
      <c r="WIK106" s="72"/>
      <c r="WIL106" s="72"/>
      <c r="WIM106" s="72"/>
      <c r="WIN106" s="72"/>
      <c r="WIO106" s="72"/>
      <c r="WIP106" s="72"/>
      <c r="WIQ106" s="72"/>
      <c r="WIR106" s="72"/>
      <c r="WIS106" s="72"/>
      <c r="WIT106" s="72"/>
      <c r="WIU106" s="72"/>
      <c r="WIV106" s="72"/>
      <c r="WIW106" s="72"/>
      <c r="WIX106" s="72"/>
      <c r="WIY106" s="72"/>
      <c r="WIZ106" s="72"/>
      <c r="WJA106" s="72"/>
      <c r="WJB106" s="72"/>
      <c r="WJC106" s="72"/>
      <c r="WJD106" s="72"/>
      <c r="WJE106" s="72"/>
      <c r="WJF106" s="72"/>
      <c r="WJG106" s="72"/>
      <c r="WJH106" s="72"/>
      <c r="WJI106" s="72"/>
      <c r="WJJ106" s="72"/>
      <c r="WJK106" s="72"/>
      <c r="WJL106" s="72"/>
      <c r="WJM106" s="72"/>
      <c r="WJN106" s="72"/>
      <c r="WJO106" s="72"/>
      <c r="WJP106" s="72"/>
      <c r="WJQ106" s="72"/>
      <c r="WJR106" s="72"/>
      <c r="WJS106" s="72"/>
      <c r="WJT106" s="72"/>
      <c r="WJU106" s="72"/>
      <c r="WJV106" s="72"/>
      <c r="WJW106" s="72"/>
      <c r="WJX106" s="72"/>
      <c r="WJY106" s="72"/>
      <c r="WJZ106" s="72"/>
      <c r="WKA106" s="72"/>
      <c r="WKB106" s="72"/>
      <c r="WKC106" s="72"/>
      <c r="WKD106" s="72"/>
      <c r="WKE106" s="72"/>
      <c r="WKF106" s="72"/>
      <c r="WKG106" s="72"/>
      <c r="WKH106" s="72"/>
      <c r="WKI106" s="72"/>
      <c r="WKJ106" s="72"/>
      <c r="WKK106" s="72"/>
      <c r="WKL106" s="72"/>
      <c r="WKM106" s="72"/>
      <c r="WKN106" s="72"/>
      <c r="WKO106" s="72"/>
      <c r="WKP106" s="72"/>
      <c r="WKQ106" s="72"/>
      <c r="WKR106" s="72"/>
      <c r="WKS106" s="72"/>
      <c r="WKT106" s="72"/>
      <c r="WKU106" s="72"/>
      <c r="WKV106" s="72"/>
      <c r="WKW106" s="72"/>
      <c r="WKX106" s="72"/>
      <c r="WKY106" s="72"/>
      <c r="WKZ106" s="72"/>
      <c r="WLA106" s="72"/>
      <c r="WLB106" s="72"/>
      <c r="WLC106" s="72"/>
      <c r="WLD106" s="72"/>
      <c r="WLE106" s="72"/>
      <c r="WLF106" s="72"/>
      <c r="WLG106" s="72"/>
      <c r="WLH106" s="72"/>
      <c r="WLI106" s="72"/>
      <c r="WLJ106" s="72"/>
      <c r="WLK106" s="72"/>
      <c r="WLL106" s="72"/>
      <c r="WLM106" s="72"/>
      <c r="WLN106" s="72"/>
      <c r="WLO106" s="72"/>
      <c r="WLP106" s="72"/>
      <c r="WLQ106" s="72"/>
      <c r="WLR106" s="72"/>
      <c r="WLS106" s="72"/>
      <c r="WLT106" s="72"/>
      <c r="WLU106" s="72"/>
      <c r="WLV106" s="72"/>
      <c r="WLW106" s="72"/>
      <c r="WLX106" s="72"/>
      <c r="WLY106" s="72"/>
      <c r="WLZ106" s="72"/>
      <c r="WMA106" s="72"/>
      <c r="WMB106" s="72"/>
      <c r="WMC106" s="72"/>
      <c r="WMD106" s="72"/>
      <c r="WME106" s="72"/>
      <c r="WMF106" s="72"/>
      <c r="WMG106" s="72"/>
      <c r="WMH106" s="72"/>
      <c r="WMI106" s="72"/>
      <c r="WMJ106" s="72"/>
      <c r="WMK106" s="72"/>
      <c r="WML106" s="72"/>
      <c r="WMM106" s="72"/>
      <c r="WMN106" s="72"/>
      <c r="WMO106" s="72"/>
      <c r="WMP106" s="72"/>
      <c r="WMQ106" s="72"/>
      <c r="WMR106" s="72"/>
      <c r="WMS106" s="72"/>
      <c r="WMT106" s="72"/>
      <c r="WMU106" s="72"/>
      <c r="WMV106" s="72"/>
      <c r="WMW106" s="72"/>
      <c r="WMX106" s="72"/>
      <c r="WMY106" s="72"/>
      <c r="WMZ106" s="72"/>
      <c r="WNA106" s="72"/>
      <c r="WNB106" s="72"/>
      <c r="WNC106" s="72"/>
      <c r="WND106" s="72"/>
      <c r="WNE106" s="72"/>
      <c r="WNF106" s="72"/>
      <c r="WNG106" s="72"/>
      <c r="WNH106" s="72"/>
      <c r="WNI106" s="72"/>
      <c r="WNJ106" s="72"/>
      <c r="WNK106" s="72"/>
      <c r="WNL106" s="72"/>
      <c r="WNM106" s="72"/>
      <c r="WNN106" s="72"/>
      <c r="WNO106" s="72"/>
      <c r="WNP106" s="72"/>
      <c r="WNQ106" s="72"/>
      <c r="WNR106" s="72"/>
      <c r="WNS106" s="72"/>
      <c r="WNT106" s="72"/>
      <c r="WNU106" s="72"/>
      <c r="WNV106" s="72"/>
      <c r="WNW106" s="72"/>
      <c r="WNX106" s="72"/>
      <c r="WNY106" s="72"/>
      <c r="WNZ106" s="72"/>
      <c r="WOA106" s="72"/>
      <c r="WOB106" s="72"/>
      <c r="WOC106" s="72"/>
      <c r="WOD106" s="72"/>
      <c r="WOE106" s="72"/>
      <c r="WOF106" s="72"/>
      <c r="WOG106" s="72"/>
      <c r="WOH106" s="72"/>
      <c r="WOI106" s="72"/>
      <c r="WOJ106" s="72"/>
      <c r="WOK106" s="72"/>
      <c r="WOL106" s="72"/>
      <c r="WOM106" s="72"/>
      <c r="WON106" s="72"/>
      <c r="WOO106" s="72"/>
      <c r="WOP106" s="72"/>
      <c r="WOQ106" s="72"/>
      <c r="WOR106" s="72"/>
      <c r="WOS106" s="72"/>
      <c r="WOT106" s="72"/>
      <c r="WOU106" s="72"/>
      <c r="WOV106" s="72"/>
      <c r="WOW106" s="72"/>
      <c r="WOX106" s="72"/>
      <c r="WOY106" s="72"/>
      <c r="WOZ106" s="72"/>
      <c r="WPA106" s="72"/>
      <c r="WPB106" s="72"/>
      <c r="WPC106" s="72"/>
      <c r="WPD106" s="72"/>
      <c r="WPE106" s="72"/>
      <c r="WPF106" s="72"/>
      <c r="WPG106" s="72"/>
      <c r="WPH106" s="72"/>
      <c r="WPI106" s="72"/>
      <c r="WPJ106" s="72"/>
      <c r="WPK106" s="72"/>
      <c r="WPL106" s="72"/>
      <c r="WPM106" s="72"/>
      <c r="WPN106" s="72"/>
      <c r="WPO106" s="72"/>
      <c r="WPP106" s="72"/>
      <c r="WPQ106" s="72"/>
      <c r="WPR106" s="72"/>
      <c r="WPS106" s="72"/>
      <c r="WPT106" s="72"/>
      <c r="WPU106" s="72"/>
      <c r="WPV106" s="72"/>
      <c r="WPW106" s="72"/>
      <c r="WPX106" s="72"/>
      <c r="WPY106" s="72"/>
      <c r="WPZ106" s="72"/>
      <c r="WQA106" s="72"/>
      <c r="WQB106" s="72"/>
      <c r="WQC106" s="72"/>
      <c r="WQD106" s="72"/>
      <c r="WQE106" s="72"/>
      <c r="WQF106" s="72"/>
      <c r="WQG106" s="72"/>
      <c r="WQH106" s="72"/>
      <c r="WQI106" s="72"/>
      <c r="WQJ106" s="72"/>
      <c r="WQK106" s="72"/>
      <c r="WQL106" s="72"/>
      <c r="WQM106" s="72"/>
      <c r="WQN106" s="72"/>
      <c r="WQO106" s="72"/>
      <c r="WQP106" s="72"/>
      <c r="WQQ106" s="72"/>
      <c r="WQR106" s="72"/>
      <c r="WQS106" s="72"/>
      <c r="WQT106" s="72"/>
      <c r="WQU106" s="72"/>
      <c r="WQV106" s="72"/>
      <c r="WQW106" s="72"/>
      <c r="WQX106" s="72"/>
      <c r="WQY106" s="72"/>
      <c r="WQZ106" s="72"/>
      <c r="WRA106" s="72"/>
      <c r="WRB106" s="72"/>
      <c r="WRC106" s="72"/>
      <c r="WRD106" s="72"/>
      <c r="WRE106" s="72"/>
      <c r="WRF106" s="72"/>
      <c r="WRG106" s="72"/>
      <c r="WRH106" s="72"/>
      <c r="WRI106" s="72"/>
      <c r="WRJ106" s="72"/>
      <c r="WRK106" s="72"/>
      <c r="WRL106" s="72"/>
      <c r="WRM106" s="72"/>
      <c r="WRN106" s="72"/>
      <c r="WRO106" s="72"/>
      <c r="WRP106" s="72"/>
      <c r="WRQ106" s="72"/>
      <c r="WRR106" s="72"/>
      <c r="WRS106" s="72"/>
      <c r="WRT106" s="72"/>
      <c r="WRU106" s="72"/>
      <c r="WRV106" s="72"/>
      <c r="WRW106" s="72"/>
      <c r="WRX106" s="72"/>
      <c r="WRY106" s="72"/>
      <c r="WRZ106" s="72"/>
      <c r="WSA106" s="72"/>
      <c r="WSB106" s="72"/>
      <c r="WSC106" s="72"/>
      <c r="WSD106" s="72"/>
      <c r="WSE106" s="72"/>
      <c r="WSF106" s="72"/>
      <c r="WSG106" s="72"/>
      <c r="WSH106" s="72"/>
      <c r="WSI106" s="72"/>
      <c r="WSJ106" s="72"/>
      <c r="WSK106" s="72"/>
      <c r="WSL106" s="72"/>
      <c r="WSM106" s="72"/>
      <c r="WSN106" s="72"/>
      <c r="WSO106" s="72"/>
      <c r="WSP106" s="72"/>
      <c r="WSQ106" s="72"/>
      <c r="WSR106" s="72"/>
      <c r="WSS106" s="72"/>
      <c r="WST106" s="72"/>
      <c r="WSU106" s="72"/>
      <c r="WSV106" s="72"/>
      <c r="WSW106" s="72"/>
      <c r="WSX106" s="72"/>
      <c r="WSY106" s="72"/>
      <c r="WSZ106" s="72"/>
      <c r="WTA106" s="72"/>
      <c r="WTB106" s="72"/>
      <c r="WTC106" s="72"/>
      <c r="WTD106" s="72"/>
      <c r="WTE106" s="72"/>
      <c r="WTF106" s="72"/>
      <c r="WTG106" s="72"/>
      <c r="WTH106" s="72"/>
      <c r="WTI106" s="72"/>
      <c r="WTJ106" s="72"/>
      <c r="WTK106" s="72"/>
      <c r="WTL106" s="72"/>
      <c r="WTM106" s="72"/>
      <c r="WTN106" s="72"/>
      <c r="WTO106" s="72"/>
      <c r="WTP106" s="72"/>
      <c r="WTQ106" s="72"/>
      <c r="WTR106" s="72"/>
      <c r="WTS106" s="72"/>
      <c r="WTT106" s="72"/>
      <c r="WTU106" s="72"/>
      <c r="WTV106" s="72"/>
      <c r="WTW106" s="72"/>
      <c r="WTX106" s="72"/>
      <c r="WTY106" s="72"/>
      <c r="WTZ106" s="72"/>
      <c r="WUA106" s="72"/>
      <c r="WUB106" s="72"/>
      <c r="WUC106" s="72"/>
      <c r="WUD106" s="72"/>
      <c r="WUE106" s="72"/>
      <c r="WUF106" s="72"/>
      <c r="WUG106" s="72"/>
      <c r="WUH106" s="72"/>
      <c r="WUI106" s="72"/>
      <c r="WUJ106" s="72"/>
      <c r="WUK106" s="72"/>
      <c r="WUL106" s="72"/>
      <c r="WUM106" s="72"/>
      <c r="WUN106" s="72"/>
      <c r="WUO106" s="72"/>
      <c r="WUP106" s="72"/>
      <c r="WUQ106" s="72"/>
      <c r="WUR106" s="72"/>
      <c r="WUS106" s="72"/>
      <c r="WUT106" s="72"/>
      <c r="WUU106" s="72"/>
      <c r="WUV106" s="72"/>
      <c r="WUW106" s="72"/>
      <c r="WUX106" s="72"/>
      <c r="WUY106" s="72"/>
      <c r="WUZ106" s="72"/>
      <c r="WVA106" s="72"/>
      <c r="WVB106" s="72"/>
      <c r="WVC106" s="72"/>
      <c r="WVD106" s="72"/>
      <c r="WVE106" s="72"/>
      <c r="WVF106" s="72"/>
      <c r="WVG106" s="72"/>
      <c r="WVH106" s="72"/>
      <c r="WVI106" s="72"/>
      <c r="WVJ106" s="72"/>
      <c r="WVK106" s="72"/>
      <c r="WVL106" s="72"/>
      <c r="WVM106" s="72"/>
      <c r="WVN106" s="72"/>
      <c r="WVO106" s="72"/>
      <c r="WVP106" s="72"/>
      <c r="WVQ106" s="72"/>
      <c r="WVR106" s="72"/>
      <c r="WVS106" s="72"/>
      <c r="WVT106" s="72"/>
      <c r="WVU106" s="72"/>
      <c r="WVV106" s="72"/>
      <c r="WVW106" s="72"/>
      <c r="WVX106" s="72"/>
      <c r="WVY106" s="72"/>
      <c r="WVZ106" s="72"/>
      <c r="WWA106" s="72"/>
      <c r="WWB106" s="72"/>
      <c r="WWC106" s="72"/>
      <c r="WWD106" s="72"/>
      <c r="WWE106" s="72"/>
      <c r="WWF106" s="72"/>
      <c r="WWG106" s="72"/>
      <c r="WWH106" s="72"/>
      <c r="WWI106" s="72"/>
      <c r="WWJ106" s="72"/>
      <c r="WWK106" s="72"/>
      <c r="WWL106" s="72"/>
      <c r="WWM106" s="72"/>
      <c r="WWN106" s="72"/>
      <c r="WWO106" s="72"/>
      <c r="WWP106" s="72"/>
      <c r="WWQ106" s="72"/>
      <c r="WWR106" s="72"/>
      <c r="WWS106" s="72"/>
      <c r="WWT106" s="72"/>
      <c r="WWU106" s="72"/>
      <c r="WWV106" s="72"/>
      <c r="WWW106" s="72"/>
      <c r="WWX106" s="72"/>
      <c r="WWY106" s="72"/>
      <c r="WWZ106" s="72"/>
      <c r="WXA106" s="72"/>
      <c r="WXB106" s="72"/>
      <c r="WXC106" s="72"/>
      <c r="WXD106" s="72"/>
      <c r="WXE106" s="72"/>
      <c r="WXF106" s="72"/>
      <c r="WXG106" s="72"/>
      <c r="WXH106" s="72"/>
      <c r="WXI106" s="72"/>
      <c r="WXJ106" s="72"/>
      <c r="WXK106" s="72"/>
      <c r="WXL106" s="72"/>
      <c r="WXM106" s="72"/>
      <c r="WXN106" s="72"/>
      <c r="WXO106" s="72"/>
      <c r="WXP106" s="72"/>
      <c r="WXQ106" s="72"/>
      <c r="WXR106" s="72"/>
      <c r="WXS106" s="72"/>
      <c r="WXT106" s="72"/>
      <c r="WXU106" s="72"/>
      <c r="WXV106" s="72"/>
      <c r="WXW106" s="72"/>
      <c r="WXX106" s="72"/>
      <c r="WXY106" s="72"/>
      <c r="WXZ106" s="72"/>
      <c r="WYA106" s="72"/>
      <c r="WYB106" s="72"/>
      <c r="WYC106" s="72"/>
      <c r="WYD106" s="72"/>
      <c r="WYE106" s="72"/>
      <c r="WYF106" s="72"/>
      <c r="WYG106" s="72"/>
      <c r="WYH106" s="72"/>
      <c r="WYI106" s="72"/>
      <c r="WYJ106" s="72"/>
      <c r="WYK106" s="72"/>
      <c r="WYL106" s="72"/>
      <c r="WYM106" s="72"/>
      <c r="WYN106" s="72"/>
      <c r="WYO106" s="72"/>
      <c r="WYP106" s="72"/>
      <c r="WYQ106" s="72"/>
      <c r="WYR106" s="72"/>
      <c r="WYS106" s="72"/>
      <c r="WYT106" s="72"/>
      <c r="WYU106" s="72"/>
      <c r="WYV106" s="72"/>
      <c r="WYW106" s="72"/>
      <c r="WYX106" s="72"/>
      <c r="WYY106" s="72"/>
      <c r="WYZ106" s="72"/>
      <c r="WZA106" s="72"/>
      <c r="WZB106" s="72"/>
      <c r="WZC106" s="72"/>
      <c r="WZD106" s="72"/>
      <c r="WZE106" s="72"/>
      <c r="WZF106" s="72"/>
      <c r="WZG106" s="72"/>
      <c r="WZH106" s="72"/>
      <c r="WZI106" s="72"/>
      <c r="WZJ106" s="72"/>
      <c r="WZK106" s="72"/>
      <c r="WZL106" s="72"/>
      <c r="WZM106" s="72"/>
      <c r="WZN106" s="72"/>
      <c r="WZO106" s="72"/>
      <c r="WZP106" s="72"/>
      <c r="WZQ106" s="72"/>
      <c r="WZR106" s="72"/>
      <c r="WZS106" s="72"/>
      <c r="WZT106" s="72"/>
      <c r="WZU106" s="72"/>
      <c r="WZV106" s="72"/>
      <c r="WZW106" s="72"/>
      <c r="WZX106" s="72"/>
      <c r="WZY106" s="72"/>
      <c r="WZZ106" s="72"/>
      <c r="XAA106" s="72"/>
      <c r="XAB106" s="72"/>
      <c r="XAC106" s="72"/>
      <c r="XAD106" s="72"/>
      <c r="XAE106" s="72"/>
      <c r="XAF106" s="72"/>
      <c r="XAG106" s="72"/>
      <c r="XAH106" s="72"/>
      <c r="XAI106" s="72"/>
      <c r="XAJ106" s="72"/>
      <c r="XAK106" s="72"/>
      <c r="XAL106" s="72"/>
      <c r="XAM106" s="72"/>
      <c r="XAN106" s="72"/>
      <c r="XAO106" s="72"/>
      <c r="XAP106" s="72"/>
      <c r="XAQ106" s="72"/>
      <c r="XAR106" s="72"/>
      <c r="XAS106" s="72"/>
      <c r="XAT106" s="72"/>
      <c r="XAU106" s="72"/>
      <c r="XAV106" s="72"/>
      <c r="XAW106" s="72"/>
      <c r="XAX106" s="72"/>
      <c r="XAY106" s="72"/>
      <c r="XAZ106" s="72"/>
      <c r="XBA106" s="72"/>
      <c r="XBB106" s="72"/>
      <c r="XBC106" s="72"/>
      <c r="XBD106" s="72"/>
      <c r="XBE106" s="72"/>
      <c r="XBF106" s="72"/>
      <c r="XBG106" s="72"/>
      <c r="XBH106" s="72"/>
      <c r="XBI106" s="72"/>
      <c r="XBJ106" s="72"/>
      <c r="XBK106" s="72"/>
      <c r="XBL106" s="72"/>
      <c r="XBM106" s="72"/>
      <c r="XBN106" s="72"/>
      <c r="XBO106" s="72"/>
      <c r="XBP106" s="72"/>
      <c r="XBQ106" s="72"/>
      <c r="XBR106" s="72"/>
      <c r="XBS106" s="72"/>
      <c r="XBT106" s="72"/>
      <c r="XBU106" s="72"/>
      <c r="XBV106" s="72"/>
      <c r="XBW106" s="72"/>
      <c r="XBX106" s="72"/>
      <c r="XBY106" s="72"/>
      <c r="XBZ106" s="72"/>
      <c r="XCA106" s="72"/>
      <c r="XCB106" s="72"/>
      <c r="XCC106" s="72"/>
      <c r="XCD106" s="72"/>
      <c r="XCE106" s="72"/>
      <c r="XCF106" s="72"/>
      <c r="XCG106" s="72"/>
      <c r="XCH106" s="72"/>
      <c r="XCI106" s="72"/>
      <c r="XCJ106" s="72"/>
      <c r="XCK106" s="72"/>
      <c r="XCL106" s="72"/>
      <c r="XCM106" s="72"/>
      <c r="XCN106" s="72"/>
      <c r="XCO106" s="72"/>
      <c r="XCP106" s="72"/>
      <c r="XCQ106" s="72"/>
      <c r="XCR106" s="72"/>
      <c r="XCS106" s="72"/>
      <c r="XCT106" s="72"/>
      <c r="XCU106" s="72"/>
      <c r="XCV106" s="72"/>
      <c r="XCW106" s="72"/>
      <c r="XCX106" s="72"/>
      <c r="XCY106" s="72"/>
      <c r="XCZ106" s="72"/>
      <c r="XDA106" s="72"/>
      <c r="XDB106" s="72"/>
      <c r="XDC106" s="72"/>
      <c r="XDD106" s="72"/>
      <c r="XDE106" s="72"/>
      <c r="XDF106" s="72"/>
      <c r="XDG106" s="72"/>
      <c r="XDH106" s="72"/>
      <c r="XDI106" s="72"/>
      <c r="XDJ106" s="72"/>
      <c r="XDK106" s="72"/>
      <c r="XDL106" s="72"/>
      <c r="XDM106" s="72"/>
      <c r="XDN106" s="72"/>
      <c r="XDO106" s="72"/>
      <c r="XDP106" s="72"/>
      <c r="XDQ106" s="72"/>
      <c r="XDR106" s="72"/>
      <c r="XDS106" s="72"/>
      <c r="XDT106" s="72"/>
      <c r="XDU106" s="72"/>
      <c r="XDV106" s="72"/>
      <c r="XDW106" s="72"/>
      <c r="XDX106" s="72"/>
      <c r="XDY106" s="72"/>
      <c r="XDZ106" s="72"/>
      <c r="XEA106" s="72"/>
      <c r="XEB106" s="72"/>
      <c r="XEC106" s="72"/>
      <c r="XED106" s="72"/>
      <c r="XEE106" s="72"/>
      <c r="XEF106" s="72"/>
      <c r="XEG106" s="72"/>
      <c r="XEH106" s="72"/>
      <c r="XEI106" s="72"/>
      <c r="XEJ106" s="72"/>
      <c r="XEK106" s="72"/>
      <c r="XEL106" s="72"/>
      <c r="XEM106" s="72"/>
      <c r="XEN106" s="72"/>
      <c r="XEO106" s="72"/>
      <c r="XEP106" s="72"/>
      <c r="XEQ106" s="72"/>
      <c r="XER106" s="72"/>
      <c r="XES106" s="72"/>
      <c r="XET106" s="72"/>
      <c r="XEU106" s="72"/>
      <c r="XEV106" s="72"/>
      <c r="XEW106" s="72"/>
      <c r="XEX106" s="72"/>
      <c r="XEY106" s="72"/>
      <c r="XEZ106" s="72"/>
      <c r="XFA106" s="72"/>
      <c r="XFB106" s="72"/>
      <c r="XFC106" s="72"/>
      <c r="XFD106" s="72"/>
    </row>
    <row r="107" spans="1:16384">
      <c r="A107" t="s">
        <v>275</v>
      </c>
      <c r="B107" t="s">
        <v>980</v>
      </c>
      <c r="C107" t="s">
        <v>184</v>
      </c>
      <c r="J107" t="s">
        <v>1005</v>
      </c>
      <c r="L107" t="s">
        <v>281</v>
      </c>
      <c r="M107">
        <v>0</v>
      </c>
      <c r="N107" t="s">
        <v>299</v>
      </c>
      <c r="O107" t="s">
        <v>287</v>
      </c>
      <c r="P107" t="s">
        <v>283</v>
      </c>
    </row>
    <row r="108" spans="1:16384">
      <c r="A108" t="s">
        <v>275</v>
      </c>
      <c r="B108" t="s">
        <v>479</v>
      </c>
      <c r="C108" t="s">
        <v>480</v>
      </c>
      <c r="F108" t="s">
        <v>481</v>
      </c>
      <c r="I108" t="s">
        <v>482</v>
      </c>
      <c r="J108" t="s">
        <v>280</v>
      </c>
      <c r="K108">
        <v>0</v>
      </c>
      <c r="L108" t="s">
        <v>281</v>
      </c>
      <c r="M108">
        <v>0</v>
      </c>
      <c r="N108" t="s">
        <v>282</v>
      </c>
      <c r="O108" t="s">
        <v>283</v>
      </c>
      <c r="P108" t="s">
        <v>283</v>
      </c>
    </row>
    <row r="109" spans="1:16384">
      <c r="A109" t="s">
        <v>275</v>
      </c>
      <c r="B109" t="s">
        <v>483</v>
      </c>
      <c r="C109" t="s">
        <v>484</v>
      </c>
      <c r="E109">
        <v>1</v>
      </c>
      <c r="F109" t="s">
        <v>485</v>
      </c>
      <c r="G109" t="s">
        <v>479</v>
      </c>
      <c r="H109" t="s">
        <v>483</v>
      </c>
      <c r="I109" t="s">
        <v>482</v>
      </c>
      <c r="J109" t="s">
        <v>280</v>
      </c>
      <c r="K109">
        <v>0</v>
      </c>
      <c r="L109" t="s">
        <v>334</v>
      </c>
      <c r="M109">
        <v>0</v>
      </c>
      <c r="N109" t="s">
        <v>282</v>
      </c>
      <c r="O109" t="s">
        <v>283</v>
      </c>
      <c r="P109" t="s">
        <v>283</v>
      </c>
    </row>
    <row r="110" spans="1:16384">
      <c r="A110" t="s">
        <v>275</v>
      </c>
      <c r="B110" t="s">
        <v>486</v>
      </c>
      <c r="C110" t="s">
        <v>487</v>
      </c>
      <c r="E110">
        <v>1</v>
      </c>
      <c r="F110" t="s">
        <v>488</v>
      </c>
      <c r="G110" t="s">
        <v>483</v>
      </c>
      <c r="H110" t="s">
        <v>486</v>
      </c>
      <c r="I110" t="s">
        <v>482</v>
      </c>
      <c r="J110" t="s">
        <v>280</v>
      </c>
      <c r="K110">
        <v>0</v>
      </c>
      <c r="L110" t="s">
        <v>338</v>
      </c>
      <c r="M110">
        <v>0</v>
      </c>
      <c r="N110" t="s">
        <v>282</v>
      </c>
      <c r="O110" t="s">
        <v>283</v>
      </c>
      <c r="P110" t="s">
        <v>283</v>
      </c>
    </row>
    <row r="111" spans="1:16384">
      <c r="A111" t="s">
        <v>275</v>
      </c>
      <c r="B111" t="s">
        <v>489</v>
      </c>
      <c r="C111" t="s">
        <v>490</v>
      </c>
      <c r="E111">
        <v>2</v>
      </c>
      <c r="F111" t="s">
        <v>491</v>
      </c>
      <c r="G111" t="s">
        <v>479</v>
      </c>
      <c r="H111" t="s">
        <v>489</v>
      </c>
      <c r="I111" t="s">
        <v>482</v>
      </c>
      <c r="J111" t="s">
        <v>280</v>
      </c>
      <c r="K111">
        <v>0</v>
      </c>
      <c r="L111" t="s">
        <v>281</v>
      </c>
      <c r="M111">
        <v>0</v>
      </c>
      <c r="N111" t="s">
        <v>282</v>
      </c>
      <c r="O111" t="s">
        <v>283</v>
      </c>
      <c r="P111" t="s">
        <v>283</v>
      </c>
    </row>
    <row r="112" spans="1:16384">
      <c r="A112" t="s">
        <v>275</v>
      </c>
      <c r="B112" t="s">
        <v>492</v>
      </c>
      <c r="C112" t="s">
        <v>251</v>
      </c>
      <c r="E112">
        <v>1</v>
      </c>
      <c r="F112" t="s">
        <v>493</v>
      </c>
      <c r="G112" t="s">
        <v>489</v>
      </c>
      <c r="H112" t="s">
        <v>492</v>
      </c>
      <c r="I112" t="s">
        <v>482</v>
      </c>
      <c r="J112" t="s">
        <v>280</v>
      </c>
      <c r="K112">
        <v>0</v>
      </c>
      <c r="L112" t="s">
        <v>281</v>
      </c>
      <c r="M112">
        <v>0</v>
      </c>
      <c r="N112" t="s">
        <v>282</v>
      </c>
      <c r="O112" t="s">
        <v>287</v>
      </c>
      <c r="P112" t="s">
        <v>283</v>
      </c>
      <c r="Z112" s="7"/>
    </row>
    <row r="113" spans="1:26">
      <c r="A113" s="72" t="s">
        <v>275</v>
      </c>
      <c r="B113" s="72" t="s">
        <v>955</v>
      </c>
      <c r="C113" s="72" t="s">
        <v>954</v>
      </c>
      <c r="D113" s="72"/>
      <c r="E113" s="72">
        <v>2</v>
      </c>
      <c r="F113" s="72" t="s">
        <v>495</v>
      </c>
      <c r="G113" s="72" t="s">
        <v>489</v>
      </c>
      <c r="H113" s="72" t="s">
        <v>494</v>
      </c>
      <c r="I113" s="72" t="s">
        <v>482</v>
      </c>
      <c r="J113" s="72" t="s">
        <v>956</v>
      </c>
      <c r="K113" s="72">
        <v>0</v>
      </c>
      <c r="L113" s="72" t="s">
        <v>281</v>
      </c>
      <c r="M113" s="72">
        <v>0</v>
      </c>
      <c r="N113" s="72" t="s">
        <v>282</v>
      </c>
      <c r="O113" s="72" t="s">
        <v>287</v>
      </c>
      <c r="P113" s="72" t="s">
        <v>283</v>
      </c>
      <c r="Q113" s="72"/>
      <c r="R113" s="72"/>
      <c r="S113" s="72"/>
      <c r="T113" s="72"/>
      <c r="U113" s="72"/>
      <c r="V113" s="72"/>
      <c r="W113" s="72"/>
      <c r="X113" s="72"/>
      <c r="Y113" s="72"/>
      <c r="Z113" t="s">
        <v>997</v>
      </c>
    </row>
    <row r="114" spans="1:26">
      <c r="A114" t="s">
        <v>275</v>
      </c>
      <c r="B114" t="s">
        <v>355</v>
      </c>
      <c r="C114" t="s">
        <v>166</v>
      </c>
      <c r="E114">
        <v>3</v>
      </c>
      <c r="F114" t="s">
        <v>356</v>
      </c>
      <c r="G114" t="s">
        <v>489</v>
      </c>
      <c r="H114" t="s">
        <v>355</v>
      </c>
      <c r="I114" t="s">
        <v>482</v>
      </c>
      <c r="J114" t="s">
        <v>357</v>
      </c>
      <c r="K114">
        <v>0</v>
      </c>
      <c r="L114" t="s">
        <v>281</v>
      </c>
      <c r="M114">
        <v>0</v>
      </c>
      <c r="N114" t="s">
        <v>299</v>
      </c>
      <c r="O114" t="s">
        <v>287</v>
      </c>
      <c r="P114" t="s">
        <v>283</v>
      </c>
    </row>
    <row r="115" spans="1:26">
      <c r="A115" t="s">
        <v>275</v>
      </c>
      <c r="B115" t="s">
        <v>358</v>
      </c>
      <c r="C115" t="s">
        <v>167</v>
      </c>
      <c r="E115">
        <v>4</v>
      </c>
      <c r="F115" t="s">
        <v>359</v>
      </c>
      <c r="G115" t="s">
        <v>489</v>
      </c>
      <c r="H115" t="s">
        <v>358</v>
      </c>
      <c r="I115" t="s">
        <v>482</v>
      </c>
      <c r="J115" t="s">
        <v>357</v>
      </c>
      <c r="K115">
        <v>0</v>
      </c>
      <c r="L115" t="s">
        <v>281</v>
      </c>
      <c r="M115">
        <v>0</v>
      </c>
      <c r="N115" t="s">
        <v>299</v>
      </c>
      <c r="O115" t="s">
        <v>287</v>
      </c>
      <c r="P115" t="s">
        <v>283</v>
      </c>
    </row>
    <row r="116" spans="1:26">
      <c r="A116" t="s">
        <v>275</v>
      </c>
      <c r="B116" t="s">
        <v>360</v>
      </c>
      <c r="C116" t="s">
        <v>168</v>
      </c>
      <c r="E116">
        <v>5</v>
      </c>
      <c r="F116" t="s">
        <v>361</v>
      </c>
      <c r="G116" t="s">
        <v>489</v>
      </c>
      <c r="H116" t="s">
        <v>360</v>
      </c>
      <c r="I116" t="s">
        <v>482</v>
      </c>
      <c r="J116" t="s">
        <v>357</v>
      </c>
      <c r="K116">
        <v>0</v>
      </c>
      <c r="L116" t="s">
        <v>281</v>
      </c>
      <c r="M116">
        <v>0</v>
      </c>
      <c r="N116" t="s">
        <v>299</v>
      </c>
      <c r="O116" t="s">
        <v>287</v>
      </c>
      <c r="P116" t="s">
        <v>283</v>
      </c>
    </row>
    <row r="117" spans="1:26">
      <c r="A117" t="s">
        <v>275</v>
      </c>
      <c r="B117" t="s">
        <v>367</v>
      </c>
      <c r="C117" t="s">
        <v>368</v>
      </c>
      <c r="E117">
        <v>8</v>
      </c>
      <c r="F117" t="s">
        <v>369</v>
      </c>
      <c r="G117" t="s">
        <v>489</v>
      </c>
      <c r="H117" t="s">
        <v>367</v>
      </c>
      <c r="I117" t="s">
        <v>482</v>
      </c>
      <c r="J117" t="s">
        <v>280</v>
      </c>
      <c r="K117">
        <v>0</v>
      </c>
      <c r="L117" t="s">
        <v>281</v>
      </c>
      <c r="M117">
        <v>0</v>
      </c>
      <c r="N117" t="s">
        <v>282</v>
      </c>
      <c r="O117" t="s">
        <v>283</v>
      </c>
      <c r="P117" t="s">
        <v>283</v>
      </c>
    </row>
    <row r="118" spans="1:26">
      <c r="A118" s="72" t="s">
        <v>275</v>
      </c>
      <c r="B118" s="72" t="s">
        <v>370</v>
      </c>
      <c r="C118" s="72" t="s">
        <v>171</v>
      </c>
      <c r="D118" s="72"/>
      <c r="E118" s="72">
        <v>1</v>
      </c>
      <c r="F118" s="72" t="s">
        <v>371</v>
      </c>
      <c r="G118" s="72" t="s">
        <v>367</v>
      </c>
      <c r="H118" s="72" t="s">
        <v>370</v>
      </c>
      <c r="I118" s="72" t="s">
        <v>482</v>
      </c>
      <c r="J118" s="72" t="s">
        <v>372</v>
      </c>
      <c r="K118" s="72">
        <v>0</v>
      </c>
      <c r="L118" s="72" t="s">
        <v>281</v>
      </c>
      <c r="M118" s="72">
        <v>0</v>
      </c>
      <c r="N118" s="72" t="s">
        <v>299</v>
      </c>
      <c r="O118" s="72" t="s">
        <v>287</v>
      </c>
      <c r="P118" s="72" t="s">
        <v>283</v>
      </c>
      <c r="Q118" s="72"/>
      <c r="R118" s="72"/>
      <c r="S118" s="72"/>
      <c r="T118" s="72"/>
      <c r="U118" s="72"/>
      <c r="V118" s="72"/>
      <c r="W118" s="72"/>
      <c r="X118" s="72"/>
      <c r="Y118" s="72"/>
    </row>
    <row r="119" spans="1:26">
      <c r="A119" t="s">
        <v>275</v>
      </c>
      <c r="B119" t="s">
        <v>373</v>
      </c>
      <c r="C119" t="s">
        <v>172</v>
      </c>
      <c r="E119">
        <v>2</v>
      </c>
      <c r="F119" t="s">
        <v>374</v>
      </c>
      <c r="G119" t="s">
        <v>367</v>
      </c>
      <c r="H119" t="s">
        <v>373</v>
      </c>
      <c r="I119" t="s">
        <v>482</v>
      </c>
      <c r="J119" t="s">
        <v>372</v>
      </c>
      <c r="K119">
        <v>0</v>
      </c>
      <c r="L119" t="s">
        <v>281</v>
      </c>
      <c r="M119">
        <v>0</v>
      </c>
      <c r="N119" t="s">
        <v>299</v>
      </c>
      <c r="O119" t="s">
        <v>287</v>
      </c>
      <c r="P119" t="s">
        <v>283</v>
      </c>
    </row>
    <row r="120" spans="1:26">
      <c r="A120" s="72" t="s">
        <v>275</v>
      </c>
      <c r="B120" s="72" t="s">
        <v>375</v>
      </c>
      <c r="C120" s="72" t="s">
        <v>376</v>
      </c>
      <c r="D120" s="72"/>
      <c r="E120" s="72">
        <v>3</v>
      </c>
      <c r="F120" s="72" t="s">
        <v>377</v>
      </c>
      <c r="G120" s="72" t="s">
        <v>367</v>
      </c>
      <c r="H120" s="72" t="s">
        <v>375</v>
      </c>
      <c r="I120" s="72" t="s">
        <v>482</v>
      </c>
      <c r="J120" s="72" t="s">
        <v>372</v>
      </c>
      <c r="K120" s="72">
        <v>0</v>
      </c>
      <c r="L120" s="72" t="s">
        <v>281</v>
      </c>
      <c r="M120" s="72">
        <v>0</v>
      </c>
      <c r="N120" s="72" t="s">
        <v>299</v>
      </c>
      <c r="O120" s="72" t="s">
        <v>287</v>
      </c>
      <c r="P120" s="72" t="s">
        <v>283</v>
      </c>
      <c r="Q120" s="72"/>
      <c r="R120" s="72"/>
      <c r="S120" s="72"/>
      <c r="T120" s="72"/>
      <c r="U120" s="72"/>
      <c r="V120" s="72"/>
      <c r="W120" s="72"/>
      <c r="X120" s="72"/>
      <c r="Y120" s="72"/>
    </row>
    <row r="121" spans="1:26">
      <c r="A121" t="s">
        <v>275</v>
      </c>
      <c r="B121" t="s">
        <v>378</v>
      </c>
      <c r="C121" t="s">
        <v>174</v>
      </c>
      <c r="E121">
        <v>4</v>
      </c>
      <c r="F121" t="s">
        <v>379</v>
      </c>
      <c r="G121" t="s">
        <v>367</v>
      </c>
      <c r="H121" t="s">
        <v>378</v>
      </c>
      <c r="I121" t="s">
        <v>482</v>
      </c>
      <c r="J121" t="s">
        <v>366</v>
      </c>
      <c r="K121">
        <v>0</v>
      </c>
      <c r="L121" t="s">
        <v>281</v>
      </c>
      <c r="M121">
        <v>0</v>
      </c>
      <c r="N121" t="s">
        <v>299</v>
      </c>
      <c r="O121" t="s">
        <v>287</v>
      </c>
      <c r="P121" t="s">
        <v>283</v>
      </c>
    </row>
    <row r="122" spans="1:26">
      <c r="A122" t="s">
        <v>275</v>
      </c>
      <c r="B122" t="s">
        <v>380</v>
      </c>
      <c r="C122" t="s">
        <v>175</v>
      </c>
      <c r="E122">
        <v>9</v>
      </c>
      <c r="F122" t="s">
        <v>381</v>
      </c>
      <c r="G122" t="s">
        <v>489</v>
      </c>
      <c r="H122" t="s">
        <v>380</v>
      </c>
      <c r="I122" t="s">
        <v>482</v>
      </c>
      <c r="J122" t="s">
        <v>357</v>
      </c>
      <c r="K122">
        <v>0</v>
      </c>
      <c r="L122" t="s">
        <v>281</v>
      </c>
      <c r="M122">
        <v>0</v>
      </c>
      <c r="N122" t="s">
        <v>299</v>
      </c>
      <c r="O122" t="s">
        <v>287</v>
      </c>
      <c r="P122" t="s">
        <v>283</v>
      </c>
    </row>
    <row r="123" spans="1:26">
      <c r="A123" t="s">
        <v>275</v>
      </c>
      <c r="B123" t="s">
        <v>388</v>
      </c>
      <c r="C123" t="s">
        <v>389</v>
      </c>
      <c r="E123">
        <v>13</v>
      </c>
      <c r="F123" t="s">
        <v>390</v>
      </c>
      <c r="G123" t="s">
        <v>489</v>
      </c>
      <c r="H123" t="s">
        <v>388</v>
      </c>
      <c r="I123" t="s">
        <v>482</v>
      </c>
      <c r="J123" t="s">
        <v>280</v>
      </c>
      <c r="K123">
        <v>0</v>
      </c>
      <c r="L123" t="s">
        <v>281</v>
      </c>
      <c r="M123">
        <v>0</v>
      </c>
      <c r="N123" t="s">
        <v>282</v>
      </c>
      <c r="O123" t="s">
        <v>283</v>
      </c>
      <c r="P123" t="s">
        <v>283</v>
      </c>
    </row>
    <row r="124" spans="1:26">
      <c r="A124" t="s">
        <v>275</v>
      </c>
      <c r="B124" t="s">
        <v>391</v>
      </c>
      <c r="C124" t="s">
        <v>179</v>
      </c>
      <c r="E124">
        <v>1</v>
      </c>
      <c r="F124" t="s">
        <v>392</v>
      </c>
      <c r="G124" t="s">
        <v>388</v>
      </c>
      <c r="H124" t="s">
        <v>391</v>
      </c>
      <c r="I124" t="s">
        <v>482</v>
      </c>
      <c r="J124" t="s">
        <v>357</v>
      </c>
      <c r="K124">
        <v>0</v>
      </c>
      <c r="L124" t="s">
        <v>281</v>
      </c>
      <c r="M124">
        <v>0</v>
      </c>
      <c r="N124" t="s">
        <v>299</v>
      </c>
      <c r="O124" t="s">
        <v>287</v>
      </c>
      <c r="P124" t="s">
        <v>283</v>
      </c>
    </row>
    <row r="125" spans="1:26">
      <c r="A125" t="s">
        <v>275</v>
      </c>
      <c r="B125" t="s">
        <v>393</v>
      </c>
      <c r="C125" t="s">
        <v>180</v>
      </c>
      <c r="E125">
        <v>2</v>
      </c>
      <c r="F125" t="s">
        <v>478</v>
      </c>
      <c r="G125" t="s">
        <v>388</v>
      </c>
      <c r="H125" t="s">
        <v>393</v>
      </c>
      <c r="I125" t="s">
        <v>482</v>
      </c>
      <c r="J125" t="s">
        <v>366</v>
      </c>
      <c r="K125">
        <v>0</v>
      </c>
      <c r="L125" t="s">
        <v>281</v>
      </c>
      <c r="M125">
        <v>0</v>
      </c>
      <c r="N125" t="s">
        <v>299</v>
      </c>
      <c r="O125" t="s">
        <v>287</v>
      </c>
      <c r="P125" t="s">
        <v>283</v>
      </c>
    </row>
    <row r="126" spans="1:26">
      <c r="A126" t="s">
        <v>275</v>
      </c>
      <c r="B126" t="s">
        <v>395</v>
      </c>
      <c r="C126" t="s">
        <v>396</v>
      </c>
      <c r="E126">
        <v>14</v>
      </c>
      <c r="F126" t="s">
        <v>397</v>
      </c>
      <c r="G126" t="s">
        <v>489</v>
      </c>
      <c r="H126" t="s">
        <v>395</v>
      </c>
      <c r="I126" t="s">
        <v>482</v>
      </c>
      <c r="J126" t="s">
        <v>280</v>
      </c>
      <c r="K126">
        <v>0</v>
      </c>
      <c r="L126" t="s">
        <v>281</v>
      </c>
      <c r="M126">
        <v>0</v>
      </c>
      <c r="N126" t="s">
        <v>282</v>
      </c>
      <c r="O126" t="s">
        <v>283</v>
      </c>
      <c r="P126" t="s">
        <v>283</v>
      </c>
    </row>
    <row r="127" spans="1:26">
      <c r="A127" t="s">
        <v>275</v>
      </c>
      <c r="B127" t="s">
        <v>398</v>
      </c>
      <c r="C127" t="s">
        <v>181</v>
      </c>
      <c r="E127">
        <v>1</v>
      </c>
      <c r="F127" t="s">
        <v>399</v>
      </c>
      <c r="G127" t="s">
        <v>395</v>
      </c>
      <c r="H127" t="s">
        <v>398</v>
      </c>
      <c r="I127" t="s">
        <v>482</v>
      </c>
      <c r="J127" t="s">
        <v>357</v>
      </c>
      <c r="K127">
        <v>0</v>
      </c>
      <c r="L127" t="s">
        <v>281</v>
      </c>
      <c r="M127">
        <v>0</v>
      </c>
      <c r="N127" t="s">
        <v>299</v>
      </c>
      <c r="O127" t="s">
        <v>287</v>
      </c>
      <c r="P127" t="s">
        <v>283</v>
      </c>
    </row>
    <row r="128" spans="1:26">
      <c r="A128" t="s">
        <v>275</v>
      </c>
      <c r="B128" t="s">
        <v>400</v>
      </c>
      <c r="C128" t="s">
        <v>182</v>
      </c>
      <c r="E128">
        <v>2</v>
      </c>
      <c r="F128" t="s">
        <v>401</v>
      </c>
      <c r="G128" t="s">
        <v>395</v>
      </c>
      <c r="H128" t="s">
        <v>400</v>
      </c>
      <c r="I128" t="s">
        <v>482</v>
      </c>
      <c r="J128" t="s">
        <v>366</v>
      </c>
      <c r="K128">
        <v>0</v>
      </c>
      <c r="L128" t="s">
        <v>281</v>
      </c>
      <c r="M128">
        <v>0</v>
      </c>
      <c r="N128" t="s">
        <v>299</v>
      </c>
      <c r="O128" t="s">
        <v>287</v>
      </c>
      <c r="P128" t="s">
        <v>283</v>
      </c>
    </row>
    <row r="129" spans="1:26">
      <c r="A129" t="s">
        <v>275</v>
      </c>
      <c r="B129" t="s">
        <v>402</v>
      </c>
      <c r="C129" t="s">
        <v>183</v>
      </c>
      <c r="E129">
        <v>15</v>
      </c>
      <c r="F129" t="s">
        <v>403</v>
      </c>
      <c r="G129" t="s">
        <v>489</v>
      </c>
      <c r="H129" t="s">
        <v>402</v>
      </c>
      <c r="I129" t="s">
        <v>482</v>
      </c>
      <c r="J129" t="s">
        <v>357</v>
      </c>
      <c r="K129">
        <v>0</v>
      </c>
      <c r="L129" t="s">
        <v>281</v>
      </c>
      <c r="M129">
        <v>0</v>
      </c>
      <c r="N129" t="s">
        <v>299</v>
      </c>
      <c r="O129" t="s">
        <v>287</v>
      </c>
      <c r="P129" t="s">
        <v>283</v>
      </c>
    </row>
    <row r="130" spans="1:26">
      <c r="A130" t="s">
        <v>275</v>
      </c>
      <c r="B130" t="s">
        <v>497</v>
      </c>
      <c r="C130" t="s">
        <v>498</v>
      </c>
      <c r="F130" t="s">
        <v>499</v>
      </c>
      <c r="I130" t="s">
        <v>500</v>
      </c>
      <c r="J130" t="s">
        <v>280</v>
      </c>
      <c r="K130">
        <v>0</v>
      </c>
      <c r="L130" t="s">
        <v>281</v>
      </c>
      <c r="M130">
        <v>0</v>
      </c>
      <c r="N130" t="s">
        <v>282</v>
      </c>
      <c r="O130" t="s">
        <v>283</v>
      </c>
      <c r="P130" t="s">
        <v>283</v>
      </c>
    </row>
    <row r="131" spans="1:26">
      <c r="A131" t="s">
        <v>275</v>
      </c>
      <c r="B131" t="s">
        <v>501</v>
      </c>
      <c r="C131" t="s">
        <v>502</v>
      </c>
      <c r="E131">
        <v>1</v>
      </c>
      <c r="F131" t="s">
        <v>503</v>
      </c>
      <c r="G131" t="s">
        <v>497</v>
      </c>
      <c r="H131" t="s">
        <v>501</v>
      </c>
      <c r="I131" t="s">
        <v>500</v>
      </c>
      <c r="J131" t="s">
        <v>280</v>
      </c>
      <c r="K131">
        <v>0</v>
      </c>
      <c r="L131" t="s">
        <v>334</v>
      </c>
      <c r="M131">
        <v>0</v>
      </c>
      <c r="N131" t="s">
        <v>282</v>
      </c>
      <c r="O131" t="s">
        <v>283</v>
      </c>
      <c r="P131" t="s">
        <v>283</v>
      </c>
    </row>
    <row r="132" spans="1:26">
      <c r="A132" t="s">
        <v>275</v>
      </c>
      <c r="B132" t="s">
        <v>504</v>
      </c>
      <c r="C132" t="s">
        <v>505</v>
      </c>
      <c r="E132">
        <v>1</v>
      </c>
      <c r="F132" t="s">
        <v>506</v>
      </c>
      <c r="G132" t="s">
        <v>501</v>
      </c>
      <c r="H132" t="s">
        <v>504</v>
      </c>
      <c r="I132" t="s">
        <v>500</v>
      </c>
      <c r="J132" t="s">
        <v>280</v>
      </c>
      <c r="K132">
        <v>0</v>
      </c>
      <c r="L132" t="s">
        <v>338</v>
      </c>
      <c r="M132">
        <v>0</v>
      </c>
      <c r="N132" t="s">
        <v>282</v>
      </c>
      <c r="O132" t="s">
        <v>283</v>
      </c>
      <c r="P132" t="s">
        <v>283</v>
      </c>
    </row>
    <row r="133" spans="1:26">
      <c r="B133" s="312" t="s">
        <v>507</v>
      </c>
      <c r="C133" s="313" t="s">
        <v>508</v>
      </c>
      <c r="D133" s="313"/>
      <c r="E133" s="313">
        <v>2</v>
      </c>
      <c r="F133" s="313" t="s">
        <v>509</v>
      </c>
      <c r="G133" s="313" t="s">
        <v>497</v>
      </c>
      <c r="H133" s="313" t="s">
        <v>507</v>
      </c>
      <c r="I133" s="313" t="s">
        <v>500</v>
      </c>
      <c r="J133" s="313" t="s">
        <v>280</v>
      </c>
      <c r="K133" s="313">
        <v>0</v>
      </c>
      <c r="L133" s="313" t="s">
        <v>281</v>
      </c>
      <c r="M133" s="313">
        <v>0</v>
      </c>
      <c r="N133" s="313" t="s">
        <v>282</v>
      </c>
      <c r="O133" s="313" t="s">
        <v>283</v>
      </c>
      <c r="P133" s="313" t="s">
        <v>283</v>
      </c>
      <c r="Q133" s="313"/>
      <c r="R133" s="313"/>
      <c r="S133" s="313"/>
      <c r="T133" s="313"/>
      <c r="U133" s="313"/>
      <c r="V133" s="313"/>
      <c r="W133" s="313"/>
      <c r="X133" s="313"/>
    </row>
    <row r="134" spans="1:26">
      <c r="A134" t="s">
        <v>275</v>
      </c>
      <c r="B134" t="s">
        <v>1058</v>
      </c>
      <c r="C134" t="s">
        <v>1053</v>
      </c>
      <c r="J134" t="s">
        <v>1005</v>
      </c>
      <c r="N134" t="s">
        <v>299</v>
      </c>
      <c r="Z134" t="s">
        <v>1059</v>
      </c>
    </row>
    <row r="135" spans="1:26">
      <c r="A135" t="s">
        <v>275</v>
      </c>
      <c r="B135" t="s">
        <v>955</v>
      </c>
      <c r="C135" t="s">
        <v>954</v>
      </c>
      <c r="E135">
        <v>2</v>
      </c>
      <c r="F135" t="s">
        <v>495</v>
      </c>
      <c r="G135" t="s">
        <v>507</v>
      </c>
      <c r="H135" t="s">
        <v>494</v>
      </c>
      <c r="I135" t="s">
        <v>500</v>
      </c>
      <c r="J135" t="s">
        <v>496</v>
      </c>
      <c r="K135">
        <v>0</v>
      </c>
      <c r="L135" t="s">
        <v>281</v>
      </c>
      <c r="M135">
        <v>0</v>
      </c>
      <c r="N135" t="s">
        <v>282</v>
      </c>
      <c r="O135" t="s">
        <v>287</v>
      </c>
      <c r="P135" t="s">
        <v>283</v>
      </c>
    </row>
    <row r="136" spans="1:26">
      <c r="A136" t="s">
        <v>275</v>
      </c>
      <c r="B136" t="s">
        <v>355</v>
      </c>
      <c r="C136" t="s">
        <v>166</v>
      </c>
      <c r="E136">
        <v>3</v>
      </c>
      <c r="F136" t="s">
        <v>356</v>
      </c>
      <c r="G136" t="s">
        <v>507</v>
      </c>
      <c r="H136" t="s">
        <v>355</v>
      </c>
      <c r="I136" t="s">
        <v>500</v>
      </c>
      <c r="J136" t="s">
        <v>357</v>
      </c>
      <c r="K136">
        <v>0</v>
      </c>
      <c r="L136" t="s">
        <v>281</v>
      </c>
      <c r="M136">
        <v>0</v>
      </c>
      <c r="N136" t="s">
        <v>299</v>
      </c>
      <c r="O136" t="s">
        <v>287</v>
      </c>
      <c r="P136" t="s">
        <v>283</v>
      </c>
    </row>
    <row r="137" spans="1:26">
      <c r="A137" t="s">
        <v>275</v>
      </c>
      <c r="B137" t="s">
        <v>358</v>
      </c>
      <c r="C137" t="s">
        <v>167</v>
      </c>
      <c r="E137">
        <v>4</v>
      </c>
      <c r="F137" t="s">
        <v>359</v>
      </c>
      <c r="G137" t="s">
        <v>507</v>
      </c>
      <c r="H137" t="s">
        <v>358</v>
      </c>
      <c r="I137" t="s">
        <v>500</v>
      </c>
      <c r="J137" t="s">
        <v>357</v>
      </c>
      <c r="K137">
        <v>0</v>
      </c>
      <c r="L137" t="s">
        <v>281</v>
      </c>
      <c r="M137">
        <v>0</v>
      </c>
      <c r="N137" t="s">
        <v>299</v>
      </c>
      <c r="O137" t="s">
        <v>287</v>
      </c>
      <c r="P137" t="s">
        <v>283</v>
      </c>
    </row>
    <row r="138" spans="1:26">
      <c r="A138" t="s">
        <v>275</v>
      </c>
      <c r="B138" t="s">
        <v>360</v>
      </c>
      <c r="C138" t="s">
        <v>168</v>
      </c>
      <c r="E138">
        <v>5</v>
      </c>
      <c r="F138" t="s">
        <v>361</v>
      </c>
      <c r="G138" t="s">
        <v>507</v>
      </c>
      <c r="H138" t="s">
        <v>360</v>
      </c>
      <c r="I138" t="s">
        <v>500</v>
      </c>
      <c r="J138" t="s">
        <v>357</v>
      </c>
      <c r="K138">
        <v>0</v>
      </c>
      <c r="L138" t="s">
        <v>281</v>
      </c>
      <c r="M138">
        <v>0</v>
      </c>
      <c r="N138" t="s">
        <v>299</v>
      </c>
      <c r="O138" t="s">
        <v>287</v>
      </c>
      <c r="P138" t="s">
        <v>283</v>
      </c>
    </row>
    <row r="139" spans="1:26">
      <c r="A139" t="s">
        <v>275</v>
      </c>
      <c r="B139" t="s">
        <v>367</v>
      </c>
      <c r="C139" t="s">
        <v>368</v>
      </c>
      <c r="E139">
        <v>8</v>
      </c>
      <c r="F139" t="s">
        <v>369</v>
      </c>
      <c r="G139" t="s">
        <v>507</v>
      </c>
      <c r="H139" t="s">
        <v>367</v>
      </c>
      <c r="I139" t="s">
        <v>500</v>
      </c>
      <c r="J139" t="s">
        <v>280</v>
      </c>
      <c r="K139">
        <v>0</v>
      </c>
      <c r="L139" t="s">
        <v>281</v>
      </c>
      <c r="M139">
        <v>0</v>
      </c>
      <c r="N139" t="s">
        <v>282</v>
      </c>
      <c r="O139" t="s">
        <v>283</v>
      </c>
      <c r="P139" t="s">
        <v>283</v>
      </c>
    </row>
    <row r="140" spans="1:26">
      <c r="A140" t="s">
        <v>275</v>
      </c>
      <c r="B140" t="s">
        <v>370</v>
      </c>
      <c r="C140" t="s">
        <v>171</v>
      </c>
      <c r="E140">
        <v>1</v>
      </c>
      <c r="F140" t="s">
        <v>371</v>
      </c>
      <c r="G140" t="s">
        <v>367</v>
      </c>
      <c r="H140" t="s">
        <v>370</v>
      </c>
      <c r="I140" t="s">
        <v>500</v>
      </c>
      <c r="J140" t="s">
        <v>372</v>
      </c>
      <c r="K140">
        <v>0</v>
      </c>
      <c r="L140" t="s">
        <v>281</v>
      </c>
      <c r="M140">
        <v>0</v>
      </c>
      <c r="N140" t="s">
        <v>299</v>
      </c>
      <c r="O140" t="s">
        <v>287</v>
      </c>
      <c r="P140" t="s">
        <v>283</v>
      </c>
    </row>
    <row r="141" spans="1:26">
      <c r="A141" t="s">
        <v>275</v>
      </c>
      <c r="B141" t="s">
        <v>373</v>
      </c>
      <c r="C141" t="s">
        <v>172</v>
      </c>
      <c r="E141">
        <v>2</v>
      </c>
      <c r="F141" t="s">
        <v>374</v>
      </c>
      <c r="G141" t="s">
        <v>367</v>
      </c>
      <c r="H141" t="s">
        <v>373</v>
      </c>
      <c r="I141" t="s">
        <v>500</v>
      </c>
      <c r="J141" t="s">
        <v>372</v>
      </c>
      <c r="K141">
        <v>0</v>
      </c>
      <c r="L141" t="s">
        <v>281</v>
      </c>
      <c r="M141">
        <v>0</v>
      </c>
      <c r="N141" t="s">
        <v>299</v>
      </c>
      <c r="O141" t="s">
        <v>287</v>
      </c>
      <c r="P141" t="s">
        <v>283</v>
      </c>
    </row>
    <row r="142" spans="1:26">
      <c r="A142" t="s">
        <v>275</v>
      </c>
      <c r="B142" t="s">
        <v>375</v>
      </c>
      <c r="C142" t="s">
        <v>376</v>
      </c>
      <c r="E142">
        <v>3</v>
      </c>
      <c r="F142" t="s">
        <v>377</v>
      </c>
      <c r="G142" t="s">
        <v>367</v>
      </c>
      <c r="H142" t="s">
        <v>375</v>
      </c>
      <c r="I142" t="s">
        <v>500</v>
      </c>
      <c r="J142" t="s">
        <v>372</v>
      </c>
      <c r="K142">
        <v>0</v>
      </c>
      <c r="L142" t="s">
        <v>281</v>
      </c>
      <c r="M142">
        <v>0</v>
      </c>
      <c r="N142" t="s">
        <v>299</v>
      </c>
      <c r="O142" t="s">
        <v>287</v>
      </c>
      <c r="P142" t="s">
        <v>283</v>
      </c>
    </row>
    <row r="143" spans="1:26">
      <c r="A143" t="s">
        <v>275</v>
      </c>
      <c r="B143" t="s">
        <v>380</v>
      </c>
      <c r="C143" t="s">
        <v>175</v>
      </c>
      <c r="E143">
        <v>9</v>
      </c>
      <c r="F143" t="s">
        <v>381</v>
      </c>
      <c r="G143" t="s">
        <v>507</v>
      </c>
      <c r="H143" t="s">
        <v>380</v>
      </c>
      <c r="I143" t="s">
        <v>500</v>
      </c>
      <c r="J143" t="s">
        <v>357</v>
      </c>
      <c r="K143">
        <v>0</v>
      </c>
      <c r="L143" t="s">
        <v>281</v>
      </c>
      <c r="M143">
        <v>0</v>
      </c>
      <c r="N143" t="s">
        <v>299</v>
      </c>
      <c r="O143" t="s">
        <v>287</v>
      </c>
      <c r="P143" t="s">
        <v>283</v>
      </c>
    </row>
    <row r="144" spans="1:26">
      <c r="A144" t="s">
        <v>275</v>
      </c>
      <c r="B144" t="s">
        <v>388</v>
      </c>
      <c r="C144" t="s">
        <v>389</v>
      </c>
      <c r="E144">
        <v>13</v>
      </c>
      <c r="F144" t="s">
        <v>390</v>
      </c>
      <c r="G144" t="s">
        <v>507</v>
      </c>
      <c r="H144" t="s">
        <v>388</v>
      </c>
      <c r="I144" t="s">
        <v>500</v>
      </c>
      <c r="J144" t="s">
        <v>280</v>
      </c>
      <c r="K144">
        <v>0</v>
      </c>
      <c r="L144" t="s">
        <v>281</v>
      </c>
      <c r="M144">
        <v>0</v>
      </c>
      <c r="N144" t="s">
        <v>282</v>
      </c>
      <c r="O144" t="s">
        <v>283</v>
      </c>
      <c r="P144" t="s">
        <v>283</v>
      </c>
    </row>
    <row r="145" spans="1:16">
      <c r="A145" t="s">
        <v>275</v>
      </c>
      <c r="B145" t="s">
        <v>391</v>
      </c>
      <c r="C145" t="s">
        <v>179</v>
      </c>
      <c r="E145">
        <v>1</v>
      </c>
      <c r="F145" t="s">
        <v>392</v>
      </c>
      <c r="G145" t="s">
        <v>388</v>
      </c>
      <c r="H145" t="s">
        <v>391</v>
      </c>
      <c r="I145" t="s">
        <v>500</v>
      </c>
      <c r="J145" t="s">
        <v>357</v>
      </c>
      <c r="K145">
        <v>0</v>
      </c>
      <c r="L145" t="s">
        <v>281</v>
      </c>
      <c r="M145">
        <v>0</v>
      </c>
      <c r="N145" t="s">
        <v>299</v>
      </c>
      <c r="O145" t="s">
        <v>287</v>
      </c>
      <c r="P145" t="s">
        <v>283</v>
      </c>
    </row>
    <row r="146" spans="1:16">
      <c r="A146" t="s">
        <v>275</v>
      </c>
      <c r="B146" t="s">
        <v>393</v>
      </c>
      <c r="C146" t="s">
        <v>180</v>
      </c>
      <c r="E146">
        <v>2</v>
      </c>
      <c r="F146" t="s">
        <v>478</v>
      </c>
      <c r="G146" t="s">
        <v>388</v>
      </c>
      <c r="H146" t="s">
        <v>393</v>
      </c>
      <c r="I146" t="s">
        <v>500</v>
      </c>
      <c r="J146" t="s">
        <v>366</v>
      </c>
      <c r="K146">
        <v>0</v>
      </c>
      <c r="L146" t="s">
        <v>281</v>
      </c>
      <c r="M146">
        <v>0</v>
      </c>
      <c r="N146" t="s">
        <v>299</v>
      </c>
      <c r="O146" t="s">
        <v>287</v>
      </c>
      <c r="P146" t="s">
        <v>283</v>
      </c>
    </row>
    <row r="147" spans="1:16">
      <c r="A147" t="s">
        <v>275</v>
      </c>
      <c r="B147" t="s">
        <v>395</v>
      </c>
      <c r="C147" t="s">
        <v>396</v>
      </c>
      <c r="E147">
        <v>14</v>
      </c>
      <c r="F147" t="s">
        <v>397</v>
      </c>
      <c r="G147" t="s">
        <v>507</v>
      </c>
      <c r="H147" t="s">
        <v>395</v>
      </c>
      <c r="I147" t="s">
        <v>500</v>
      </c>
      <c r="J147" t="s">
        <v>280</v>
      </c>
      <c r="K147">
        <v>0</v>
      </c>
      <c r="L147" t="s">
        <v>281</v>
      </c>
      <c r="M147">
        <v>0</v>
      </c>
      <c r="N147" t="s">
        <v>282</v>
      </c>
      <c r="O147" t="s">
        <v>283</v>
      </c>
      <c r="P147" t="s">
        <v>283</v>
      </c>
    </row>
    <row r="148" spans="1:16">
      <c r="A148" t="s">
        <v>275</v>
      </c>
      <c r="B148" t="s">
        <v>398</v>
      </c>
      <c r="C148" t="s">
        <v>181</v>
      </c>
      <c r="E148">
        <v>1</v>
      </c>
      <c r="F148" t="s">
        <v>399</v>
      </c>
      <c r="G148" t="s">
        <v>395</v>
      </c>
      <c r="H148" t="s">
        <v>398</v>
      </c>
      <c r="I148" t="s">
        <v>500</v>
      </c>
      <c r="J148" t="s">
        <v>357</v>
      </c>
      <c r="K148">
        <v>0</v>
      </c>
      <c r="L148" t="s">
        <v>281</v>
      </c>
      <c r="M148">
        <v>0</v>
      </c>
      <c r="N148" t="s">
        <v>299</v>
      </c>
      <c r="O148" t="s">
        <v>287</v>
      </c>
      <c r="P148" t="s">
        <v>283</v>
      </c>
    </row>
    <row r="149" spans="1:16">
      <c r="A149" t="s">
        <v>275</v>
      </c>
      <c r="B149" t="s">
        <v>400</v>
      </c>
      <c r="C149" t="s">
        <v>182</v>
      </c>
      <c r="E149">
        <v>2</v>
      </c>
      <c r="F149" t="s">
        <v>401</v>
      </c>
      <c r="G149" t="s">
        <v>395</v>
      </c>
      <c r="H149" t="s">
        <v>400</v>
      </c>
      <c r="I149" t="s">
        <v>500</v>
      </c>
      <c r="J149" t="s">
        <v>366</v>
      </c>
      <c r="K149">
        <v>0</v>
      </c>
      <c r="L149" t="s">
        <v>281</v>
      </c>
      <c r="M149">
        <v>0</v>
      </c>
      <c r="N149" t="s">
        <v>299</v>
      </c>
      <c r="O149" t="s">
        <v>287</v>
      </c>
      <c r="P149" t="s">
        <v>283</v>
      </c>
    </row>
    <row r="150" spans="1:16">
      <c r="A150" t="s">
        <v>275</v>
      </c>
      <c r="B150" t="s">
        <v>402</v>
      </c>
      <c r="C150" t="s">
        <v>183</v>
      </c>
      <c r="E150">
        <v>15</v>
      </c>
      <c r="F150" t="s">
        <v>403</v>
      </c>
      <c r="G150" t="s">
        <v>507</v>
      </c>
      <c r="H150" t="s">
        <v>402</v>
      </c>
      <c r="I150" t="s">
        <v>500</v>
      </c>
      <c r="J150" t="s">
        <v>357</v>
      </c>
      <c r="K150">
        <v>0</v>
      </c>
      <c r="L150" t="s">
        <v>281</v>
      </c>
      <c r="M150">
        <v>0</v>
      </c>
      <c r="N150" t="s">
        <v>299</v>
      </c>
      <c r="O150" t="s">
        <v>287</v>
      </c>
      <c r="P150" t="s">
        <v>283</v>
      </c>
    </row>
    <row r="151" spans="1:16">
      <c r="A151" t="s">
        <v>275</v>
      </c>
      <c r="B151" t="s">
        <v>532</v>
      </c>
      <c r="C151" t="s">
        <v>533</v>
      </c>
      <c r="F151" t="s">
        <v>534</v>
      </c>
      <c r="I151" t="s">
        <v>535</v>
      </c>
      <c r="J151" t="s">
        <v>280</v>
      </c>
      <c r="K151">
        <v>0</v>
      </c>
      <c r="L151" t="s">
        <v>281</v>
      </c>
      <c r="M151">
        <v>0</v>
      </c>
      <c r="N151" t="s">
        <v>282</v>
      </c>
      <c r="O151" t="s">
        <v>283</v>
      </c>
      <c r="P151" t="s">
        <v>283</v>
      </c>
    </row>
    <row r="152" spans="1:16">
      <c r="A152" t="s">
        <v>275</v>
      </c>
      <c r="B152" t="s">
        <v>536</v>
      </c>
      <c r="C152" t="s">
        <v>537</v>
      </c>
      <c r="E152">
        <v>1</v>
      </c>
      <c r="F152" t="s">
        <v>538</v>
      </c>
      <c r="G152" t="s">
        <v>532</v>
      </c>
      <c r="H152" t="s">
        <v>536</v>
      </c>
      <c r="I152" t="s">
        <v>535</v>
      </c>
      <c r="J152" t="s">
        <v>280</v>
      </c>
      <c r="K152">
        <v>0</v>
      </c>
      <c r="L152" t="s">
        <v>334</v>
      </c>
      <c r="M152">
        <v>0</v>
      </c>
      <c r="N152" t="s">
        <v>282</v>
      </c>
      <c r="O152" t="s">
        <v>283</v>
      </c>
      <c r="P152" t="s">
        <v>283</v>
      </c>
    </row>
    <row r="153" spans="1:16">
      <c r="A153" t="s">
        <v>275</v>
      </c>
      <c r="B153" t="s">
        <v>539</v>
      </c>
      <c r="C153" t="s">
        <v>540</v>
      </c>
      <c r="E153">
        <v>1</v>
      </c>
      <c r="F153" t="s">
        <v>541</v>
      </c>
      <c r="G153" t="s">
        <v>536</v>
      </c>
      <c r="H153" t="s">
        <v>539</v>
      </c>
      <c r="I153" t="s">
        <v>535</v>
      </c>
      <c r="J153" t="s">
        <v>280</v>
      </c>
      <c r="K153">
        <v>0</v>
      </c>
      <c r="L153" t="s">
        <v>338</v>
      </c>
      <c r="M153">
        <v>0</v>
      </c>
      <c r="N153" t="s">
        <v>282</v>
      </c>
      <c r="O153" t="s">
        <v>283</v>
      </c>
      <c r="P153" t="s">
        <v>283</v>
      </c>
    </row>
    <row r="154" spans="1:16">
      <c r="B154" t="s">
        <v>542</v>
      </c>
      <c r="C154" t="s">
        <v>543</v>
      </c>
      <c r="E154">
        <v>2</v>
      </c>
      <c r="F154" t="s">
        <v>544</v>
      </c>
      <c r="G154" t="s">
        <v>532</v>
      </c>
      <c r="H154" t="s">
        <v>542</v>
      </c>
      <c r="I154" t="s">
        <v>535</v>
      </c>
      <c r="J154" t="s">
        <v>280</v>
      </c>
      <c r="K154">
        <v>0</v>
      </c>
      <c r="L154" t="s">
        <v>281</v>
      </c>
      <c r="M154">
        <v>0</v>
      </c>
      <c r="N154" t="s">
        <v>282</v>
      </c>
      <c r="O154" t="s">
        <v>283</v>
      </c>
      <c r="P154" t="s">
        <v>283</v>
      </c>
    </row>
    <row r="155" spans="1:16">
      <c r="A155" t="s">
        <v>275</v>
      </c>
    </row>
    <row r="156" spans="1:16">
      <c r="A156" t="s">
        <v>275</v>
      </c>
      <c r="B156" t="s">
        <v>955</v>
      </c>
      <c r="C156" t="s">
        <v>954</v>
      </c>
      <c r="E156">
        <v>2</v>
      </c>
      <c r="F156" t="s">
        <v>495</v>
      </c>
      <c r="G156" t="s">
        <v>542</v>
      </c>
      <c r="H156" t="s">
        <v>494</v>
      </c>
      <c r="I156" t="s">
        <v>535</v>
      </c>
      <c r="J156" t="s">
        <v>496</v>
      </c>
      <c r="K156">
        <v>0</v>
      </c>
      <c r="L156" t="s">
        <v>281</v>
      </c>
      <c r="M156">
        <v>0</v>
      </c>
      <c r="N156" t="s">
        <v>282</v>
      </c>
      <c r="O156" t="s">
        <v>287</v>
      </c>
      <c r="P156" t="s">
        <v>283</v>
      </c>
    </row>
    <row r="157" spans="1:16">
      <c r="A157" t="s">
        <v>275</v>
      </c>
      <c r="B157" t="s">
        <v>355</v>
      </c>
      <c r="C157" t="s">
        <v>166</v>
      </c>
      <c r="E157">
        <v>3</v>
      </c>
      <c r="F157" t="s">
        <v>356</v>
      </c>
      <c r="G157" t="s">
        <v>542</v>
      </c>
      <c r="H157" t="s">
        <v>355</v>
      </c>
      <c r="I157" t="s">
        <v>535</v>
      </c>
      <c r="J157" t="s">
        <v>357</v>
      </c>
      <c r="K157">
        <v>0</v>
      </c>
      <c r="L157" t="s">
        <v>281</v>
      </c>
      <c r="M157">
        <v>0</v>
      </c>
      <c r="N157" t="s">
        <v>299</v>
      </c>
      <c r="O157" t="s">
        <v>287</v>
      </c>
      <c r="P157" t="s">
        <v>283</v>
      </c>
    </row>
    <row r="158" spans="1:16">
      <c r="A158" t="s">
        <v>275</v>
      </c>
      <c r="B158" t="s">
        <v>358</v>
      </c>
      <c r="C158" t="s">
        <v>167</v>
      </c>
      <c r="E158">
        <v>4</v>
      </c>
      <c r="F158" t="s">
        <v>359</v>
      </c>
      <c r="G158" t="s">
        <v>542</v>
      </c>
      <c r="H158" t="s">
        <v>358</v>
      </c>
      <c r="I158" t="s">
        <v>535</v>
      </c>
      <c r="J158" t="s">
        <v>357</v>
      </c>
      <c r="K158">
        <v>0</v>
      </c>
      <c r="L158" t="s">
        <v>281</v>
      </c>
      <c r="M158">
        <v>0</v>
      </c>
      <c r="N158" t="s">
        <v>299</v>
      </c>
      <c r="O158" t="s">
        <v>287</v>
      </c>
      <c r="P158" t="s">
        <v>283</v>
      </c>
    </row>
    <row r="159" spans="1:16">
      <c r="A159" t="s">
        <v>275</v>
      </c>
      <c r="B159" t="s">
        <v>360</v>
      </c>
      <c r="C159" t="s">
        <v>168</v>
      </c>
      <c r="E159">
        <v>5</v>
      </c>
      <c r="F159" t="s">
        <v>361</v>
      </c>
      <c r="G159" t="s">
        <v>542</v>
      </c>
      <c r="H159" t="s">
        <v>360</v>
      </c>
      <c r="I159" t="s">
        <v>535</v>
      </c>
      <c r="J159" t="s">
        <v>357</v>
      </c>
      <c r="K159">
        <v>0</v>
      </c>
      <c r="L159" t="s">
        <v>281</v>
      </c>
      <c r="M159">
        <v>0</v>
      </c>
      <c r="N159" t="s">
        <v>299</v>
      </c>
      <c r="O159" t="s">
        <v>287</v>
      </c>
      <c r="P159" t="s">
        <v>283</v>
      </c>
    </row>
    <row r="160" spans="1:16">
      <c r="A160" t="s">
        <v>275</v>
      </c>
      <c r="B160" t="s">
        <v>367</v>
      </c>
      <c r="C160" t="s">
        <v>368</v>
      </c>
      <c r="E160">
        <v>8</v>
      </c>
      <c r="F160" t="s">
        <v>369</v>
      </c>
      <c r="G160" t="s">
        <v>542</v>
      </c>
      <c r="H160" t="s">
        <v>367</v>
      </c>
      <c r="I160" t="s">
        <v>535</v>
      </c>
      <c r="J160" t="s">
        <v>280</v>
      </c>
      <c r="K160">
        <v>0</v>
      </c>
      <c r="L160" t="s">
        <v>281</v>
      </c>
      <c r="M160">
        <v>0</v>
      </c>
      <c r="N160" t="s">
        <v>282</v>
      </c>
      <c r="O160" t="s">
        <v>283</v>
      </c>
      <c r="P160" t="s">
        <v>283</v>
      </c>
    </row>
    <row r="161" spans="1:16">
      <c r="A161" t="s">
        <v>275</v>
      </c>
      <c r="B161" t="s">
        <v>370</v>
      </c>
      <c r="C161" t="s">
        <v>171</v>
      </c>
      <c r="E161">
        <v>1</v>
      </c>
      <c r="F161" t="s">
        <v>371</v>
      </c>
      <c r="G161" t="s">
        <v>367</v>
      </c>
      <c r="H161" t="s">
        <v>370</v>
      </c>
      <c r="I161" t="s">
        <v>535</v>
      </c>
      <c r="J161" t="s">
        <v>372</v>
      </c>
      <c r="K161">
        <v>0</v>
      </c>
      <c r="L161" t="s">
        <v>281</v>
      </c>
      <c r="M161">
        <v>0</v>
      </c>
      <c r="N161" t="s">
        <v>299</v>
      </c>
      <c r="O161" t="s">
        <v>287</v>
      </c>
      <c r="P161" t="s">
        <v>283</v>
      </c>
    </row>
    <row r="162" spans="1:16">
      <c r="A162" t="s">
        <v>275</v>
      </c>
      <c r="B162" t="s">
        <v>373</v>
      </c>
      <c r="C162" t="s">
        <v>172</v>
      </c>
      <c r="E162">
        <v>2</v>
      </c>
      <c r="F162" t="s">
        <v>374</v>
      </c>
      <c r="G162" t="s">
        <v>367</v>
      </c>
      <c r="H162" t="s">
        <v>373</v>
      </c>
      <c r="I162" t="s">
        <v>535</v>
      </c>
      <c r="J162" t="s">
        <v>372</v>
      </c>
      <c r="K162">
        <v>0</v>
      </c>
      <c r="L162" t="s">
        <v>281</v>
      </c>
      <c r="M162">
        <v>0</v>
      </c>
      <c r="N162" t="s">
        <v>299</v>
      </c>
      <c r="O162" t="s">
        <v>287</v>
      </c>
      <c r="P162" t="s">
        <v>283</v>
      </c>
    </row>
    <row r="163" spans="1:16">
      <c r="A163" t="s">
        <v>275</v>
      </c>
      <c r="B163" t="s">
        <v>375</v>
      </c>
      <c r="C163" t="s">
        <v>376</v>
      </c>
      <c r="E163">
        <v>3</v>
      </c>
      <c r="F163" t="s">
        <v>377</v>
      </c>
      <c r="G163" t="s">
        <v>367</v>
      </c>
      <c r="H163" t="s">
        <v>375</v>
      </c>
      <c r="I163" t="s">
        <v>535</v>
      </c>
      <c r="J163" t="s">
        <v>372</v>
      </c>
      <c r="K163">
        <v>0</v>
      </c>
      <c r="L163" t="s">
        <v>281</v>
      </c>
      <c r="M163">
        <v>0</v>
      </c>
      <c r="N163" t="s">
        <v>299</v>
      </c>
      <c r="O163" t="s">
        <v>287</v>
      </c>
      <c r="P163" t="s">
        <v>283</v>
      </c>
    </row>
    <row r="164" spans="1:16">
      <c r="A164" t="s">
        <v>275</v>
      </c>
      <c r="B164" t="s">
        <v>380</v>
      </c>
      <c r="C164" t="s">
        <v>175</v>
      </c>
      <c r="E164">
        <v>9</v>
      </c>
      <c r="F164" t="s">
        <v>381</v>
      </c>
      <c r="G164" t="s">
        <v>542</v>
      </c>
      <c r="H164" t="s">
        <v>380</v>
      </c>
      <c r="I164" t="s">
        <v>535</v>
      </c>
      <c r="J164" t="s">
        <v>357</v>
      </c>
      <c r="K164">
        <v>0</v>
      </c>
      <c r="L164" t="s">
        <v>281</v>
      </c>
      <c r="M164">
        <v>0</v>
      </c>
      <c r="N164" t="s">
        <v>299</v>
      </c>
      <c r="O164" t="s">
        <v>287</v>
      </c>
      <c r="P164" t="s">
        <v>283</v>
      </c>
    </row>
    <row r="165" spans="1:16">
      <c r="A165" t="s">
        <v>275</v>
      </c>
      <c r="B165" t="s">
        <v>388</v>
      </c>
      <c r="C165" t="s">
        <v>389</v>
      </c>
      <c r="E165">
        <v>13</v>
      </c>
      <c r="F165" t="s">
        <v>390</v>
      </c>
      <c r="G165" t="s">
        <v>542</v>
      </c>
      <c r="H165" t="s">
        <v>388</v>
      </c>
      <c r="I165" t="s">
        <v>535</v>
      </c>
      <c r="J165" t="s">
        <v>280</v>
      </c>
      <c r="K165">
        <v>0</v>
      </c>
      <c r="L165" t="s">
        <v>281</v>
      </c>
      <c r="M165">
        <v>0</v>
      </c>
      <c r="N165" t="s">
        <v>282</v>
      </c>
      <c r="O165" t="s">
        <v>283</v>
      </c>
      <c r="P165" t="s">
        <v>283</v>
      </c>
    </row>
    <row r="166" spans="1:16">
      <c r="A166" t="s">
        <v>275</v>
      </c>
      <c r="B166" t="s">
        <v>391</v>
      </c>
      <c r="C166" t="s">
        <v>179</v>
      </c>
      <c r="E166">
        <v>1</v>
      </c>
      <c r="F166" t="s">
        <v>392</v>
      </c>
      <c r="G166" t="s">
        <v>388</v>
      </c>
      <c r="H166" t="s">
        <v>391</v>
      </c>
      <c r="I166" t="s">
        <v>535</v>
      </c>
      <c r="J166" t="s">
        <v>357</v>
      </c>
      <c r="K166">
        <v>0</v>
      </c>
      <c r="L166" t="s">
        <v>281</v>
      </c>
      <c r="M166">
        <v>0</v>
      </c>
      <c r="N166" t="s">
        <v>299</v>
      </c>
      <c r="O166" t="s">
        <v>287</v>
      </c>
      <c r="P166" t="s">
        <v>283</v>
      </c>
    </row>
    <row r="167" spans="1:16">
      <c r="A167" t="s">
        <v>275</v>
      </c>
      <c r="B167" t="s">
        <v>393</v>
      </c>
      <c r="C167" t="s">
        <v>180</v>
      </c>
      <c r="E167">
        <v>2</v>
      </c>
      <c r="F167" t="s">
        <v>478</v>
      </c>
      <c r="G167" t="s">
        <v>388</v>
      </c>
      <c r="H167" t="s">
        <v>393</v>
      </c>
      <c r="I167" t="s">
        <v>535</v>
      </c>
      <c r="J167" t="s">
        <v>366</v>
      </c>
      <c r="K167">
        <v>0</v>
      </c>
      <c r="L167" t="s">
        <v>281</v>
      </c>
      <c r="M167">
        <v>0</v>
      </c>
      <c r="N167" t="s">
        <v>299</v>
      </c>
      <c r="O167" t="s">
        <v>287</v>
      </c>
      <c r="P167" t="s">
        <v>283</v>
      </c>
    </row>
    <row r="168" spans="1:16">
      <c r="A168" t="s">
        <v>275</v>
      </c>
      <c r="B168" t="s">
        <v>395</v>
      </c>
      <c r="C168" t="s">
        <v>396</v>
      </c>
      <c r="E168">
        <v>14</v>
      </c>
      <c r="F168" t="s">
        <v>397</v>
      </c>
      <c r="G168" t="s">
        <v>542</v>
      </c>
      <c r="H168" t="s">
        <v>395</v>
      </c>
      <c r="I168" t="s">
        <v>535</v>
      </c>
      <c r="J168" t="s">
        <v>280</v>
      </c>
      <c r="K168">
        <v>0</v>
      </c>
      <c r="L168" t="s">
        <v>281</v>
      </c>
      <c r="M168">
        <v>0</v>
      </c>
      <c r="N168" t="s">
        <v>282</v>
      </c>
      <c r="O168" t="s">
        <v>283</v>
      </c>
      <c r="P168" t="s">
        <v>283</v>
      </c>
    </row>
    <row r="169" spans="1:16">
      <c r="A169" t="s">
        <v>275</v>
      </c>
      <c r="B169" t="s">
        <v>398</v>
      </c>
      <c r="C169" t="s">
        <v>181</v>
      </c>
      <c r="E169">
        <v>1</v>
      </c>
      <c r="F169" t="s">
        <v>399</v>
      </c>
      <c r="G169" t="s">
        <v>395</v>
      </c>
      <c r="H169" t="s">
        <v>398</v>
      </c>
      <c r="I169" t="s">
        <v>535</v>
      </c>
      <c r="J169" t="s">
        <v>357</v>
      </c>
      <c r="K169">
        <v>0</v>
      </c>
      <c r="L169" t="s">
        <v>281</v>
      </c>
      <c r="M169">
        <v>0</v>
      </c>
      <c r="N169" t="s">
        <v>299</v>
      </c>
      <c r="O169" t="s">
        <v>287</v>
      </c>
      <c r="P169" t="s">
        <v>283</v>
      </c>
    </row>
    <row r="170" spans="1:16">
      <c r="A170" t="s">
        <v>275</v>
      </c>
      <c r="B170" t="s">
        <v>400</v>
      </c>
      <c r="C170" t="s">
        <v>182</v>
      </c>
      <c r="E170">
        <v>2</v>
      </c>
      <c r="F170" t="s">
        <v>401</v>
      </c>
      <c r="G170" t="s">
        <v>395</v>
      </c>
      <c r="H170" t="s">
        <v>400</v>
      </c>
      <c r="I170" t="s">
        <v>535</v>
      </c>
      <c r="J170" t="s">
        <v>366</v>
      </c>
      <c r="K170">
        <v>0</v>
      </c>
      <c r="L170" t="s">
        <v>281</v>
      </c>
      <c r="M170">
        <v>0</v>
      </c>
      <c r="N170" t="s">
        <v>299</v>
      </c>
      <c r="O170" t="s">
        <v>287</v>
      </c>
      <c r="P170" t="s">
        <v>283</v>
      </c>
    </row>
    <row r="171" spans="1:16">
      <c r="A171" t="s">
        <v>275</v>
      </c>
      <c r="B171" t="s">
        <v>402</v>
      </c>
      <c r="C171" t="s">
        <v>183</v>
      </c>
      <c r="E171">
        <v>15</v>
      </c>
      <c r="F171" t="s">
        <v>403</v>
      </c>
      <c r="G171" t="s">
        <v>542</v>
      </c>
      <c r="H171" t="s">
        <v>402</v>
      </c>
      <c r="I171" t="s">
        <v>535</v>
      </c>
      <c r="J171" t="s">
        <v>357</v>
      </c>
      <c r="K171">
        <v>0</v>
      </c>
      <c r="L171" t="s">
        <v>281</v>
      </c>
      <c r="M171">
        <v>0</v>
      </c>
      <c r="N171" t="s">
        <v>299</v>
      </c>
      <c r="O171" t="s">
        <v>287</v>
      </c>
      <c r="P171" t="s">
        <v>283</v>
      </c>
    </row>
    <row r="172" spans="1:16">
      <c r="A172" t="s">
        <v>275</v>
      </c>
      <c r="B172" t="s">
        <v>545</v>
      </c>
      <c r="C172" t="s">
        <v>546</v>
      </c>
      <c r="E172">
        <v>16</v>
      </c>
      <c r="F172" t="s">
        <v>547</v>
      </c>
      <c r="I172" t="s">
        <v>548</v>
      </c>
      <c r="J172" t="s">
        <v>280</v>
      </c>
      <c r="K172">
        <v>0</v>
      </c>
      <c r="L172" t="s">
        <v>281</v>
      </c>
      <c r="M172">
        <v>0</v>
      </c>
      <c r="N172" t="s">
        <v>282</v>
      </c>
      <c r="O172" t="s">
        <v>283</v>
      </c>
      <c r="P172" t="s">
        <v>283</v>
      </c>
    </row>
    <row r="173" spans="1:16">
      <c r="A173" t="s">
        <v>275</v>
      </c>
      <c r="B173" t="s">
        <v>549</v>
      </c>
      <c r="C173" t="s">
        <v>550</v>
      </c>
      <c r="E173">
        <v>1</v>
      </c>
      <c r="F173" t="s">
        <v>551</v>
      </c>
      <c r="G173" t="s">
        <v>545</v>
      </c>
      <c r="H173" t="s">
        <v>549</v>
      </c>
      <c r="I173" t="s">
        <v>548</v>
      </c>
      <c r="J173" t="s">
        <v>280</v>
      </c>
      <c r="K173">
        <v>0</v>
      </c>
      <c r="L173" t="s">
        <v>334</v>
      </c>
      <c r="M173">
        <v>0</v>
      </c>
      <c r="N173" t="s">
        <v>282</v>
      </c>
      <c r="O173" t="s">
        <v>283</v>
      </c>
      <c r="P173" t="s">
        <v>283</v>
      </c>
    </row>
    <row r="174" spans="1:16">
      <c r="A174" t="s">
        <v>275</v>
      </c>
      <c r="B174" t="s">
        <v>552</v>
      </c>
      <c r="C174" t="s">
        <v>553</v>
      </c>
      <c r="E174">
        <v>1</v>
      </c>
      <c r="F174" t="s">
        <v>554</v>
      </c>
      <c r="G174" t="s">
        <v>549</v>
      </c>
      <c r="H174" t="s">
        <v>552</v>
      </c>
      <c r="I174" t="s">
        <v>548</v>
      </c>
      <c r="J174" t="s">
        <v>280</v>
      </c>
      <c r="K174">
        <v>0</v>
      </c>
      <c r="L174" t="s">
        <v>338</v>
      </c>
      <c r="M174">
        <v>0</v>
      </c>
      <c r="N174" t="s">
        <v>282</v>
      </c>
      <c r="O174" t="s">
        <v>283</v>
      </c>
      <c r="P174" t="s">
        <v>283</v>
      </c>
    </row>
    <row r="175" spans="1:16">
      <c r="B175" t="s">
        <v>555</v>
      </c>
      <c r="C175" t="s">
        <v>556</v>
      </c>
      <c r="E175">
        <v>2</v>
      </c>
      <c r="F175" t="s">
        <v>557</v>
      </c>
      <c r="G175" t="s">
        <v>545</v>
      </c>
      <c r="H175" t="s">
        <v>555</v>
      </c>
      <c r="I175" t="s">
        <v>548</v>
      </c>
      <c r="J175" t="s">
        <v>280</v>
      </c>
      <c r="K175">
        <v>0</v>
      </c>
      <c r="L175" t="s">
        <v>281</v>
      </c>
      <c r="M175">
        <v>0</v>
      </c>
      <c r="N175" t="s">
        <v>282</v>
      </c>
      <c r="O175" t="s">
        <v>283</v>
      </c>
      <c r="P175" t="s">
        <v>283</v>
      </c>
    </row>
    <row r="176" spans="1:16">
      <c r="A176" t="s">
        <v>275</v>
      </c>
    </row>
    <row r="177" spans="1:16">
      <c r="A177" t="s">
        <v>275</v>
      </c>
      <c r="B177" t="s">
        <v>955</v>
      </c>
      <c r="C177" t="s">
        <v>954</v>
      </c>
      <c r="E177">
        <v>2</v>
      </c>
      <c r="F177" t="s">
        <v>495</v>
      </c>
      <c r="G177" t="s">
        <v>555</v>
      </c>
      <c r="H177" t="s">
        <v>494</v>
      </c>
      <c r="I177" t="s">
        <v>548</v>
      </c>
      <c r="J177" t="s">
        <v>496</v>
      </c>
      <c r="K177">
        <v>0</v>
      </c>
      <c r="L177" t="s">
        <v>281</v>
      </c>
      <c r="M177">
        <v>0</v>
      </c>
      <c r="N177" t="s">
        <v>282</v>
      </c>
      <c r="O177" t="s">
        <v>287</v>
      </c>
      <c r="P177" t="s">
        <v>283</v>
      </c>
    </row>
    <row r="178" spans="1:16">
      <c r="A178" t="s">
        <v>275</v>
      </c>
      <c r="B178" t="s">
        <v>355</v>
      </c>
      <c r="C178" t="s">
        <v>166</v>
      </c>
      <c r="E178">
        <v>3</v>
      </c>
      <c r="F178" t="s">
        <v>356</v>
      </c>
      <c r="G178" t="s">
        <v>555</v>
      </c>
      <c r="H178" t="s">
        <v>355</v>
      </c>
      <c r="I178" t="s">
        <v>548</v>
      </c>
      <c r="J178" t="s">
        <v>357</v>
      </c>
      <c r="K178">
        <v>0</v>
      </c>
      <c r="L178" t="s">
        <v>281</v>
      </c>
      <c r="M178">
        <v>0</v>
      </c>
      <c r="N178" t="s">
        <v>299</v>
      </c>
      <c r="O178" t="s">
        <v>287</v>
      </c>
      <c r="P178" t="s">
        <v>283</v>
      </c>
    </row>
    <row r="179" spans="1:16">
      <c r="A179" t="s">
        <v>275</v>
      </c>
      <c r="B179" t="s">
        <v>358</v>
      </c>
      <c r="C179" t="s">
        <v>167</v>
      </c>
      <c r="E179">
        <v>4</v>
      </c>
      <c r="F179" t="s">
        <v>359</v>
      </c>
      <c r="G179" t="s">
        <v>555</v>
      </c>
      <c r="H179" t="s">
        <v>358</v>
      </c>
      <c r="I179" t="s">
        <v>548</v>
      </c>
      <c r="J179" t="s">
        <v>357</v>
      </c>
      <c r="K179">
        <v>0</v>
      </c>
      <c r="L179" t="s">
        <v>281</v>
      </c>
      <c r="M179">
        <v>0</v>
      </c>
      <c r="N179" t="s">
        <v>299</v>
      </c>
      <c r="O179" t="s">
        <v>287</v>
      </c>
      <c r="P179" t="s">
        <v>283</v>
      </c>
    </row>
    <row r="180" spans="1:16">
      <c r="A180" t="s">
        <v>275</v>
      </c>
      <c r="B180" t="s">
        <v>360</v>
      </c>
      <c r="C180" t="s">
        <v>168</v>
      </c>
      <c r="E180">
        <v>5</v>
      </c>
      <c r="F180" t="s">
        <v>361</v>
      </c>
      <c r="G180" t="s">
        <v>555</v>
      </c>
      <c r="H180" t="s">
        <v>360</v>
      </c>
      <c r="I180" t="s">
        <v>548</v>
      </c>
      <c r="J180" t="s">
        <v>357</v>
      </c>
      <c r="K180">
        <v>0</v>
      </c>
      <c r="L180" t="s">
        <v>281</v>
      </c>
      <c r="M180">
        <v>0</v>
      </c>
      <c r="N180" t="s">
        <v>299</v>
      </c>
      <c r="O180" t="s">
        <v>287</v>
      </c>
      <c r="P180" t="s">
        <v>283</v>
      </c>
    </row>
    <row r="181" spans="1:16">
      <c r="A181" t="s">
        <v>275</v>
      </c>
      <c r="B181" t="s">
        <v>367</v>
      </c>
      <c r="C181" t="s">
        <v>368</v>
      </c>
      <c r="E181">
        <v>8</v>
      </c>
      <c r="F181" t="s">
        <v>369</v>
      </c>
      <c r="G181" t="s">
        <v>555</v>
      </c>
      <c r="H181" t="s">
        <v>367</v>
      </c>
      <c r="I181" t="s">
        <v>548</v>
      </c>
      <c r="J181" t="s">
        <v>280</v>
      </c>
      <c r="K181">
        <v>0</v>
      </c>
      <c r="L181" t="s">
        <v>281</v>
      </c>
      <c r="M181">
        <v>0</v>
      </c>
      <c r="N181" t="s">
        <v>282</v>
      </c>
      <c r="O181" t="s">
        <v>283</v>
      </c>
      <c r="P181" t="s">
        <v>283</v>
      </c>
    </row>
    <row r="182" spans="1:16">
      <c r="A182" t="s">
        <v>275</v>
      </c>
      <c r="B182" t="s">
        <v>370</v>
      </c>
      <c r="C182" t="s">
        <v>171</v>
      </c>
      <c r="E182">
        <v>1</v>
      </c>
      <c r="F182" t="s">
        <v>371</v>
      </c>
      <c r="G182" t="s">
        <v>367</v>
      </c>
      <c r="H182" t="s">
        <v>370</v>
      </c>
      <c r="I182" t="s">
        <v>548</v>
      </c>
      <c r="J182" t="s">
        <v>372</v>
      </c>
      <c r="K182">
        <v>0</v>
      </c>
      <c r="L182" t="s">
        <v>281</v>
      </c>
      <c r="M182">
        <v>0</v>
      </c>
      <c r="N182" t="s">
        <v>299</v>
      </c>
      <c r="O182" t="s">
        <v>287</v>
      </c>
      <c r="P182" t="s">
        <v>283</v>
      </c>
    </row>
    <row r="183" spans="1:16">
      <c r="A183" t="s">
        <v>275</v>
      </c>
      <c r="B183" t="s">
        <v>373</v>
      </c>
      <c r="C183" t="s">
        <v>172</v>
      </c>
      <c r="E183">
        <v>2</v>
      </c>
      <c r="F183" t="s">
        <v>374</v>
      </c>
      <c r="G183" t="s">
        <v>367</v>
      </c>
      <c r="H183" t="s">
        <v>373</v>
      </c>
      <c r="I183" t="s">
        <v>548</v>
      </c>
      <c r="J183" t="s">
        <v>372</v>
      </c>
      <c r="K183">
        <v>0</v>
      </c>
      <c r="L183" t="s">
        <v>281</v>
      </c>
      <c r="M183">
        <v>0</v>
      </c>
      <c r="N183" t="s">
        <v>299</v>
      </c>
      <c r="O183" t="s">
        <v>287</v>
      </c>
      <c r="P183" t="s">
        <v>283</v>
      </c>
    </row>
    <row r="184" spans="1:16">
      <c r="A184" t="s">
        <v>275</v>
      </c>
      <c r="B184" t="s">
        <v>375</v>
      </c>
      <c r="C184" t="s">
        <v>376</v>
      </c>
      <c r="E184">
        <v>3</v>
      </c>
      <c r="F184" t="s">
        <v>377</v>
      </c>
      <c r="G184" t="s">
        <v>367</v>
      </c>
      <c r="H184" t="s">
        <v>375</v>
      </c>
      <c r="I184" t="s">
        <v>548</v>
      </c>
      <c r="J184" t="s">
        <v>372</v>
      </c>
      <c r="K184">
        <v>0</v>
      </c>
      <c r="L184" t="s">
        <v>281</v>
      </c>
      <c r="M184">
        <v>0</v>
      </c>
      <c r="N184" t="s">
        <v>299</v>
      </c>
      <c r="O184" t="s">
        <v>287</v>
      </c>
      <c r="P184" t="s">
        <v>283</v>
      </c>
    </row>
    <row r="185" spans="1:16">
      <c r="A185" t="s">
        <v>275</v>
      </c>
      <c r="B185" t="s">
        <v>380</v>
      </c>
      <c r="C185" t="s">
        <v>175</v>
      </c>
      <c r="E185">
        <v>9</v>
      </c>
      <c r="F185" t="s">
        <v>381</v>
      </c>
      <c r="G185" t="s">
        <v>555</v>
      </c>
      <c r="H185" t="s">
        <v>380</v>
      </c>
      <c r="I185" t="s">
        <v>548</v>
      </c>
      <c r="J185" t="s">
        <v>357</v>
      </c>
      <c r="K185">
        <v>0</v>
      </c>
      <c r="L185" t="s">
        <v>281</v>
      </c>
      <c r="M185">
        <v>0</v>
      </c>
      <c r="N185" t="s">
        <v>299</v>
      </c>
      <c r="O185" t="s">
        <v>287</v>
      </c>
      <c r="P185" t="s">
        <v>283</v>
      </c>
    </row>
    <row r="186" spans="1:16">
      <c r="A186" t="s">
        <v>275</v>
      </c>
      <c r="B186" t="s">
        <v>388</v>
      </c>
      <c r="C186" t="s">
        <v>389</v>
      </c>
      <c r="E186">
        <v>13</v>
      </c>
      <c r="F186" t="s">
        <v>390</v>
      </c>
      <c r="G186" t="s">
        <v>555</v>
      </c>
      <c r="H186" t="s">
        <v>388</v>
      </c>
      <c r="I186" t="s">
        <v>548</v>
      </c>
      <c r="J186" t="s">
        <v>280</v>
      </c>
      <c r="K186">
        <v>0</v>
      </c>
      <c r="L186" t="s">
        <v>281</v>
      </c>
      <c r="M186">
        <v>0</v>
      </c>
      <c r="N186" t="s">
        <v>282</v>
      </c>
      <c r="O186" t="s">
        <v>283</v>
      </c>
      <c r="P186" t="s">
        <v>283</v>
      </c>
    </row>
    <row r="187" spans="1:16">
      <c r="A187" t="s">
        <v>275</v>
      </c>
      <c r="B187" t="s">
        <v>391</v>
      </c>
      <c r="C187" t="s">
        <v>179</v>
      </c>
      <c r="E187">
        <v>1</v>
      </c>
      <c r="F187" t="s">
        <v>392</v>
      </c>
      <c r="G187" t="s">
        <v>388</v>
      </c>
      <c r="H187" t="s">
        <v>391</v>
      </c>
      <c r="I187" t="s">
        <v>548</v>
      </c>
      <c r="J187" t="s">
        <v>357</v>
      </c>
      <c r="K187">
        <v>0</v>
      </c>
      <c r="L187" t="s">
        <v>281</v>
      </c>
      <c r="M187">
        <v>0</v>
      </c>
      <c r="N187" t="s">
        <v>299</v>
      </c>
      <c r="O187" t="s">
        <v>287</v>
      </c>
      <c r="P187" t="s">
        <v>283</v>
      </c>
    </row>
    <row r="188" spans="1:16">
      <c r="A188" t="s">
        <v>275</v>
      </c>
      <c r="B188" t="s">
        <v>393</v>
      </c>
      <c r="C188" t="s">
        <v>180</v>
      </c>
      <c r="E188">
        <v>2</v>
      </c>
      <c r="F188" t="s">
        <v>478</v>
      </c>
      <c r="G188" t="s">
        <v>388</v>
      </c>
      <c r="H188" t="s">
        <v>393</v>
      </c>
      <c r="I188" t="s">
        <v>548</v>
      </c>
      <c r="J188" t="s">
        <v>366</v>
      </c>
      <c r="K188">
        <v>0</v>
      </c>
      <c r="L188" t="s">
        <v>281</v>
      </c>
      <c r="M188">
        <v>0</v>
      </c>
      <c r="N188" t="s">
        <v>299</v>
      </c>
      <c r="O188" t="s">
        <v>287</v>
      </c>
      <c r="P188" t="s">
        <v>283</v>
      </c>
    </row>
    <row r="189" spans="1:16">
      <c r="A189" t="s">
        <v>275</v>
      </c>
      <c r="B189" t="s">
        <v>395</v>
      </c>
      <c r="C189" t="s">
        <v>396</v>
      </c>
      <c r="E189">
        <v>14</v>
      </c>
      <c r="F189" t="s">
        <v>397</v>
      </c>
      <c r="G189" t="s">
        <v>555</v>
      </c>
      <c r="H189" t="s">
        <v>395</v>
      </c>
      <c r="I189" t="s">
        <v>548</v>
      </c>
      <c r="J189" t="s">
        <v>280</v>
      </c>
      <c r="K189">
        <v>0</v>
      </c>
      <c r="L189" t="s">
        <v>281</v>
      </c>
      <c r="M189">
        <v>0</v>
      </c>
      <c r="N189" t="s">
        <v>282</v>
      </c>
      <c r="O189" t="s">
        <v>283</v>
      </c>
      <c r="P189" t="s">
        <v>283</v>
      </c>
    </row>
    <row r="190" spans="1:16">
      <c r="A190" t="s">
        <v>275</v>
      </c>
      <c r="B190" t="s">
        <v>398</v>
      </c>
      <c r="C190" t="s">
        <v>181</v>
      </c>
      <c r="E190">
        <v>1</v>
      </c>
      <c r="F190" t="s">
        <v>399</v>
      </c>
      <c r="G190" t="s">
        <v>395</v>
      </c>
      <c r="H190" t="s">
        <v>398</v>
      </c>
      <c r="I190" t="s">
        <v>548</v>
      </c>
      <c r="J190" t="s">
        <v>357</v>
      </c>
      <c r="K190">
        <v>0</v>
      </c>
      <c r="L190" t="s">
        <v>281</v>
      </c>
      <c r="M190">
        <v>0</v>
      </c>
      <c r="N190" t="s">
        <v>299</v>
      </c>
      <c r="O190" t="s">
        <v>287</v>
      </c>
      <c r="P190" t="s">
        <v>283</v>
      </c>
    </row>
    <row r="191" spans="1:16">
      <c r="A191" t="s">
        <v>275</v>
      </c>
      <c r="B191" t="s">
        <v>400</v>
      </c>
      <c r="C191" t="s">
        <v>182</v>
      </c>
      <c r="E191">
        <v>2</v>
      </c>
      <c r="F191" t="s">
        <v>401</v>
      </c>
      <c r="G191" t="s">
        <v>395</v>
      </c>
      <c r="H191" t="s">
        <v>400</v>
      </c>
      <c r="I191" t="s">
        <v>548</v>
      </c>
      <c r="J191" t="s">
        <v>366</v>
      </c>
      <c r="K191">
        <v>0</v>
      </c>
      <c r="L191" t="s">
        <v>281</v>
      </c>
      <c r="M191">
        <v>0</v>
      </c>
      <c r="N191" t="s">
        <v>299</v>
      </c>
      <c r="O191" t="s">
        <v>287</v>
      </c>
      <c r="P191" t="s">
        <v>283</v>
      </c>
    </row>
    <row r="192" spans="1:16">
      <c r="A192" t="s">
        <v>275</v>
      </c>
      <c r="B192" t="s">
        <v>402</v>
      </c>
      <c r="C192" t="s">
        <v>183</v>
      </c>
      <c r="E192">
        <v>15</v>
      </c>
      <c r="F192" t="s">
        <v>403</v>
      </c>
      <c r="G192" t="s">
        <v>555</v>
      </c>
      <c r="H192" t="s">
        <v>402</v>
      </c>
      <c r="I192" t="s">
        <v>548</v>
      </c>
      <c r="J192" t="s">
        <v>357</v>
      </c>
      <c r="K192">
        <v>0</v>
      </c>
      <c r="L192" t="s">
        <v>281</v>
      </c>
      <c r="M192">
        <v>0</v>
      </c>
      <c r="N192" t="s">
        <v>299</v>
      </c>
      <c r="O192" t="s">
        <v>287</v>
      </c>
      <c r="P192" t="s">
        <v>283</v>
      </c>
    </row>
    <row r="193" spans="1:16">
      <c r="A193" t="s">
        <v>275</v>
      </c>
      <c r="B193" t="s">
        <v>558</v>
      </c>
      <c r="C193" t="s">
        <v>559</v>
      </c>
      <c r="F193" t="s">
        <v>560</v>
      </c>
      <c r="I193" t="s">
        <v>561</v>
      </c>
      <c r="J193" t="s">
        <v>280</v>
      </c>
      <c r="K193">
        <v>0</v>
      </c>
      <c r="L193" t="s">
        <v>281</v>
      </c>
      <c r="M193">
        <v>0</v>
      </c>
      <c r="N193" t="s">
        <v>282</v>
      </c>
      <c r="O193" t="s">
        <v>283</v>
      </c>
      <c r="P193" t="s">
        <v>283</v>
      </c>
    </row>
    <row r="194" spans="1:16">
      <c r="A194" t="s">
        <v>275</v>
      </c>
      <c r="B194" t="s">
        <v>562</v>
      </c>
      <c r="C194" t="s">
        <v>563</v>
      </c>
      <c r="E194">
        <v>1</v>
      </c>
      <c r="F194" t="s">
        <v>564</v>
      </c>
      <c r="G194" t="s">
        <v>558</v>
      </c>
      <c r="H194" t="s">
        <v>562</v>
      </c>
      <c r="I194" t="s">
        <v>561</v>
      </c>
      <c r="J194" t="s">
        <v>280</v>
      </c>
      <c r="K194">
        <v>0</v>
      </c>
      <c r="L194" t="s">
        <v>334</v>
      </c>
      <c r="M194">
        <v>0</v>
      </c>
      <c r="N194" t="s">
        <v>282</v>
      </c>
      <c r="O194" t="s">
        <v>283</v>
      </c>
      <c r="P194" t="s">
        <v>283</v>
      </c>
    </row>
    <row r="195" spans="1:16">
      <c r="A195" t="s">
        <v>275</v>
      </c>
      <c r="B195" t="s">
        <v>565</v>
      </c>
      <c r="C195" t="s">
        <v>566</v>
      </c>
      <c r="E195">
        <v>1</v>
      </c>
      <c r="F195" t="s">
        <v>567</v>
      </c>
      <c r="G195" t="s">
        <v>562</v>
      </c>
      <c r="H195" t="s">
        <v>565</v>
      </c>
      <c r="I195" t="s">
        <v>561</v>
      </c>
      <c r="J195" t="s">
        <v>280</v>
      </c>
      <c r="K195">
        <v>0</v>
      </c>
      <c r="L195" t="s">
        <v>338</v>
      </c>
      <c r="M195">
        <v>0</v>
      </c>
      <c r="N195" t="s">
        <v>282</v>
      </c>
      <c r="O195" t="s">
        <v>283</v>
      </c>
      <c r="P195" t="s">
        <v>283</v>
      </c>
    </row>
    <row r="196" spans="1:16">
      <c r="B196" t="s">
        <v>568</v>
      </c>
      <c r="C196" t="s">
        <v>569</v>
      </c>
      <c r="E196">
        <v>2</v>
      </c>
      <c r="F196" t="s">
        <v>570</v>
      </c>
      <c r="G196" t="s">
        <v>558</v>
      </c>
      <c r="H196" t="s">
        <v>568</v>
      </c>
      <c r="I196" t="s">
        <v>561</v>
      </c>
      <c r="J196" t="s">
        <v>280</v>
      </c>
      <c r="K196">
        <v>0</v>
      </c>
      <c r="L196" t="s">
        <v>281</v>
      </c>
      <c r="M196">
        <v>0</v>
      </c>
      <c r="N196" t="s">
        <v>282</v>
      </c>
      <c r="O196" t="s">
        <v>283</v>
      </c>
      <c r="P196" t="s">
        <v>283</v>
      </c>
    </row>
    <row r="197" spans="1:16">
      <c r="A197" t="s">
        <v>275</v>
      </c>
    </row>
    <row r="198" spans="1:16">
      <c r="A198" t="s">
        <v>275</v>
      </c>
      <c r="B198" t="s">
        <v>955</v>
      </c>
      <c r="C198" t="s">
        <v>954</v>
      </c>
      <c r="E198">
        <v>2</v>
      </c>
      <c r="F198" t="s">
        <v>495</v>
      </c>
      <c r="G198" t="s">
        <v>568</v>
      </c>
      <c r="H198" t="s">
        <v>494</v>
      </c>
      <c r="I198" t="s">
        <v>561</v>
      </c>
      <c r="J198" t="s">
        <v>496</v>
      </c>
      <c r="K198">
        <v>0</v>
      </c>
      <c r="L198" t="s">
        <v>281</v>
      </c>
      <c r="M198">
        <v>0</v>
      </c>
      <c r="N198" t="s">
        <v>282</v>
      </c>
      <c r="O198" t="s">
        <v>287</v>
      </c>
      <c r="P198" t="s">
        <v>283</v>
      </c>
    </row>
    <row r="199" spans="1:16">
      <c r="A199" t="s">
        <v>275</v>
      </c>
      <c r="B199" t="s">
        <v>355</v>
      </c>
      <c r="C199" t="s">
        <v>166</v>
      </c>
      <c r="E199">
        <v>3</v>
      </c>
      <c r="F199" t="s">
        <v>356</v>
      </c>
      <c r="G199" t="s">
        <v>568</v>
      </c>
      <c r="H199" t="s">
        <v>355</v>
      </c>
      <c r="I199" t="s">
        <v>561</v>
      </c>
      <c r="J199" t="s">
        <v>357</v>
      </c>
      <c r="K199">
        <v>0</v>
      </c>
      <c r="L199" t="s">
        <v>281</v>
      </c>
      <c r="M199">
        <v>0</v>
      </c>
      <c r="N199" t="s">
        <v>299</v>
      </c>
      <c r="O199" t="s">
        <v>287</v>
      </c>
      <c r="P199" t="s">
        <v>283</v>
      </c>
    </row>
    <row r="200" spans="1:16">
      <c r="A200" t="s">
        <v>275</v>
      </c>
      <c r="B200" t="s">
        <v>358</v>
      </c>
      <c r="C200" t="s">
        <v>167</v>
      </c>
      <c r="E200">
        <v>4</v>
      </c>
      <c r="F200" t="s">
        <v>359</v>
      </c>
      <c r="G200" t="s">
        <v>568</v>
      </c>
      <c r="H200" t="s">
        <v>358</v>
      </c>
      <c r="I200" t="s">
        <v>561</v>
      </c>
      <c r="J200" t="s">
        <v>357</v>
      </c>
      <c r="K200">
        <v>0</v>
      </c>
      <c r="L200" t="s">
        <v>281</v>
      </c>
      <c r="M200">
        <v>0</v>
      </c>
      <c r="N200" t="s">
        <v>299</v>
      </c>
      <c r="O200" t="s">
        <v>287</v>
      </c>
      <c r="P200" t="s">
        <v>283</v>
      </c>
    </row>
    <row r="201" spans="1:16">
      <c r="A201" t="s">
        <v>275</v>
      </c>
      <c r="B201" t="s">
        <v>360</v>
      </c>
      <c r="C201" t="s">
        <v>168</v>
      </c>
      <c r="E201">
        <v>5</v>
      </c>
      <c r="F201" t="s">
        <v>361</v>
      </c>
      <c r="G201" t="s">
        <v>568</v>
      </c>
      <c r="H201" t="s">
        <v>360</v>
      </c>
      <c r="I201" t="s">
        <v>561</v>
      </c>
      <c r="J201" t="s">
        <v>357</v>
      </c>
      <c r="K201">
        <v>0</v>
      </c>
      <c r="L201" t="s">
        <v>281</v>
      </c>
      <c r="M201">
        <v>0</v>
      </c>
      <c r="N201" t="s">
        <v>299</v>
      </c>
      <c r="O201" t="s">
        <v>287</v>
      </c>
      <c r="P201" t="s">
        <v>283</v>
      </c>
    </row>
    <row r="202" spans="1:16">
      <c r="A202" t="s">
        <v>275</v>
      </c>
      <c r="B202" t="s">
        <v>367</v>
      </c>
      <c r="C202" t="s">
        <v>368</v>
      </c>
      <c r="E202">
        <v>8</v>
      </c>
      <c r="F202" t="s">
        <v>369</v>
      </c>
      <c r="G202" t="s">
        <v>568</v>
      </c>
      <c r="H202" t="s">
        <v>367</v>
      </c>
      <c r="I202" t="s">
        <v>561</v>
      </c>
      <c r="J202" t="s">
        <v>280</v>
      </c>
      <c r="K202">
        <v>0</v>
      </c>
      <c r="L202" t="s">
        <v>281</v>
      </c>
      <c r="M202">
        <v>0</v>
      </c>
      <c r="N202" t="s">
        <v>282</v>
      </c>
      <c r="O202" t="s">
        <v>283</v>
      </c>
      <c r="P202" t="s">
        <v>283</v>
      </c>
    </row>
    <row r="203" spans="1:16">
      <c r="A203" t="s">
        <v>275</v>
      </c>
      <c r="B203" t="s">
        <v>370</v>
      </c>
      <c r="C203" t="s">
        <v>171</v>
      </c>
      <c r="E203">
        <v>1</v>
      </c>
      <c r="F203" t="s">
        <v>371</v>
      </c>
      <c r="G203" t="s">
        <v>367</v>
      </c>
      <c r="H203" t="s">
        <v>370</v>
      </c>
      <c r="I203" t="s">
        <v>561</v>
      </c>
      <c r="J203" t="s">
        <v>372</v>
      </c>
      <c r="K203">
        <v>0</v>
      </c>
      <c r="L203" t="s">
        <v>281</v>
      </c>
      <c r="M203">
        <v>0</v>
      </c>
      <c r="N203" t="s">
        <v>299</v>
      </c>
      <c r="O203" t="s">
        <v>287</v>
      </c>
      <c r="P203" t="s">
        <v>283</v>
      </c>
    </row>
    <row r="204" spans="1:16">
      <c r="A204" t="s">
        <v>275</v>
      </c>
      <c r="B204" t="s">
        <v>373</v>
      </c>
      <c r="C204" t="s">
        <v>172</v>
      </c>
      <c r="E204">
        <v>2</v>
      </c>
      <c r="F204" t="s">
        <v>374</v>
      </c>
      <c r="G204" t="s">
        <v>367</v>
      </c>
      <c r="H204" t="s">
        <v>373</v>
      </c>
      <c r="I204" t="s">
        <v>561</v>
      </c>
      <c r="J204" t="s">
        <v>372</v>
      </c>
      <c r="K204">
        <v>0</v>
      </c>
      <c r="L204" t="s">
        <v>281</v>
      </c>
      <c r="M204">
        <v>0</v>
      </c>
      <c r="N204" t="s">
        <v>299</v>
      </c>
      <c r="O204" t="s">
        <v>287</v>
      </c>
      <c r="P204" t="s">
        <v>283</v>
      </c>
    </row>
    <row r="205" spans="1:16">
      <c r="A205" t="s">
        <v>275</v>
      </c>
      <c r="B205" t="s">
        <v>375</v>
      </c>
      <c r="C205" t="s">
        <v>376</v>
      </c>
      <c r="E205">
        <v>3</v>
      </c>
      <c r="F205" t="s">
        <v>377</v>
      </c>
      <c r="G205" t="s">
        <v>367</v>
      </c>
      <c r="H205" t="s">
        <v>375</v>
      </c>
      <c r="I205" t="s">
        <v>561</v>
      </c>
      <c r="J205" t="s">
        <v>372</v>
      </c>
      <c r="K205">
        <v>0</v>
      </c>
      <c r="L205" t="s">
        <v>281</v>
      </c>
      <c r="M205">
        <v>0</v>
      </c>
      <c r="N205" t="s">
        <v>299</v>
      </c>
      <c r="O205" t="s">
        <v>287</v>
      </c>
      <c r="P205" t="s">
        <v>283</v>
      </c>
    </row>
    <row r="206" spans="1:16">
      <c r="A206" t="s">
        <v>275</v>
      </c>
      <c r="B206" t="s">
        <v>380</v>
      </c>
      <c r="C206" t="s">
        <v>175</v>
      </c>
      <c r="E206">
        <v>9</v>
      </c>
      <c r="F206" t="s">
        <v>381</v>
      </c>
      <c r="G206" t="s">
        <v>568</v>
      </c>
      <c r="H206" t="s">
        <v>380</v>
      </c>
      <c r="I206" t="s">
        <v>561</v>
      </c>
      <c r="J206" t="s">
        <v>357</v>
      </c>
      <c r="K206">
        <v>0</v>
      </c>
      <c r="L206" t="s">
        <v>281</v>
      </c>
      <c r="M206">
        <v>0</v>
      </c>
      <c r="N206" t="s">
        <v>299</v>
      </c>
      <c r="O206" t="s">
        <v>287</v>
      </c>
      <c r="P206" t="s">
        <v>283</v>
      </c>
    </row>
    <row r="207" spans="1:16">
      <c r="A207" t="s">
        <v>275</v>
      </c>
      <c r="B207" t="s">
        <v>388</v>
      </c>
      <c r="C207" t="s">
        <v>389</v>
      </c>
      <c r="E207">
        <v>13</v>
      </c>
      <c r="F207" t="s">
        <v>390</v>
      </c>
      <c r="G207" t="s">
        <v>568</v>
      </c>
      <c r="H207" t="s">
        <v>388</v>
      </c>
      <c r="I207" t="s">
        <v>561</v>
      </c>
      <c r="J207" t="s">
        <v>280</v>
      </c>
      <c r="K207">
        <v>0</v>
      </c>
      <c r="L207" t="s">
        <v>281</v>
      </c>
      <c r="M207">
        <v>0</v>
      </c>
      <c r="N207" t="s">
        <v>282</v>
      </c>
      <c r="O207" t="s">
        <v>283</v>
      </c>
      <c r="P207" t="s">
        <v>283</v>
      </c>
    </row>
    <row r="208" spans="1:16">
      <c r="A208" t="s">
        <v>275</v>
      </c>
      <c r="B208" t="s">
        <v>391</v>
      </c>
      <c r="C208" t="s">
        <v>179</v>
      </c>
      <c r="E208">
        <v>1</v>
      </c>
      <c r="F208" t="s">
        <v>392</v>
      </c>
      <c r="G208" t="s">
        <v>388</v>
      </c>
      <c r="H208" t="s">
        <v>391</v>
      </c>
      <c r="I208" t="s">
        <v>561</v>
      </c>
      <c r="J208" t="s">
        <v>357</v>
      </c>
      <c r="K208">
        <v>0</v>
      </c>
      <c r="L208" t="s">
        <v>281</v>
      </c>
      <c r="M208">
        <v>0</v>
      </c>
      <c r="N208" t="s">
        <v>299</v>
      </c>
      <c r="O208" t="s">
        <v>287</v>
      </c>
      <c r="P208" t="s">
        <v>283</v>
      </c>
    </row>
    <row r="209" spans="1:16">
      <c r="A209" t="s">
        <v>275</v>
      </c>
      <c r="B209" t="s">
        <v>393</v>
      </c>
      <c r="C209" t="s">
        <v>180</v>
      </c>
      <c r="E209">
        <v>2</v>
      </c>
      <c r="F209" t="s">
        <v>478</v>
      </c>
      <c r="G209" t="s">
        <v>388</v>
      </c>
      <c r="H209" t="s">
        <v>393</v>
      </c>
      <c r="I209" t="s">
        <v>561</v>
      </c>
      <c r="J209" t="s">
        <v>366</v>
      </c>
      <c r="K209">
        <v>0</v>
      </c>
      <c r="L209" t="s">
        <v>281</v>
      </c>
      <c r="M209">
        <v>0</v>
      </c>
      <c r="N209" t="s">
        <v>299</v>
      </c>
      <c r="O209" t="s">
        <v>287</v>
      </c>
      <c r="P209" t="s">
        <v>283</v>
      </c>
    </row>
    <row r="210" spans="1:16">
      <c r="A210" t="s">
        <v>275</v>
      </c>
      <c r="B210" t="s">
        <v>395</v>
      </c>
      <c r="C210" t="s">
        <v>396</v>
      </c>
      <c r="E210">
        <v>14</v>
      </c>
      <c r="F210" t="s">
        <v>397</v>
      </c>
      <c r="G210" t="s">
        <v>568</v>
      </c>
      <c r="H210" t="s">
        <v>395</v>
      </c>
      <c r="I210" t="s">
        <v>561</v>
      </c>
      <c r="J210" t="s">
        <v>280</v>
      </c>
      <c r="K210">
        <v>0</v>
      </c>
      <c r="L210" t="s">
        <v>281</v>
      </c>
      <c r="M210">
        <v>0</v>
      </c>
      <c r="N210" t="s">
        <v>282</v>
      </c>
      <c r="O210" t="s">
        <v>283</v>
      </c>
      <c r="P210" t="s">
        <v>283</v>
      </c>
    </row>
    <row r="211" spans="1:16">
      <c r="A211" t="s">
        <v>275</v>
      </c>
      <c r="B211" t="s">
        <v>398</v>
      </c>
      <c r="C211" t="s">
        <v>181</v>
      </c>
      <c r="E211">
        <v>1</v>
      </c>
      <c r="F211" t="s">
        <v>399</v>
      </c>
      <c r="G211" t="s">
        <v>395</v>
      </c>
      <c r="H211" t="s">
        <v>398</v>
      </c>
      <c r="I211" t="s">
        <v>561</v>
      </c>
      <c r="J211" t="s">
        <v>357</v>
      </c>
      <c r="K211">
        <v>0</v>
      </c>
      <c r="L211" t="s">
        <v>281</v>
      </c>
      <c r="M211">
        <v>0</v>
      </c>
      <c r="N211" t="s">
        <v>299</v>
      </c>
      <c r="O211" t="s">
        <v>287</v>
      </c>
      <c r="P211" t="s">
        <v>283</v>
      </c>
    </row>
    <row r="212" spans="1:16">
      <c r="A212" t="s">
        <v>275</v>
      </c>
      <c r="B212" t="s">
        <v>400</v>
      </c>
      <c r="C212" t="s">
        <v>182</v>
      </c>
      <c r="E212">
        <v>2</v>
      </c>
      <c r="F212" t="s">
        <v>401</v>
      </c>
      <c r="G212" t="s">
        <v>395</v>
      </c>
      <c r="H212" t="s">
        <v>400</v>
      </c>
      <c r="I212" t="s">
        <v>561</v>
      </c>
      <c r="J212" t="s">
        <v>366</v>
      </c>
      <c r="K212">
        <v>0</v>
      </c>
      <c r="L212" t="s">
        <v>281</v>
      </c>
      <c r="M212">
        <v>0</v>
      </c>
      <c r="N212" t="s">
        <v>299</v>
      </c>
      <c r="O212" t="s">
        <v>287</v>
      </c>
      <c r="P212" t="s">
        <v>283</v>
      </c>
    </row>
    <row r="213" spans="1:16">
      <c r="A213" t="s">
        <v>275</v>
      </c>
      <c r="B213" t="s">
        <v>402</v>
      </c>
      <c r="C213" t="s">
        <v>183</v>
      </c>
      <c r="E213">
        <v>15</v>
      </c>
      <c r="F213" t="s">
        <v>403</v>
      </c>
      <c r="G213" t="s">
        <v>568</v>
      </c>
      <c r="H213" t="s">
        <v>402</v>
      </c>
      <c r="I213" t="s">
        <v>561</v>
      </c>
      <c r="J213" t="s">
        <v>357</v>
      </c>
      <c r="K213">
        <v>0</v>
      </c>
      <c r="L213" t="s">
        <v>281</v>
      </c>
      <c r="M213">
        <v>0</v>
      </c>
      <c r="N213" t="s">
        <v>299</v>
      </c>
      <c r="O213" t="s">
        <v>287</v>
      </c>
      <c r="P213" t="s">
        <v>283</v>
      </c>
    </row>
    <row r="214" spans="1:16">
      <c r="A214" t="s">
        <v>275</v>
      </c>
      <c r="B214" t="s">
        <v>571</v>
      </c>
      <c r="C214" t="s">
        <v>572</v>
      </c>
      <c r="E214">
        <v>16</v>
      </c>
      <c r="F214" t="s">
        <v>573</v>
      </c>
      <c r="H214" t="s">
        <v>571</v>
      </c>
      <c r="I214" t="s">
        <v>574</v>
      </c>
      <c r="J214" t="s">
        <v>280</v>
      </c>
      <c r="K214">
        <v>0</v>
      </c>
      <c r="L214" t="s">
        <v>281</v>
      </c>
      <c r="M214">
        <v>0</v>
      </c>
      <c r="N214" t="s">
        <v>282</v>
      </c>
      <c r="O214" t="s">
        <v>283</v>
      </c>
      <c r="P214" t="s">
        <v>283</v>
      </c>
    </row>
    <row r="215" spans="1:16">
      <c r="A215" t="s">
        <v>275</v>
      </c>
      <c r="B215" t="s">
        <v>575</v>
      </c>
      <c r="C215" t="s">
        <v>576</v>
      </c>
      <c r="E215">
        <v>1</v>
      </c>
      <c r="F215" t="s">
        <v>577</v>
      </c>
      <c r="G215" t="s">
        <v>571</v>
      </c>
      <c r="H215" t="s">
        <v>575</v>
      </c>
      <c r="I215" t="s">
        <v>574</v>
      </c>
      <c r="J215" t="s">
        <v>280</v>
      </c>
      <c r="K215">
        <v>0</v>
      </c>
      <c r="L215" t="s">
        <v>334</v>
      </c>
      <c r="M215">
        <v>0</v>
      </c>
      <c r="N215" t="s">
        <v>282</v>
      </c>
      <c r="O215" t="s">
        <v>283</v>
      </c>
      <c r="P215" t="s">
        <v>283</v>
      </c>
    </row>
    <row r="216" spans="1:16">
      <c r="A216" t="s">
        <v>275</v>
      </c>
      <c r="B216" t="s">
        <v>578</v>
      </c>
      <c r="C216" t="s">
        <v>579</v>
      </c>
      <c r="E216">
        <v>1</v>
      </c>
      <c r="F216" t="s">
        <v>580</v>
      </c>
      <c r="G216" t="s">
        <v>575</v>
      </c>
      <c r="H216" t="s">
        <v>578</v>
      </c>
      <c r="I216" t="s">
        <v>574</v>
      </c>
      <c r="J216" t="s">
        <v>280</v>
      </c>
      <c r="K216">
        <v>0</v>
      </c>
      <c r="L216" t="s">
        <v>338</v>
      </c>
      <c r="M216">
        <v>0</v>
      </c>
      <c r="N216" t="s">
        <v>282</v>
      </c>
      <c r="O216" t="s">
        <v>283</v>
      </c>
      <c r="P216" t="s">
        <v>283</v>
      </c>
    </row>
    <row r="217" spans="1:16">
      <c r="B217" t="s">
        <v>581</v>
      </c>
      <c r="C217" t="s">
        <v>582</v>
      </c>
      <c r="E217">
        <v>2</v>
      </c>
      <c r="F217" t="s">
        <v>583</v>
      </c>
      <c r="G217" t="s">
        <v>571</v>
      </c>
      <c r="H217" t="s">
        <v>581</v>
      </c>
      <c r="I217" t="s">
        <v>574</v>
      </c>
      <c r="J217" t="s">
        <v>280</v>
      </c>
      <c r="K217">
        <v>0</v>
      </c>
      <c r="L217" t="s">
        <v>281</v>
      </c>
      <c r="M217">
        <v>0</v>
      </c>
      <c r="N217" t="s">
        <v>282</v>
      </c>
      <c r="O217" t="s">
        <v>283</v>
      </c>
      <c r="P217" t="s">
        <v>283</v>
      </c>
    </row>
    <row r="218" spans="1:16">
      <c r="A218" t="s">
        <v>275</v>
      </c>
    </row>
    <row r="219" spans="1:16">
      <c r="A219" t="s">
        <v>275</v>
      </c>
      <c r="B219" t="s">
        <v>955</v>
      </c>
      <c r="C219" t="s">
        <v>954</v>
      </c>
      <c r="E219">
        <v>2</v>
      </c>
      <c r="F219" t="s">
        <v>495</v>
      </c>
      <c r="G219" t="s">
        <v>581</v>
      </c>
      <c r="H219" t="s">
        <v>494</v>
      </c>
      <c r="I219" t="s">
        <v>574</v>
      </c>
      <c r="J219" t="s">
        <v>496</v>
      </c>
      <c r="K219">
        <v>0</v>
      </c>
      <c r="L219" t="s">
        <v>281</v>
      </c>
      <c r="M219">
        <v>0</v>
      </c>
      <c r="N219" t="s">
        <v>282</v>
      </c>
      <c r="O219" t="s">
        <v>287</v>
      </c>
      <c r="P219" t="s">
        <v>283</v>
      </c>
    </row>
    <row r="220" spans="1:16">
      <c r="A220" t="s">
        <v>275</v>
      </c>
      <c r="B220" t="s">
        <v>355</v>
      </c>
      <c r="C220" t="s">
        <v>166</v>
      </c>
      <c r="E220">
        <v>3</v>
      </c>
      <c r="F220" t="s">
        <v>356</v>
      </c>
      <c r="G220" t="s">
        <v>581</v>
      </c>
      <c r="H220" t="s">
        <v>355</v>
      </c>
      <c r="I220" t="s">
        <v>574</v>
      </c>
      <c r="J220" t="s">
        <v>357</v>
      </c>
      <c r="K220">
        <v>0</v>
      </c>
      <c r="L220" t="s">
        <v>281</v>
      </c>
      <c r="M220">
        <v>0</v>
      </c>
      <c r="N220" t="s">
        <v>299</v>
      </c>
      <c r="O220" t="s">
        <v>287</v>
      </c>
      <c r="P220" t="s">
        <v>283</v>
      </c>
    </row>
    <row r="221" spans="1:16">
      <c r="A221" t="s">
        <v>275</v>
      </c>
      <c r="B221" t="s">
        <v>358</v>
      </c>
      <c r="C221" t="s">
        <v>167</v>
      </c>
      <c r="E221">
        <v>4</v>
      </c>
      <c r="F221" t="s">
        <v>359</v>
      </c>
      <c r="G221" t="s">
        <v>581</v>
      </c>
      <c r="H221" t="s">
        <v>358</v>
      </c>
      <c r="I221" t="s">
        <v>574</v>
      </c>
      <c r="J221" t="s">
        <v>357</v>
      </c>
      <c r="K221">
        <v>0</v>
      </c>
      <c r="L221" t="s">
        <v>281</v>
      </c>
      <c r="M221">
        <v>0</v>
      </c>
      <c r="N221" t="s">
        <v>299</v>
      </c>
      <c r="O221" t="s">
        <v>287</v>
      </c>
      <c r="P221" t="s">
        <v>283</v>
      </c>
    </row>
    <row r="222" spans="1:16">
      <c r="A222" t="s">
        <v>275</v>
      </c>
      <c r="B222" t="s">
        <v>360</v>
      </c>
      <c r="C222" t="s">
        <v>168</v>
      </c>
      <c r="E222">
        <v>5</v>
      </c>
      <c r="F222" t="s">
        <v>361</v>
      </c>
      <c r="G222" t="s">
        <v>581</v>
      </c>
      <c r="H222" t="s">
        <v>360</v>
      </c>
      <c r="I222" t="s">
        <v>574</v>
      </c>
      <c r="J222" t="s">
        <v>357</v>
      </c>
      <c r="K222">
        <v>0</v>
      </c>
      <c r="L222" t="s">
        <v>281</v>
      </c>
      <c r="M222">
        <v>0</v>
      </c>
      <c r="N222" t="s">
        <v>299</v>
      </c>
      <c r="O222" t="s">
        <v>287</v>
      </c>
      <c r="P222" t="s">
        <v>283</v>
      </c>
    </row>
    <row r="223" spans="1:16">
      <c r="A223" t="s">
        <v>275</v>
      </c>
      <c r="B223" t="s">
        <v>367</v>
      </c>
      <c r="C223" t="s">
        <v>368</v>
      </c>
      <c r="E223">
        <v>8</v>
      </c>
      <c r="F223" t="s">
        <v>369</v>
      </c>
      <c r="G223" t="s">
        <v>581</v>
      </c>
      <c r="H223" t="s">
        <v>367</v>
      </c>
      <c r="I223" t="s">
        <v>574</v>
      </c>
      <c r="J223" t="s">
        <v>280</v>
      </c>
      <c r="K223">
        <v>0</v>
      </c>
      <c r="L223" t="s">
        <v>281</v>
      </c>
      <c r="M223">
        <v>0</v>
      </c>
      <c r="N223" t="s">
        <v>282</v>
      </c>
      <c r="O223" t="s">
        <v>283</v>
      </c>
      <c r="P223" t="s">
        <v>283</v>
      </c>
    </row>
    <row r="224" spans="1:16">
      <c r="A224" t="s">
        <v>275</v>
      </c>
      <c r="B224" t="s">
        <v>370</v>
      </c>
      <c r="C224" t="s">
        <v>171</v>
      </c>
      <c r="E224">
        <v>1</v>
      </c>
      <c r="F224" t="s">
        <v>371</v>
      </c>
      <c r="G224" t="s">
        <v>367</v>
      </c>
      <c r="H224" t="s">
        <v>370</v>
      </c>
      <c r="I224" t="s">
        <v>574</v>
      </c>
      <c r="J224" t="s">
        <v>372</v>
      </c>
      <c r="K224">
        <v>0</v>
      </c>
      <c r="L224" t="s">
        <v>281</v>
      </c>
      <c r="M224">
        <v>0</v>
      </c>
      <c r="N224" t="s">
        <v>299</v>
      </c>
      <c r="O224" t="s">
        <v>287</v>
      </c>
      <c r="P224" t="s">
        <v>283</v>
      </c>
    </row>
    <row r="225" spans="1:16">
      <c r="A225" t="s">
        <v>275</v>
      </c>
      <c r="B225" t="s">
        <v>373</v>
      </c>
      <c r="C225" t="s">
        <v>172</v>
      </c>
      <c r="E225">
        <v>2</v>
      </c>
      <c r="F225" t="s">
        <v>374</v>
      </c>
      <c r="G225" t="s">
        <v>367</v>
      </c>
      <c r="H225" t="s">
        <v>373</v>
      </c>
      <c r="I225" t="s">
        <v>574</v>
      </c>
      <c r="J225" t="s">
        <v>372</v>
      </c>
      <c r="K225">
        <v>0</v>
      </c>
      <c r="L225" t="s">
        <v>281</v>
      </c>
      <c r="M225">
        <v>0</v>
      </c>
      <c r="N225" t="s">
        <v>299</v>
      </c>
      <c r="O225" t="s">
        <v>287</v>
      </c>
      <c r="P225" t="s">
        <v>283</v>
      </c>
    </row>
    <row r="226" spans="1:16">
      <c r="A226" t="s">
        <v>275</v>
      </c>
      <c r="B226" t="s">
        <v>375</v>
      </c>
      <c r="C226" t="s">
        <v>376</v>
      </c>
      <c r="E226">
        <v>3</v>
      </c>
      <c r="F226" t="s">
        <v>377</v>
      </c>
      <c r="G226" t="s">
        <v>367</v>
      </c>
      <c r="H226" t="s">
        <v>375</v>
      </c>
      <c r="I226" t="s">
        <v>574</v>
      </c>
      <c r="J226" t="s">
        <v>372</v>
      </c>
      <c r="K226">
        <v>0</v>
      </c>
      <c r="L226" t="s">
        <v>281</v>
      </c>
      <c r="M226">
        <v>0</v>
      </c>
      <c r="N226" t="s">
        <v>299</v>
      </c>
      <c r="O226" t="s">
        <v>287</v>
      </c>
      <c r="P226" t="s">
        <v>283</v>
      </c>
    </row>
    <row r="227" spans="1:16">
      <c r="A227" t="s">
        <v>275</v>
      </c>
      <c r="B227" t="s">
        <v>380</v>
      </c>
      <c r="C227" t="s">
        <v>175</v>
      </c>
      <c r="E227">
        <v>9</v>
      </c>
      <c r="F227" t="s">
        <v>381</v>
      </c>
      <c r="G227" t="s">
        <v>581</v>
      </c>
      <c r="H227" t="s">
        <v>380</v>
      </c>
      <c r="I227" t="s">
        <v>574</v>
      </c>
      <c r="J227" t="s">
        <v>357</v>
      </c>
      <c r="K227">
        <v>0</v>
      </c>
      <c r="L227" t="s">
        <v>281</v>
      </c>
      <c r="M227">
        <v>0</v>
      </c>
      <c r="N227" t="s">
        <v>299</v>
      </c>
      <c r="O227" t="s">
        <v>287</v>
      </c>
      <c r="P227" t="s">
        <v>283</v>
      </c>
    </row>
    <row r="228" spans="1:16">
      <c r="A228" t="s">
        <v>275</v>
      </c>
      <c r="B228" t="s">
        <v>388</v>
      </c>
      <c r="C228" t="s">
        <v>389</v>
      </c>
      <c r="E228">
        <v>13</v>
      </c>
      <c r="F228" t="s">
        <v>390</v>
      </c>
      <c r="G228" t="s">
        <v>581</v>
      </c>
      <c r="H228" t="s">
        <v>388</v>
      </c>
      <c r="I228" t="s">
        <v>574</v>
      </c>
      <c r="J228" t="s">
        <v>280</v>
      </c>
      <c r="K228">
        <v>0</v>
      </c>
      <c r="L228" t="s">
        <v>281</v>
      </c>
      <c r="M228">
        <v>0</v>
      </c>
      <c r="N228" t="s">
        <v>282</v>
      </c>
      <c r="O228" t="s">
        <v>283</v>
      </c>
      <c r="P228" t="s">
        <v>283</v>
      </c>
    </row>
    <row r="229" spans="1:16">
      <c r="A229" t="s">
        <v>275</v>
      </c>
      <c r="B229" t="s">
        <v>391</v>
      </c>
      <c r="C229" t="s">
        <v>179</v>
      </c>
      <c r="E229">
        <v>1</v>
      </c>
      <c r="F229" t="s">
        <v>392</v>
      </c>
      <c r="G229" t="s">
        <v>388</v>
      </c>
      <c r="H229" t="s">
        <v>391</v>
      </c>
      <c r="I229" t="s">
        <v>574</v>
      </c>
      <c r="J229" t="s">
        <v>357</v>
      </c>
      <c r="K229">
        <v>0</v>
      </c>
      <c r="L229" t="s">
        <v>281</v>
      </c>
      <c r="M229">
        <v>0</v>
      </c>
      <c r="N229" t="s">
        <v>299</v>
      </c>
      <c r="O229" t="s">
        <v>287</v>
      </c>
      <c r="P229" t="s">
        <v>283</v>
      </c>
    </row>
    <row r="230" spans="1:16">
      <c r="A230" t="s">
        <v>275</v>
      </c>
      <c r="B230" t="s">
        <v>393</v>
      </c>
      <c r="C230" t="s">
        <v>180</v>
      </c>
      <c r="E230">
        <v>2</v>
      </c>
      <c r="F230" t="s">
        <v>478</v>
      </c>
      <c r="G230" t="s">
        <v>388</v>
      </c>
      <c r="H230" t="s">
        <v>393</v>
      </c>
      <c r="I230" t="s">
        <v>574</v>
      </c>
      <c r="J230" t="s">
        <v>366</v>
      </c>
      <c r="K230">
        <v>0</v>
      </c>
      <c r="L230" t="s">
        <v>281</v>
      </c>
      <c r="M230">
        <v>0</v>
      </c>
      <c r="N230" t="s">
        <v>299</v>
      </c>
      <c r="O230" t="s">
        <v>287</v>
      </c>
      <c r="P230" t="s">
        <v>283</v>
      </c>
    </row>
    <row r="231" spans="1:16">
      <c r="A231" t="s">
        <v>275</v>
      </c>
      <c r="B231" t="s">
        <v>395</v>
      </c>
      <c r="C231" t="s">
        <v>396</v>
      </c>
      <c r="E231">
        <v>14</v>
      </c>
      <c r="F231" t="s">
        <v>397</v>
      </c>
      <c r="G231" t="s">
        <v>581</v>
      </c>
      <c r="H231" t="s">
        <v>395</v>
      </c>
      <c r="I231" t="s">
        <v>574</v>
      </c>
      <c r="J231" t="s">
        <v>280</v>
      </c>
      <c r="K231">
        <v>0</v>
      </c>
      <c r="L231" t="s">
        <v>281</v>
      </c>
      <c r="M231">
        <v>0</v>
      </c>
      <c r="N231" t="s">
        <v>282</v>
      </c>
      <c r="O231" t="s">
        <v>283</v>
      </c>
      <c r="P231" t="s">
        <v>283</v>
      </c>
    </row>
    <row r="232" spans="1:16">
      <c r="A232" t="s">
        <v>275</v>
      </c>
      <c r="B232" t="s">
        <v>398</v>
      </c>
      <c r="C232" t="s">
        <v>181</v>
      </c>
      <c r="E232">
        <v>1</v>
      </c>
      <c r="F232" t="s">
        <v>399</v>
      </c>
      <c r="G232" t="s">
        <v>395</v>
      </c>
      <c r="H232" t="s">
        <v>398</v>
      </c>
      <c r="I232" t="s">
        <v>574</v>
      </c>
      <c r="J232" t="s">
        <v>357</v>
      </c>
      <c r="K232">
        <v>0</v>
      </c>
      <c r="L232" t="s">
        <v>281</v>
      </c>
      <c r="M232">
        <v>0</v>
      </c>
      <c r="N232" t="s">
        <v>299</v>
      </c>
      <c r="O232" t="s">
        <v>287</v>
      </c>
      <c r="P232" t="s">
        <v>283</v>
      </c>
    </row>
    <row r="233" spans="1:16">
      <c r="A233" t="s">
        <v>275</v>
      </c>
      <c r="B233" t="s">
        <v>400</v>
      </c>
      <c r="C233" t="s">
        <v>182</v>
      </c>
      <c r="E233">
        <v>2</v>
      </c>
      <c r="F233" t="s">
        <v>401</v>
      </c>
      <c r="G233" t="s">
        <v>395</v>
      </c>
      <c r="H233" t="s">
        <v>400</v>
      </c>
      <c r="I233" t="s">
        <v>574</v>
      </c>
      <c r="J233" t="s">
        <v>366</v>
      </c>
      <c r="K233">
        <v>0</v>
      </c>
      <c r="L233" t="s">
        <v>281</v>
      </c>
      <c r="M233">
        <v>0</v>
      </c>
      <c r="N233" t="s">
        <v>299</v>
      </c>
      <c r="O233" t="s">
        <v>287</v>
      </c>
      <c r="P233" t="s">
        <v>283</v>
      </c>
    </row>
    <row r="234" spans="1:16">
      <c r="A234" t="s">
        <v>275</v>
      </c>
      <c r="B234" t="s">
        <v>402</v>
      </c>
      <c r="C234" t="s">
        <v>183</v>
      </c>
      <c r="E234">
        <v>15</v>
      </c>
      <c r="F234" t="s">
        <v>403</v>
      </c>
      <c r="G234" t="s">
        <v>581</v>
      </c>
      <c r="H234" t="s">
        <v>402</v>
      </c>
      <c r="I234" t="s">
        <v>574</v>
      </c>
      <c r="J234" t="s">
        <v>357</v>
      </c>
      <c r="K234">
        <v>0</v>
      </c>
      <c r="L234" t="s">
        <v>281</v>
      </c>
      <c r="M234">
        <v>0</v>
      </c>
      <c r="N234" t="s">
        <v>299</v>
      </c>
      <c r="O234" t="s">
        <v>287</v>
      </c>
      <c r="P234" t="s">
        <v>283</v>
      </c>
    </row>
    <row r="235" spans="1:16">
      <c r="A235" t="s">
        <v>275</v>
      </c>
      <c r="B235" t="s">
        <v>584</v>
      </c>
      <c r="C235" t="s">
        <v>585</v>
      </c>
      <c r="F235" t="s">
        <v>586</v>
      </c>
      <c r="I235" t="s">
        <v>587</v>
      </c>
      <c r="J235" t="s">
        <v>280</v>
      </c>
      <c r="K235">
        <v>0</v>
      </c>
      <c r="L235" t="s">
        <v>281</v>
      </c>
      <c r="M235">
        <v>0</v>
      </c>
      <c r="N235" t="s">
        <v>282</v>
      </c>
      <c r="O235" t="s">
        <v>283</v>
      </c>
      <c r="P235" t="s">
        <v>283</v>
      </c>
    </row>
    <row r="236" spans="1:16">
      <c r="A236" t="s">
        <v>275</v>
      </c>
      <c r="B236" t="s">
        <v>588</v>
      </c>
      <c r="C236" t="s">
        <v>589</v>
      </c>
      <c r="E236">
        <v>1</v>
      </c>
      <c r="F236" t="s">
        <v>590</v>
      </c>
      <c r="G236" t="s">
        <v>584</v>
      </c>
      <c r="H236" t="s">
        <v>588</v>
      </c>
      <c r="I236" t="s">
        <v>587</v>
      </c>
      <c r="J236" t="s">
        <v>280</v>
      </c>
      <c r="K236">
        <v>0</v>
      </c>
      <c r="L236" t="s">
        <v>334</v>
      </c>
      <c r="M236">
        <v>0</v>
      </c>
      <c r="N236" t="s">
        <v>282</v>
      </c>
      <c r="O236" t="s">
        <v>283</v>
      </c>
      <c r="P236" t="s">
        <v>283</v>
      </c>
    </row>
    <row r="237" spans="1:16">
      <c r="A237" t="s">
        <v>275</v>
      </c>
      <c r="B237" t="s">
        <v>591</v>
      </c>
      <c r="C237" t="s">
        <v>592</v>
      </c>
      <c r="E237">
        <v>1</v>
      </c>
      <c r="F237" t="s">
        <v>593</v>
      </c>
      <c r="G237" t="s">
        <v>588</v>
      </c>
      <c r="H237" t="s">
        <v>591</v>
      </c>
      <c r="I237" t="s">
        <v>587</v>
      </c>
      <c r="J237" t="s">
        <v>280</v>
      </c>
      <c r="K237">
        <v>0</v>
      </c>
      <c r="L237" t="s">
        <v>338</v>
      </c>
      <c r="M237">
        <v>0</v>
      </c>
      <c r="N237" t="s">
        <v>282</v>
      </c>
      <c r="O237" t="s">
        <v>283</v>
      </c>
      <c r="P237" t="s">
        <v>283</v>
      </c>
    </row>
    <row r="238" spans="1:16">
      <c r="B238" t="s">
        <v>594</v>
      </c>
      <c r="C238" t="s">
        <v>595</v>
      </c>
      <c r="E238">
        <v>2</v>
      </c>
      <c r="F238" t="s">
        <v>596</v>
      </c>
      <c r="G238" t="s">
        <v>584</v>
      </c>
      <c r="H238" t="s">
        <v>594</v>
      </c>
      <c r="I238" t="s">
        <v>587</v>
      </c>
      <c r="J238" t="s">
        <v>280</v>
      </c>
      <c r="K238">
        <v>0</v>
      </c>
      <c r="L238" t="s">
        <v>281</v>
      </c>
      <c r="M238">
        <v>0</v>
      </c>
      <c r="N238" t="s">
        <v>282</v>
      </c>
      <c r="O238" t="s">
        <v>283</v>
      </c>
      <c r="P238" t="s">
        <v>283</v>
      </c>
    </row>
    <row r="239" spans="1:16">
      <c r="A239" t="s">
        <v>275</v>
      </c>
    </row>
    <row r="240" spans="1:16">
      <c r="A240" t="s">
        <v>275</v>
      </c>
      <c r="B240" t="s">
        <v>955</v>
      </c>
      <c r="C240" t="s">
        <v>954</v>
      </c>
      <c r="E240">
        <v>2</v>
      </c>
      <c r="F240" t="s">
        <v>495</v>
      </c>
      <c r="G240" t="s">
        <v>594</v>
      </c>
      <c r="H240" t="s">
        <v>494</v>
      </c>
      <c r="I240" t="s">
        <v>587</v>
      </c>
      <c r="J240" t="s">
        <v>496</v>
      </c>
      <c r="K240">
        <v>0</v>
      </c>
      <c r="L240" t="s">
        <v>281</v>
      </c>
      <c r="M240">
        <v>0</v>
      </c>
      <c r="N240" t="s">
        <v>282</v>
      </c>
      <c r="O240" t="s">
        <v>287</v>
      </c>
      <c r="P240" t="s">
        <v>283</v>
      </c>
    </row>
    <row r="241" spans="1:16">
      <c r="A241" t="s">
        <v>275</v>
      </c>
      <c r="B241" t="s">
        <v>355</v>
      </c>
      <c r="C241" t="s">
        <v>166</v>
      </c>
      <c r="E241">
        <v>3</v>
      </c>
      <c r="F241" t="s">
        <v>356</v>
      </c>
      <c r="G241" t="s">
        <v>594</v>
      </c>
      <c r="H241" t="s">
        <v>355</v>
      </c>
      <c r="I241" t="s">
        <v>587</v>
      </c>
      <c r="J241" t="s">
        <v>357</v>
      </c>
      <c r="K241">
        <v>0</v>
      </c>
      <c r="L241" t="s">
        <v>281</v>
      </c>
      <c r="M241">
        <v>0</v>
      </c>
      <c r="N241" t="s">
        <v>299</v>
      </c>
      <c r="O241" t="s">
        <v>287</v>
      </c>
      <c r="P241" t="s">
        <v>283</v>
      </c>
    </row>
    <row r="242" spans="1:16">
      <c r="A242" t="s">
        <v>275</v>
      </c>
      <c r="B242" t="s">
        <v>358</v>
      </c>
      <c r="C242" t="s">
        <v>167</v>
      </c>
      <c r="E242">
        <v>4</v>
      </c>
      <c r="F242" t="s">
        <v>359</v>
      </c>
      <c r="G242" t="s">
        <v>594</v>
      </c>
      <c r="H242" t="s">
        <v>358</v>
      </c>
      <c r="I242" t="s">
        <v>587</v>
      </c>
      <c r="J242" t="s">
        <v>357</v>
      </c>
      <c r="K242">
        <v>0</v>
      </c>
      <c r="L242" t="s">
        <v>281</v>
      </c>
      <c r="M242">
        <v>0</v>
      </c>
      <c r="N242" t="s">
        <v>299</v>
      </c>
      <c r="O242" t="s">
        <v>287</v>
      </c>
      <c r="P242" t="s">
        <v>283</v>
      </c>
    </row>
    <row r="243" spans="1:16">
      <c r="A243" t="s">
        <v>275</v>
      </c>
      <c r="B243" t="s">
        <v>360</v>
      </c>
      <c r="C243" t="s">
        <v>168</v>
      </c>
      <c r="E243">
        <v>5</v>
      </c>
      <c r="F243" t="s">
        <v>361</v>
      </c>
      <c r="G243" t="s">
        <v>594</v>
      </c>
      <c r="H243" t="s">
        <v>360</v>
      </c>
      <c r="I243" t="s">
        <v>587</v>
      </c>
      <c r="J243" t="s">
        <v>357</v>
      </c>
      <c r="K243">
        <v>0</v>
      </c>
      <c r="L243" t="s">
        <v>281</v>
      </c>
      <c r="M243">
        <v>0</v>
      </c>
      <c r="N243" t="s">
        <v>299</v>
      </c>
      <c r="O243" t="s">
        <v>287</v>
      </c>
      <c r="P243" t="s">
        <v>283</v>
      </c>
    </row>
    <row r="244" spans="1:16">
      <c r="A244" t="s">
        <v>275</v>
      </c>
      <c r="B244" t="s">
        <v>367</v>
      </c>
      <c r="C244" t="s">
        <v>368</v>
      </c>
      <c r="E244">
        <v>8</v>
      </c>
      <c r="F244" t="s">
        <v>369</v>
      </c>
      <c r="G244" t="s">
        <v>594</v>
      </c>
      <c r="H244" t="s">
        <v>367</v>
      </c>
      <c r="I244" t="s">
        <v>587</v>
      </c>
      <c r="J244" t="s">
        <v>280</v>
      </c>
      <c r="K244">
        <v>0</v>
      </c>
      <c r="L244" t="s">
        <v>281</v>
      </c>
      <c r="M244">
        <v>0</v>
      </c>
      <c r="N244" t="s">
        <v>282</v>
      </c>
      <c r="O244" t="s">
        <v>283</v>
      </c>
      <c r="P244" t="s">
        <v>283</v>
      </c>
    </row>
    <row r="245" spans="1:16">
      <c r="A245" t="s">
        <v>275</v>
      </c>
      <c r="B245" t="s">
        <v>370</v>
      </c>
      <c r="C245" t="s">
        <v>171</v>
      </c>
      <c r="E245">
        <v>1</v>
      </c>
      <c r="F245" t="s">
        <v>371</v>
      </c>
      <c r="G245" t="s">
        <v>367</v>
      </c>
      <c r="H245" t="s">
        <v>370</v>
      </c>
      <c r="I245" t="s">
        <v>587</v>
      </c>
      <c r="J245" t="s">
        <v>372</v>
      </c>
      <c r="K245">
        <v>0</v>
      </c>
      <c r="L245" t="s">
        <v>281</v>
      </c>
      <c r="M245">
        <v>0</v>
      </c>
      <c r="N245" t="s">
        <v>299</v>
      </c>
      <c r="O245" t="s">
        <v>287</v>
      </c>
      <c r="P245" t="s">
        <v>283</v>
      </c>
    </row>
    <row r="246" spans="1:16">
      <c r="A246" t="s">
        <v>275</v>
      </c>
      <c r="B246" t="s">
        <v>373</v>
      </c>
      <c r="C246" t="s">
        <v>172</v>
      </c>
      <c r="E246">
        <v>2</v>
      </c>
      <c r="F246" t="s">
        <v>374</v>
      </c>
      <c r="G246" t="s">
        <v>367</v>
      </c>
      <c r="H246" t="s">
        <v>373</v>
      </c>
      <c r="I246" t="s">
        <v>587</v>
      </c>
      <c r="J246" t="s">
        <v>372</v>
      </c>
      <c r="K246">
        <v>0</v>
      </c>
      <c r="L246" t="s">
        <v>281</v>
      </c>
      <c r="M246">
        <v>0</v>
      </c>
      <c r="N246" t="s">
        <v>299</v>
      </c>
      <c r="O246" t="s">
        <v>287</v>
      </c>
      <c r="P246" t="s">
        <v>283</v>
      </c>
    </row>
    <row r="247" spans="1:16">
      <c r="A247" t="s">
        <v>275</v>
      </c>
      <c r="B247" t="s">
        <v>375</v>
      </c>
      <c r="C247" t="s">
        <v>376</v>
      </c>
      <c r="E247">
        <v>3</v>
      </c>
      <c r="F247" t="s">
        <v>377</v>
      </c>
      <c r="G247" t="s">
        <v>367</v>
      </c>
      <c r="H247" t="s">
        <v>375</v>
      </c>
      <c r="I247" t="s">
        <v>587</v>
      </c>
      <c r="J247" t="s">
        <v>372</v>
      </c>
      <c r="K247">
        <v>0</v>
      </c>
      <c r="L247" t="s">
        <v>281</v>
      </c>
      <c r="M247">
        <v>0</v>
      </c>
      <c r="N247" t="s">
        <v>299</v>
      </c>
      <c r="O247" t="s">
        <v>287</v>
      </c>
      <c r="P247" t="s">
        <v>283</v>
      </c>
    </row>
    <row r="248" spans="1:16">
      <c r="A248" t="s">
        <v>275</v>
      </c>
      <c r="B248" t="s">
        <v>380</v>
      </c>
      <c r="C248" t="s">
        <v>175</v>
      </c>
      <c r="E248">
        <v>9</v>
      </c>
      <c r="F248" t="s">
        <v>381</v>
      </c>
      <c r="G248" t="s">
        <v>594</v>
      </c>
      <c r="H248" t="s">
        <v>380</v>
      </c>
      <c r="I248" t="s">
        <v>587</v>
      </c>
      <c r="J248" t="s">
        <v>357</v>
      </c>
      <c r="K248">
        <v>0</v>
      </c>
      <c r="L248" t="s">
        <v>281</v>
      </c>
      <c r="M248">
        <v>0</v>
      </c>
      <c r="N248" t="s">
        <v>299</v>
      </c>
      <c r="O248" t="s">
        <v>287</v>
      </c>
      <c r="P248" t="s">
        <v>283</v>
      </c>
    </row>
    <row r="249" spans="1:16">
      <c r="A249" t="s">
        <v>275</v>
      </c>
      <c r="B249" t="s">
        <v>388</v>
      </c>
      <c r="C249" t="s">
        <v>389</v>
      </c>
      <c r="E249">
        <v>13</v>
      </c>
      <c r="F249" t="s">
        <v>390</v>
      </c>
      <c r="G249" t="s">
        <v>594</v>
      </c>
      <c r="H249" t="s">
        <v>388</v>
      </c>
      <c r="I249" t="s">
        <v>587</v>
      </c>
      <c r="J249" t="s">
        <v>280</v>
      </c>
      <c r="K249">
        <v>0</v>
      </c>
      <c r="L249" t="s">
        <v>281</v>
      </c>
      <c r="M249">
        <v>0</v>
      </c>
      <c r="N249" t="s">
        <v>282</v>
      </c>
      <c r="O249" t="s">
        <v>283</v>
      </c>
      <c r="P249" t="s">
        <v>283</v>
      </c>
    </row>
    <row r="250" spans="1:16">
      <c r="A250" t="s">
        <v>275</v>
      </c>
      <c r="B250" t="s">
        <v>391</v>
      </c>
      <c r="C250" t="s">
        <v>179</v>
      </c>
      <c r="E250">
        <v>1</v>
      </c>
      <c r="F250" t="s">
        <v>392</v>
      </c>
      <c r="G250" t="s">
        <v>388</v>
      </c>
      <c r="H250" t="s">
        <v>391</v>
      </c>
      <c r="I250" t="s">
        <v>587</v>
      </c>
      <c r="J250" t="s">
        <v>357</v>
      </c>
      <c r="K250">
        <v>0</v>
      </c>
      <c r="L250" t="s">
        <v>281</v>
      </c>
      <c r="M250">
        <v>0</v>
      </c>
      <c r="N250" t="s">
        <v>299</v>
      </c>
      <c r="O250" t="s">
        <v>287</v>
      </c>
      <c r="P250" t="s">
        <v>283</v>
      </c>
    </row>
    <row r="251" spans="1:16">
      <c r="A251" t="s">
        <v>275</v>
      </c>
      <c r="B251" t="s">
        <v>393</v>
      </c>
      <c r="C251" t="s">
        <v>180</v>
      </c>
      <c r="E251">
        <v>2</v>
      </c>
      <c r="F251" t="s">
        <v>478</v>
      </c>
      <c r="G251" t="s">
        <v>388</v>
      </c>
      <c r="H251" t="s">
        <v>393</v>
      </c>
      <c r="I251" t="s">
        <v>587</v>
      </c>
      <c r="J251" t="s">
        <v>366</v>
      </c>
      <c r="K251">
        <v>0</v>
      </c>
      <c r="L251" t="s">
        <v>281</v>
      </c>
      <c r="M251">
        <v>0</v>
      </c>
      <c r="N251" t="s">
        <v>299</v>
      </c>
      <c r="O251" t="s">
        <v>287</v>
      </c>
      <c r="P251" t="s">
        <v>283</v>
      </c>
    </row>
    <row r="252" spans="1:16">
      <c r="A252" t="s">
        <v>275</v>
      </c>
      <c r="B252" t="s">
        <v>395</v>
      </c>
      <c r="C252" t="s">
        <v>396</v>
      </c>
      <c r="E252">
        <v>14</v>
      </c>
      <c r="F252" t="s">
        <v>397</v>
      </c>
      <c r="G252" t="s">
        <v>594</v>
      </c>
      <c r="H252" t="s">
        <v>395</v>
      </c>
      <c r="I252" t="s">
        <v>587</v>
      </c>
      <c r="J252" t="s">
        <v>280</v>
      </c>
      <c r="K252">
        <v>0</v>
      </c>
      <c r="L252" t="s">
        <v>281</v>
      </c>
      <c r="M252">
        <v>0</v>
      </c>
      <c r="N252" t="s">
        <v>282</v>
      </c>
      <c r="O252" t="s">
        <v>283</v>
      </c>
      <c r="P252" t="s">
        <v>283</v>
      </c>
    </row>
    <row r="253" spans="1:16">
      <c r="A253" t="s">
        <v>275</v>
      </c>
      <c r="B253" t="s">
        <v>398</v>
      </c>
      <c r="C253" t="s">
        <v>181</v>
      </c>
      <c r="E253">
        <v>1</v>
      </c>
      <c r="F253" t="s">
        <v>399</v>
      </c>
      <c r="G253" t="s">
        <v>395</v>
      </c>
      <c r="H253" t="s">
        <v>398</v>
      </c>
      <c r="I253" t="s">
        <v>587</v>
      </c>
      <c r="J253" t="s">
        <v>357</v>
      </c>
      <c r="K253">
        <v>0</v>
      </c>
      <c r="L253" t="s">
        <v>281</v>
      </c>
      <c r="M253">
        <v>0</v>
      </c>
      <c r="N253" t="s">
        <v>299</v>
      </c>
      <c r="O253" t="s">
        <v>287</v>
      </c>
      <c r="P253" t="s">
        <v>283</v>
      </c>
    </row>
    <row r="254" spans="1:16">
      <c r="A254" t="s">
        <v>275</v>
      </c>
      <c r="B254" t="s">
        <v>400</v>
      </c>
      <c r="C254" t="s">
        <v>182</v>
      </c>
      <c r="E254">
        <v>2</v>
      </c>
      <c r="F254" t="s">
        <v>401</v>
      </c>
      <c r="G254" t="s">
        <v>395</v>
      </c>
      <c r="H254" t="s">
        <v>400</v>
      </c>
      <c r="I254" t="s">
        <v>587</v>
      </c>
      <c r="J254" t="s">
        <v>366</v>
      </c>
      <c r="K254">
        <v>0</v>
      </c>
      <c r="L254" t="s">
        <v>281</v>
      </c>
      <c r="M254">
        <v>0</v>
      </c>
      <c r="N254" t="s">
        <v>299</v>
      </c>
      <c r="O254" t="s">
        <v>287</v>
      </c>
      <c r="P254" t="s">
        <v>283</v>
      </c>
    </row>
    <row r="255" spans="1:16">
      <c r="A255" t="s">
        <v>275</v>
      </c>
      <c r="B255" t="s">
        <v>402</v>
      </c>
      <c r="C255" t="s">
        <v>183</v>
      </c>
      <c r="E255">
        <v>15</v>
      </c>
      <c r="F255" t="s">
        <v>403</v>
      </c>
      <c r="G255" t="s">
        <v>594</v>
      </c>
      <c r="H255" t="s">
        <v>402</v>
      </c>
      <c r="I255" t="s">
        <v>587</v>
      </c>
      <c r="J255" t="s">
        <v>357</v>
      </c>
      <c r="K255">
        <v>0</v>
      </c>
      <c r="L255" t="s">
        <v>281</v>
      </c>
      <c r="M255">
        <v>0</v>
      </c>
      <c r="N255" t="s">
        <v>299</v>
      </c>
      <c r="O255" t="s">
        <v>287</v>
      </c>
      <c r="P255" t="s">
        <v>283</v>
      </c>
    </row>
    <row r="256" spans="1:16">
      <c r="A256" t="s">
        <v>275</v>
      </c>
      <c r="B256" t="s">
        <v>597</v>
      </c>
      <c r="C256" t="s">
        <v>598</v>
      </c>
      <c r="E256">
        <v>16</v>
      </c>
      <c r="F256" t="s">
        <v>599</v>
      </c>
      <c r="I256" t="s">
        <v>600</v>
      </c>
      <c r="J256" t="s">
        <v>280</v>
      </c>
      <c r="K256">
        <v>0</v>
      </c>
      <c r="L256" t="s">
        <v>281</v>
      </c>
      <c r="M256">
        <v>0</v>
      </c>
      <c r="N256" t="s">
        <v>282</v>
      </c>
      <c r="O256" t="s">
        <v>283</v>
      </c>
      <c r="P256" t="s">
        <v>283</v>
      </c>
    </row>
    <row r="257" spans="1:16">
      <c r="A257" t="s">
        <v>275</v>
      </c>
      <c r="B257" t="s">
        <v>601</v>
      </c>
      <c r="C257" t="s">
        <v>602</v>
      </c>
      <c r="E257">
        <v>1</v>
      </c>
      <c r="F257" t="s">
        <v>603</v>
      </c>
      <c r="G257" t="s">
        <v>597</v>
      </c>
      <c r="H257" t="s">
        <v>601</v>
      </c>
      <c r="I257" t="s">
        <v>600</v>
      </c>
      <c r="J257" t="s">
        <v>280</v>
      </c>
      <c r="K257">
        <v>0</v>
      </c>
      <c r="L257" t="s">
        <v>334</v>
      </c>
      <c r="M257">
        <v>0</v>
      </c>
      <c r="N257" t="s">
        <v>282</v>
      </c>
      <c r="O257" t="s">
        <v>283</v>
      </c>
      <c r="P257" t="s">
        <v>283</v>
      </c>
    </row>
    <row r="258" spans="1:16">
      <c r="A258" t="s">
        <v>275</v>
      </c>
      <c r="B258" t="s">
        <v>604</v>
      </c>
      <c r="C258" t="s">
        <v>605</v>
      </c>
      <c r="E258">
        <v>1</v>
      </c>
      <c r="F258" t="s">
        <v>606</v>
      </c>
      <c r="G258" t="s">
        <v>601</v>
      </c>
      <c r="H258" t="s">
        <v>604</v>
      </c>
      <c r="I258" t="s">
        <v>600</v>
      </c>
      <c r="J258" t="s">
        <v>280</v>
      </c>
      <c r="K258">
        <v>0</v>
      </c>
      <c r="L258" t="s">
        <v>338</v>
      </c>
      <c r="M258">
        <v>0</v>
      </c>
      <c r="N258" t="s">
        <v>282</v>
      </c>
      <c r="O258" t="s">
        <v>283</v>
      </c>
      <c r="P258" t="s">
        <v>283</v>
      </c>
    </row>
    <row r="259" spans="1:16">
      <c r="B259" t="s">
        <v>607</v>
      </c>
      <c r="C259" t="s">
        <v>608</v>
      </c>
      <c r="E259">
        <v>2</v>
      </c>
      <c r="F259" t="s">
        <v>609</v>
      </c>
      <c r="G259" t="s">
        <v>597</v>
      </c>
      <c r="H259" t="s">
        <v>607</v>
      </c>
      <c r="I259" t="s">
        <v>600</v>
      </c>
      <c r="J259" t="s">
        <v>280</v>
      </c>
      <c r="K259">
        <v>0</v>
      </c>
      <c r="L259" t="s">
        <v>281</v>
      </c>
      <c r="M259">
        <v>0</v>
      </c>
      <c r="N259" t="s">
        <v>282</v>
      </c>
      <c r="O259" t="s">
        <v>283</v>
      </c>
      <c r="P259" t="s">
        <v>283</v>
      </c>
    </row>
    <row r="260" spans="1:16">
      <c r="A260" t="s">
        <v>275</v>
      </c>
    </row>
    <row r="261" spans="1:16">
      <c r="A261" t="s">
        <v>275</v>
      </c>
      <c r="B261" t="s">
        <v>955</v>
      </c>
      <c r="C261" t="s">
        <v>954</v>
      </c>
      <c r="E261">
        <v>2</v>
      </c>
      <c r="F261" t="s">
        <v>495</v>
      </c>
      <c r="G261" t="s">
        <v>607</v>
      </c>
      <c r="H261" t="s">
        <v>494</v>
      </c>
      <c r="I261" t="s">
        <v>600</v>
      </c>
      <c r="J261" t="s">
        <v>496</v>
      </c>
      <c r="K261">
        <v>0</v>
      </c>
      <c r="L261" t="s">
        <v>281</v>
      </c>
      <c r="M261">
        <v>0</v>
      </c>
      <c r="N261" t="s">
        <v>282</v>
      </c>
      <c r="O261" t="s">
        <v>287</v>
      </c>
      <c r="P261" t="s">
        <v>283</v>
      </c>
    </row>
    <row r="262" spans="1:16">
      <c r="A262" t="s">
        <v>275</v>
      </c>
      <c r="B262" t="s">
        <v>355</v>
      </c>
      <c r="C262" t="s">
        <v>166</v>
      </c>
      <c r="E262">
        <v>3</v>
      </c>
      <c r="F262" t="s">
        <v>356</v>
      </c>
      <c r="G262" t="s">
        <v>607</v>
      </c>
      <c r="H262" t="s">
        <v>355</v>
      </c>
      <c r="I262" t="s">
        <v>600</v>
      </c>
      <c r="J262" t="s">
        <v>357</v>
      </c>
      <c r="K262">
        <v>0</v>
      </c>
      <c r="L262" t="s">
        <v>281</v>
      </c>
      <c r="M262">
        <v>0</v>
      </c>
      <c r="N262" t="s">
        <v>299</v>
      </c>
      <c r="O262" t="s">
        <v>287</v>
      </c>
      <c r="P262" t="s">
        <v>283</v>
      </c>
    </row>
    <row r="263" spans="1:16">
      <c r="A263" t="s">
        <v>275</v>
      </c>
      <c r="B263" t="s">
        <v>358</v>
      </c>
      <c r="C263" t="s">
        <v>167</v>
      </c>
      <c r="E263">
        <v>4</v>
      </c>
      <c r="F263" t="s">
        <v>359</v>
      </c>
      <c r="G263" t="s">
        <v>607</v>
      </c>
      <c r="H263" t="s">
        <v>358</v>
      </c>
      <c r="I263" t="s">
        <v>600</v>
      </c>
      <c r="J263" t="s">
        <v>357</v>
      </c>
      <c r="K263">
        <v>0</v>
      </c>
      <c r="L263" t="s">
        <v>281</v>
      </c>
      <c r="M263">
        <v>0</v>
      </c>
      <c r="N263" t="s">
        <v>299</v>
      </c>
      <c r="O263" t="s">
        <v>287</v>
      </c>
      <c r="P263" t="s">
        <v>283</v>
      </c>
    </row>
    <row r="264" spans="1:16">
      <c r="A264" t="s">
        <v>275</v>
      </c>
      <c r="B264" t="s">
        <v>360</v>
      </c>
      <c r="C264" t="s">
        <v>168</v>
      </c>
      <c r="E264">
        <v>5</v>
      </c>
      <c r="F264" t="s">
        <v>361</v>
      </c>
      <c r="G264" t="s">
        <v>607</v>
      </c>
      <c r="H264" t="s">
        <v>360</v>
      </c>
      <c r="I264" t="s">
        <v>600</v>
      </c>
      <c r="J264" t="s">
        <v>357</v>
      </c>
      <c r="K264">
        <v>0</v>
      </c>
      <c r="L264" t="s">
        <v>281</v>
      </c>
      <c r="M264">
        <v>0</v>
      </c>
      <c r="N264" t="s">
        <v>299</v>
      </c>
      <c r="O264" t="s">
        <v>287</v>
      </c>
      <c r="P264" t="s">
        <v>283</v>
      </c>
    </row>
    <row r="265" spans="1:16">
      <c r="A265" t="s">
        <v>275</v>
      </c>
      <c r="B265" t="s">
        <v>367</v>
      </c>
      <c r="C265" t="s">
        <v>368</v>
      </c>
      <c r="E265">
        <v>8</v>
      </c>
      <c r="F265" t="s">
        <v>369</v>
      </c>
      <c r="G265" t="s">
        <v>607</v>
      </c>
      <c r="H265" t="s">
        <v>367</v>
      </c>
      <c r="I265" t="s">
        <v>600</v>
      </c>
      <c r="J265" t="s">
        <v>280</v>
      </c>
      <c r="K265">
        <v>0</v>
      </c>
      <c r="L265" t="s">
        <v>281</v>
      </c>
      <c r="M265">
        <v>0</v>
      </c>
      <c r="N265" t="s">
        <v>282</v>
      </c>
      <c r="O265" t="s">
        <v>283</v>
      </c>
      <c r="P265" t="s">
        <v>283</v>
      </c>
    </row>
    <row r="266" spans="1:16">
      <c r="A266" t="s">
        <v>275</v>
      </c>
      <c r="B266" t="s">
        <v>370</v>
      </c>
      <c r="C266" t="s">
        <v>171</v>
      </c>
      <c r="E266">
        <v>1</v>
      </c>
      <c r="F266" t="s">
        <v>371</v>
      </c>
      <c r="G266" t="s">
        <v>367</v>
      </c>
      <c r="H266" t="s">
        <v>370</v>
      </c>
      <c r="I266" t="s">
        <v>600</v>
      </c>
      <c r="J266" t="s">
        <v>372</v>
      </c>
      <c r="K266">
        <v>0</v>
      </c>
      <c r="L266" t="s">
        <v>281</v>
      </c>
      <c r="M266">
        <v>0</v>
      </c>
      <c r="N266" t="s">
        <v>299</v>
      </c>
      <c r="O266" t="s">
        <v>287</v>
      </c>
      <c r="P266" t="s">
        <v>283</v>
      </c>
    </row>
    <row r="267" spans="1:16">
      <c r="A267" t="s">
        <v>275</v>
      </c>
      <c r="B267" t="s">
        <v>373</v>
      </c>
      <c r="C267" t="s">
        <v>172</v>
      </c>
      <c r="E267">
        <v>2</v>
      </c>
      <c r="F267" t="s">
        <v>374</v>
      </c>
      <c r="G267" t="s">
        <v>367</v>
      </c>
      <c r="H267" t="s">
        <v>373</v>
      </c>
      <c r="I267" t="s">
        <v>600</v>
      </c>
      <c r="J267" t="s">
        <v>372</v>
      </c>
      <c r="K267">
        <v>0</v>
      </c>
      <c r="L267" t="s">
        <v>281</v>
      </c>
      <c r="M267">
        <v>0</v>
      </c>
      <c r="N267" t="s">
        <v>299</v>
      </c>
      <c r="O267" t="s">
        <v>287</v>
      </c>
      <c r="P267" t="s">
        <v>283</v>
      </c>
    </row>
    <row r="268" spans="1:16">
      <c r="A268" t="s">
        <v>275</v>
      </c>
      <c r="B268" t="s">
        <v>375</v>
      </c>
      <c r="C268" t="s">
        <v>376</v>
      </c>
      <c r="E268">
        <v>3</v>
      </c>
      <c r="F268" t="s">
        <v>377</v>
      </c>
      <c r="G268" t="s">
        <v>367</v>
      </c>
      <c r="H268" t="s">
        <v>375</v>
      </c>
      <c r="I268" t="s">
        <v>600</v>
      </c>
      <c r="J268" t="s">
        <v>372</v>
      </c>
      <c r="K268">
        <v>0</v>
      </c>
      <c r="L268" t="s">
        <v>281</v>
      </c>
      <c r="M268">
        <v>0</v>
      </c>
      <c r="N268" t="s">
        <v>299</v>
      </c>
      <c r="O268" t="s">
        <v>287</v>
      </c>
      <c r="P268" t="s">
        <v>283</v>
      </c>
    </row>
    <row r="269" spans="1:16">
      <c r="A269" t="s">
        <v>275</v>
      </c>
      <c r="B269" t="s">
        <v>380</v>
      </c>
      <c r="C269" t="s">
        <v>175</v>
      </c>
      <c r="E269">
        <v>9</v>
      </c>
      <c r="F269" t="s">
        <v>381</v>
      </c>
      <c r="G269" t="s">
        <v>607</v>
      </c>
      <c r="H269" t="s">
        <v>380</v>
      </c>
      <c r="I269" t="s">
        <v>600</v>
      </c>
      <c r="J269" t="s">
        <v>357</v>
      </c>
      <c r="K269">
        <v>0</v>
      </c>
      <c r="L269" t="s">
        <v>281</v>
      </c>
      <c r="M269">
        <v>0</v>
      </c>
      <c r="N269" t="s">
        <v>299</v>
      </c>
      <c r="O269" t="s">
        <v>287</v>
      </c>
      <c r="P269" t="s">
        <v>283</v>
      </c>
    </row>
    <row r="270" spans="1:16">
      <c r="A270" t="s">
        <v>275</v>
      </c>
      <c r="B270" t="s">
        <v>388</v>
      </c>
      <c r="C270" t="s">
        <v>389</v>
      </c>
      <c r="E270">
        <v>13</v>
      </c>
      <c r="F270" t="s">
        <v>390</v>
      </c>
      <c r="G270" t="s">
        <v>607</v>
      </c>
      <c r="H270" t="s">
        <v>388</v>
      </c>
      <c r="I270" t="s">
        <v>600</v>
      </c>
      <c r="J270" t="s">
        <v>280</v>
      </c>
      <c r="K270">
        <v>0</v>
      </c>
      <c r="L270" t="s">
        <v>281</v>
      </c>
      <c r="M270">
        <v>0</v>
      </c>
      <c r="N270" t="s">
        <v>282</v>
      </c>
      <c r="O270" t="s">
        <v>283</v>
      </c>
      <c r="P270" t="s">
        <v>283</v>
      </c>
    </row>
    <row r="271" spans="1:16">
      <c r="A271" t="s">
        <v>275</v>
      </c>
      <c r="B271" t="s">
        <v>391</v>
      </c>
      <c r="C271" t="s">
        <v>179</v>
      </c>
      <c r="E271">
        <v>1</v>
      </c>
      <c r="F271" t="s">
        <v>392</v>
      </c>
      <c r="G271" t="s">
        <v>388</v>
      </c>
      <c r="H271" t="s">
        <v>391</v>
      </c>
      <c r="I271" t="s">
        <v>600</v>
      </c>
      <c r="J271" t="s">
        <v>357</v>
      </c>
      <c r="K271">
        <v>0</v>
      </c>
      <c r="L271" t="s">
        <v>281</v>
      </c>
      <c r="M271">
        <v>0</v>
      </c>
      <c r="N271" t="s">
        <v>299</v>
      </c>
      <c r="O271" t="s">
        <v>287</v>
      </c>
      <c r="P271" t="s">
        <v>283</v>
      </c>
    </row>
    <row r="272" spans="1:16">
      <c r="A272" t="s">
        <v>275</v>
      </c>
      <c r="B272" t="s">
        <v>393</v>
      </c>
      <c r="C272" t="s">
        <v>180</v>
      </c>
      <c r="E272">
        <v>2</v>
      </c>
      <c r="F272" t="s">
        <v>478</v>
      </c>
      <c r="G272" t="s">
        <v>388</v>
      </c>
      <c r="H272" t="s">
        <v>393</v>
      </c>
      <c r="I272" t="s">
        <v>600</v>
      </c>
      <c r="J272" t="s">
        <v>366</v>
      </c>
      <c r="K272">
        <v>0</v>
      </c>
      <c r="L272" t="s">
        <v>281</v>
      </c>
      <c r="M272">
        <v>0</v>
      </c>
      <c r="N272" t="s">
        <v>299</v>
      </c>
      <c r="O272" t="s">
        <v>287</v>
      </c>
      <c r="P272" t="s">
        <v>283</v>
      </c>
    </row>
    <row r="273" spans="1:16">
      <c r="A273" t="s">
        <v>275</v>
      </c>
      <c r="B273" t="s">
        <v>395</v>
      </c>
      <c r="C273" t="s">
        <v>396</v>
      </c>
      <c r="E273">
        <v>14</v>
      </c>
      <c r="F273" t="s">
        <v>397</v>
      </c>
      <c r="G273" t="s">
        <v>607</v>
      </c>
      <c r="H273" t="s">
        <v>395</v>
      </c>
      <c r="I273" t="s">
        <v>600</v>
      </c>
      <c r="J273" t="s">
        <v>280</v>
      </c>
      <c r="K273">
        <v>0</v>
      </c>
      <c r="L273" t="s">
        <v>281</v>
      </c>
      <c r="M273">
        <v>0</v>
      </c>
      <c r="N273" t="s">
        <v>282</v>
      </c>
      <c r="O273" t="s">
        <v>283</v>
      </c>
      <c r="P273" t="s">
        <v>283</v>
      </c>
    </row>
    <row r="274" spans="1:16">
      <c r="A274" t="s">
        <v>275</v>
      </c>
      <c r="B274" t="s">
        <v>398</v>
      </c>
      <c r="C274" t="s">
        <v>181</v>
      </c>
      <c r="E274">
        <v>1</v>
      </c>
      <c r="F274" t="s">
        <v>399</v>
      </c>
      <c r="G274" t="s">
        <v>395</v>
      </c>
      <c r="H274" t="s">
        <v>398</v>
      </c>
      <c r="I274" t="s">
        <v>600</v>
      </c>
      <c r="J274" t="s">
        <v>357</v>
      </c>
      <c r="K274">
        <v>0</v>
      </c>
      <c r="L274" t="s">
        <v>281</v>
      </c>
      <c r="M274">
        <v>0</v>
      </c>
      <c r="N274" t="s">
        <v>299</v>
      </c>
      <c r="O274" t="s">
        <v>287</v>
      </c>
      <c r="P274" t="s">
        <v>283</v>
      </c>
    </row>
    <row r="275" spans="1:16">
      <c r="A275" t="s">
        <v>275</v>
      </c>
      <c r="B275" t="s">
        <v>400</v>
      </c>
      <c r="C275" t="s">
        <v>182</v>
      </c>
      <c r="E275">
        <v>2</v>
      </c>
      <c r="F275" t="s">
        <v>401</v>
      </c>
      <c r="G275" t="s">
        <v>395</v>
      </c>
      <c r="H275" t="s">
        <v>400</v>
      </c>
      <c r="I275" t="s">
        <v>600</v>
      </c>
      <c r="J275" t="s">
        <v>366</v>
      </c>
      <c r="K275">
        <v>0</v>
      </c>
      <c r="L275" t="s">
        <v>281</v>
      </c>
      <c r="M275">
        <v>0</v>
      </c>
      <c r="N275" t="s">
        <v>299</v>
      </c>
      <c r="O275" t="s">
        <v>287</v>
      </c>
      <c r="P275" t="s">
        <v>283</v>
      </c>
    </row>
    <row r="276" spans="1:16">
      <c r="A276" t="s">
        <v>275</v>
      </c>
      <c r="B276" t="s">
        <v>402</v>
      </c>
      <c r="C276" t="s">
        <v>183</v>
      </c>
      <c r="E276">
        <v>15</v>
      </c>
      <c r="F276" t="s">
        <v>403</v>
      </c>
      <c r="G276" t="s">
        <v>607</v>
      </c>
      <c r="H276" t="s">
        <v>402</v>
      </c>
      <c r="I276" t="s">
        <v>600</v>
      </c>
      <c r="J276" t="s">
        <v>357</v>
      </c>
      <c r="K276">
        <v>0</v>
      </c>
      <c r="L276" t="s">
        <v>281</v>
      </c>
      <c r="M276">
        <v>0</v>
      </c>
      <c r="N276" t="s">
        <v>299</v>
      </c>
      <c r="O276" t="s">
        <v>287</v>
      </c>
      <c r="P276" t="s">
        <v>283</v>
      </c>
    </row>
    <row r="277" spans="1:16">
      <c r="A277" t="s">
        <v>275</v>
      </c>
      <c r="B277" t="s">
        <v>610</v>
      </c>
      <c r="C277" t="s">
        <v>611</v>
      </c>
      <c r="F277" t="s">
        <v>612</v>
      </c>
      <c r="H277" t="s">
        <v>610</v>
      </c>
      <c r="I277" t="s">
        <v>613</v>
      </c>
      <c r="J277" t="s">
        <v>280</v>
      </c>
      <c r="K277">
        <v>0</v>
      </c>
      <c r="L277" t="s">
        <v>281</v>
      </c>
      <c r="M277">
        <v>0</v>
      </c>
      <c r="N277" t="s">
        <v>282</v>
      </c>
      <c r="O277" t="s">
        <v>283</v>
      </c>
      <c r="P277" t="s">
        <v>283</v>
      </c>
    </row>
    <row r="278" spans="1:16">
      <c r="A278" t="s">
        <v>275</v>
      </c>
      <c r="B278" t="s">
        <v>614</v>
      </c>
      <c r="C278" t="s">
        <v>615</v>
      </c>
      <c r="E278">
        <v>1</v>
      </c>
      <c r="F278" t="s">
        <v>616</v>
      </c>
      <c r="G278" t="s">
        <v>610</v>
      </c>
      <c r="H278" t="s">
        <v>614</v>
      </c>
      <c r="I278" t="s">
        <v>613</v>
      </c>
      <c r="J278" t="s">
        <v>280</v>
      </c>
      <c r="K278">
        <v>0</v>
      </c>
      <c r="L278" t="s">
        <v>334</v>
      </c>
      <c r="M278">
        <v>0</v>
      </c>
      <c r="N278" t="s">
        <v>282</v>
      </c>
      <c r="O278" t="s">
        <v>283</v>
      </c>
      <c r="P278" t="s">
        <v>283</v>
      </c>
    </row>
    <row r="279" spans="1:16">
      <c r="A279" t="s">
        <v>275</v>
      </c>
      <c r="B279" t="s">
        <v>617</v>
      </c>
      <c r="C279" t="s">
        <v>618</v>
      </c>
      <c r="E279">
        <v>1</v>
      </c>
      <c r="F279" t="s">
        <v>619</v>
      </c>
      <c r="G279" t="s">
        <v>614</v>
      </c>
      <c r="H279" t="s">
        <v>617</v>
      </c>
      <c r="I279" t="s">
        <v>613</v>
      </c>
      <c r="J279" t="s">
        <v>280</v>
      </c>
      <c r="K279">
        <v>0</v>
      </c>
      <c r="L279" t="s">
        <v>338</v>
      </c>
      <c r="M279">
        <v>0</v>
      </c>
      <c r="N279" t="s">
        <v>282</v>
      </c>
      <c r="O279" t="s">
        <v>283</v>
      </c>
      <c r="P279" t="s">
        <v>283</v>
      </c>
    </row>
    <row r="280" spans="1:16">
      <c r="B280" t="s">
        <v>620</v>
      </c>
      <c r="C280" t="s">
        <v>621</v>
      </c>
      <c r="E280">
        <v>2</v>
      </c>
      <c r="F280" t="s">
        <v>622</v>
      </c>
      <c r="G280" t="s">
        <v>610</v>
      </c>
      <c r="H280" t="s">
        <v>620</v>
      </c>
      <c r="I280" t="s">
        <v>613</v>
      </c>
      <c r="J280" t="s">
        <v>280</v>
      </c>
      <c r="K280">
        <v>0</v>
      </c>
      <c r="L280" t="s">
        <v>281</v>
      </c>
      <c r="M280">
        <v>0</v>
      </c>
      <c r="N280" t="s">
        <v>282</v>
      </c>
      <c r="O280" t="s">
        <v>283</v>
      </c>
      <c r="P280" t="s">
        <v>283</v>
      </c>
    </row>
    <row r="281" spans="1:16">
      <c r="A281" t="s">
        <v>275</v>
      </c>
    </row>
    <row r="282" spans="1:16">
      <c r="A282" t="s">
        <v>275</v>
      </c>
      <c r="B282" t="s">
        <v>955</v>
      </c>
      <c r="C282" t="s">
        <v>954</v>
      </c>
      <c r="E282">
        <v>2</v>
      </c>
      <c r="F282" t="s">
        <v>495</v>
      </c>
      <c r="G282" t="s">
        <v>620</v>
      </c>
      <c r="H282" t="s">
        <v>494</v>
      </c>
      <c r="I282" t="s">
        <v>613</v>
      </c>
      <c r="J282" t="s">
        <v>496</v>
      </c>
      <c r="K282">
        <v>0</v>
      </c>
      <c r="L282" t="s">
        <v>281</v>
      </c>
      <c r="M282">
        <v>0</v>
      </c>
      <c r="N282" t="s">
        <v>282</v>
      </c>
      <c r="O282" t="s">
        <v>287</v>
      </c>
      <c r="P282" t="s">
        <v>283</v>
      </c>
    </row>
    <row r="283" spans="1:16">
      <c r="A283" t="s">
        <v>275</v>
      </c>
      <c r="B283" t="s">
        <v>355</v>
      </c>
      <c r="C283" t="s">
        <v>166</v>
      </c>
      <c r="E283">
        <v>3</v>
      </c>
      <c r="F283" t="s">
        <v>356</v>
      </c>
      <c r="G283" t="s">
        <v>620</v>
      </c>
      <c r="H283" t="s">
        <v>355</v>
      </c>
      <c r="I283" t="s">
        <v>613</v>
      </c>
      <c r="J283" t="s">
        <v>357</v>
      </c>
      <c r="K283">
        <v>0</v>
      </c>
      <c r="L283" t="s">
        <v>281</v>
      </c>
      <c r="M283">
        <v>0</v>
      </c>
      <c r="N283" t="s">
        <v>299</v>
      </c>
      <c r="O283" t="s">
        <v>287</v>
      </c>
      <c r="P283" t="s">
        <v>283</v>
      </c>
    </row>
    <row r="284" spans="1:16">
      <c r="A284" t="s">
        <v>275</v>
      </c>
      <c r="B284" t="s">
        <v>358</v>
      </c>
      <c r="C284" t="s">
        <v>167</v>
      </c>
      <c r="E284">
        <v>4</v>
      </c>
      <c r="F284" t="s">
        <v>359</v>
      </c>
      <c r="G284" t="s">
        <v>620</v>
      </c>
      <c r="H284" t="s">
        <v>358</v>
      </c>
      <c r="I284" t="s">
        <v>613</v>
      </c>
      <c r="J284" t="s">
        <v>357</v>
      </c>
      <c r="K284">
        <v>0</v>
      </c>
      <c r="L284" t="s">
        <v>281</v>
      </c>
      <c r="M284">
        <v>0</v>
      </c>
      <c r="N284" t="s">
        <v>299</v>
      </c>
      <c r="O284" t="s">
        <v>287</v>
      </c>
      <c r="P284" t="s">
        <v>283</v>
      </c>
    </row>
    <row r="285" spans="1:16">
      <c r="A285" t="s">
        <v>275</v>
      </c>
      <c r="B285" t="s">
        <v>360</v>
      </c>
      <c r="C285" t="s">
        <v>168</v>
      </c>
      <c r="E285">
        <v>5</v>
      </c>
      <c r="F285" t="s">
        <v>361</v>
      </c>
      <c r="G285" t="s">
        <v>620</v>
      </c>
      <c r="H285" t="s">
        <v>360</v>
      </c>
      <c r="I285" t="s">
        <v>613</v>
      </c>
      <c r="J285" t="s">
        <v>357</v>
      </c>
      <c r="K285">
        <v>0</v>
      </c>
      <c r="L285" t="s">
        <v>281</v>
      </c>
      <c r="M285">
        <v>0</v>
      </c>
      <c r="N285" t="s">
        <v>299</v>
      </c>
      <c r="O285" t="s">
        <v>287</v>
      </c>
      <c r="P285" t="s">
        <v>283</v>
      </c>
    </row>
    <row r="286" spans="1:16">
      <c r="A286" t="s">
        <v>275</v>
      </c>
      <c r="B286" t="s">
        <v>367</v>
      </c>
      <c r="C286" t="s">
        <v>368</v>
      </c>
      <c r="E286">
        <v>8</v>
      </c>
      <c r="F286" t="s">
        <v>369</v>
      </c>
      <c r="G286" t="s">
        <v>620</v>
      </c>
      <c r="H286" t="s">
        <v>367</v>
      </c>
      <c r="I286" t="s">
        <v>613</v>
      </c>
      <c r="J286" t="s">
        <v>280</v>
      </c>
      <c r="K286">
        <v>0</v>
      </c>
      <c r="L286" t="s">
        <v>281</v>
      </c>
      <c r="M286">
        <v>0</v>
      </c>
      <c r="N286" t="s">
        <v>282</v>
      </c>
      <c r="O286" t="s">
        <v>283</v>
      </c>
      <c r="P286" t="s">
        <v>283</v>
      </c>
    </row>
    <row r="287" spans="1:16">
      <c r="A287" t="s">
        <v>275</v>
      </c>
      <c r="B287" t="s">
        <v>370</v>
      </c>
      <c r="C287" t="s">
        <v>171</v>
      </c>
      <c r="E287">
        <v>1</v>
      </c>
      <c r="F287" t="s">
        <v>371</v>
      </c>
      <c r="G287" t="s">
        <v>367</v>
      </c>
      <c r="H287" t="s">
        <v>370</v>
      </c>
      <c r="I287" t="s">
        <v>613</v>
      </c>
      <c r="J287" t="s">
        <v>372</v>
      </c>
      <c r="K287">
        <v>0</v>
      </c>
      <c r="L287" t="s">
        <v>281</v>
      </c>
      <c r="M287">
        <v>0</v>
      </c>
      <c r="N287" t="s">
        <v>299</v>
      </c>
      <c r="O287" t="s">
        <v>287</v>
      </c>
      <c r="P287" t="s">
        <v>283</v>
      </c>
    </row>
    <row r="288" spans="1:16">
      <c r="A288" t="s">
        <v>275</v>
      </c>
      <c r="B288" t="s">
        <v>373</v>
      </c>
      <c r="C288" t="s">
        <v>172</v>
      </c>
      <c r="E288">
        <v>2</v>
      </c>
      <c r="F288" t="s">
        <v>374</v>
      </c>
      <c r="G288" t="s">
        <v>367</v>
      </c>
      <c r="H288" t="s">
        <v>373</v>
      </c>
      <c r="I288" t="s">
        <v>613</v>
      </c>
      <c r="J288" t="s">
        <v>372</v>
      </c>
      <c r="K288">
        <v>0</v>
      </c>
      <c r="L288" t="s">
        <v>281</v>
      </c>
      <c r="M288">
        <v>0</v>
      </c>
      <c r="N288" t="s">
        <v>299</v>
      </c>
      <c r="O288" t="s">
        <v>287</v>
      </c>
      <c r="P288" t="s">
        <v>283</v>
      </c>
    </row>
    <row r="289" spans="1:16">
      <c r="A289" t="s">
        <v>275</v>
      </c>
      <c r="B289" t="s">
        <v>375</v>
      </c>
      <c r="C289" t="s">
        <v>376</v>
      </c>
      <c r="E289">
        <v>3</v>
      </c>
      <c r="F289" t="s">
        <v>377</v>
      </c>
      <c r="G289" t="s">
        <v>367</v>
      </c>
      <c r="H289" t="s">
        <v>375</v>
      </c>
      <c r="I289" t="s">
        <v>613</v>
      </c>
      <c r="J289" t="s">
        <v>372</v>
      </c>
      <c r="K289">
        <v>0</v>
      </c>
      <c r="L289" t="s">
        <v>281</v>
      </c>
      <c r="M289">
        <v>0</v>
      </c>
      <c r="N289" t="s">
        <v>299</v>
      </c>
      <c r="O289" t="s">
        <v>287</v>
      </c>
      <c r="P289" t="s">
        <v>283</v>
      </c>
    </row>
    <row r="290" spans="1:16">
      <c r="A290" t="s">
        <v>275</v>
      </c>
      <c r="B290" t="s">
        <v>380</v>
      </c>
      <c r="C290" t="s">
        <v>175</v>
      </c>
      <c r="E290">
        <v>9</v>
      </c>
      <c r="F290" t="s">
        <v>381</v>
      </c>
      <c r="G290" t="s">
        <v>620</v>
      </c>
      <c r="H290" t="s">
        <v>380</v>
      </c>
      <c r="I290" t="s">
        <v>613</v>
      </c>
      <c r="J290" t="s">
        <v>357</v>
      </c>
      <c r="K290">
        <v>0</v>
      </c>
      <c r="L290" t="s">
        <v>281</v>
      </c>
      <c r="M290">
        <v>0</v>
      </c>
      <c r="N290" t="s">
        <v>299</v>
      </c>
      <c r="O290" t="s">
        <v>287</v>
      </c>
      <c r="P290" t="s">
        <v>283</v>
      </c>
    </row>
    <row r="291" spans="1:16">
      <c r="A291" t="s">
        <v>275</v>
      </c>
      <c r="B291" t="s">
        <v>388</v>
      </c>
      <c r="C291" t="s">
        <v>389</v>
      </c>
      <c r="E291">
        <v>13</v>
      </c>
      <c r="F291" t="s">
        <v>390</v>
      </c>
      <c r="G291" t="s">
        <v>620</v>
      </c>
      <c r="H291" t="s">
        <v>388</v>
      </c>
      <c r="I291" t="s">
        <v>613</v>
      </c>
      <c r="J291" t="s">
        <v>280</v>
      </c>
      <c r="K291">
        <v>0</v>
      </c>
      <c r="L291" t="s">
        <v>281</v>
      </c>
      <c r="M291">
        <v>0</v>
      </c>
      <c r="N291" t="s">
        <v>282</v>
      </c>
      <c r="O291" t="s">
        <v>283</v>
      </c>
      <c r="P291" t="s">
        <v>283</v>
      </c>
    </row>
    <row r="292" spans="1:16">
      <c r="A292" t="s">
        <v>275</v>
      </c>
      <c r="B292" t="s">
        <v>391</v>
      </c>
      <c r="C292" t="s">
        <v>179</v>
      </c>
      <c r="E292">
        <v>1</v>
      </c>
      <c r="F292" t="s">
        <v>392</v>
      </c>
      <c r="G292" t="s">
        <v>388</v>
      </c>
      <c r="H292" t="s">
        <v>391</v>
      </c>
      <c r="I292" t="s">
        <v>613</v>
      </c>
      <c r="J292" t="s">
        <v>357</v>
      </c>
      <c r="K292">
        <v>0</v>
      </c>
      <c r="L292" t="s">
        <v>281</v>
      </c>
      <c r="M292">
        <v>0</v>
      </c>
      <c r="N292" t="s">
        <v>299</v>
      </c>
      <c r="O292" t="s">
        <v>287</v>
      </c>
      <c r="P292" t="s">
        <v>283</v>
      </c>
    </row>
    <row r="293" spans="1:16">
      <c r="A293" t="s">
        <v>275</v>
      </c>
      <c r="B293" t="s">
        <v>393</v>
      </c>
      <c r="C293" t="s">
        <v>180</v>
      </c>
      <c r="E293">
        <v>2</v>
      </c>
      <c r="F293" t="s">
        <v>478</v>
      </c>
      <c r="G293" t="s">
        <v>388</v>
      </c>
      <c r="H293" t="s">
        <v>393</v>
      </c>
      <c r="I293" t="s">
        <v>613</v>
      </c>
      <c r="J293" t="s">
        <v>366</v>
      </c>
      <c r="K293">
        <v>0</v>
      </c>
      <c r="L293" t="s">
        <v>281</v>
      </c>
      <c r="M293">
        <v>0</v>
      </c>
      <c r="N293" t="s">
        <v>299</v>
      </c>
      <c r="O293" t="s">
        <v>287</v>
      </c>
      <c r="P293" t="s">
        <v>283</v>
      </c>
    </row>
    <row r="294" spans="1:16">
      <c r="A294" t="s">
        <v>275</v>
      </c>
      <c r="B294" t="s">
        <v>395</v>
      </c>
      <c r="C294" t="s">
        <v>396</v>
      </c>
      <c r="E294">
        <v>14</v>
      </c>
      <c r="F294" t="s">
        <v>397</v>
      </c>
      <c r="G294" t="s">
        <v>620</v>
      </c>
      <c r="H294" t="s">
        <v>395</v>
      </c>
      <c r="I294" t="s">
        <v>613</v>
      </c>
      <c r="J294" t="s">
        <v>280</v>
      </c>
      <c r="K294">
        <v>0</v>
      </c>
      <c r="L294" t="s">
        <v>281</v>
      </c>
      <c r="M294">
        <v>0</v>
      </c>
      <c r="N294" t="s">
        <v>282</v>
      </c>
      <c r="O294" t="s">
        <v>283</v>
      </c>
      <c r="P294" t="s">
        <v>283</v>
      </c>
    </row>
    <row r="295" spans="1:16">
      <c r="A295" t="s">
        <v>275</v>
      </c>
      <c r="B295" t="s">
        <v>398</v>
      </c>
      <c r="C295" t="s">
        <v>181</v>
      </c>
      <c r="E295">
        <v>1</v>
      </c>
      <c r="F295" t="s">
        <v>399</v>
      </c>
      <c r="G295" t="s">
        <v>395</v>
      </c>
      <c r="H295" t="s">
        <v>398</v>
      </c>
      <c r="I295" t="s">
        <v>613</v>
      </c>
      <c r="J295" t="s">
        <v>357</v>
      </c>
      <c r="K295">
        <v>0</v>
      </c>
      <c r="L295" t="s">
        <v>281</v>
      </c>
      <c r="M295">
        <v>0</v>
      </c>
      <c r="N295" t="s">
        <v>299</v>
      </c>
      <c r="O295" t="s">
        <v>287</v>
      </c>
      <c r="P295" t="s">
        <v>283</v>
      </c>
    </row>
    <row r="296" spans="1:16">
      <c r="A296" t="s">
        <v>275</v>
      </c>
      <c r="B296" t="s">
        <v>400</v>
      </c>
      <c r="C296" t="s">
        <v>182</v>
      </c>
      <c r="E296">
        <v>2</v>
      </c>
      <c r="F296" t="s">
        <v>401</v>
      </c>
      <c r="G296" t="s">
        <v>395</v>
      </c>
      <c r="H296" t="s">
        <v>400</v>
      </c>
      <c r="I296" t="s">
        <v>613</v>
      </c>
      <c r="J296" t="s">
        <v>366</v>
      </c>
      <c r="K296">
        <v>0</v>
      </c>
      <c r="L296" t="s">
        <v>281</v>
      </c>
      <c r="M296">
        <v>0</v>
      </c>
      <c r="N296" t="s">
        <v>299</v>
      </c>
      <c r="O296" t="s">
        <v>287</v>
      </c>
      <c r="P296" t="s">
        <v>283</v>
      </c>
    </row>
    <row r="297" spans="1:16">
      <c r="A297" t="s">
        <v>275</v>
      </c>
      <c r="B297" t="s">
        <v>402</v>
      </c>
      <c r="C297" t="s">
        <v>183</v>
      </c>
      <c r="E297">
        <v>15</v>
      </c>
      <c r="F297" t="s">
        <v>403</v>
      </c>
      <c r="G297" t="s">
        <v>620</v>
      </c>
      <c r="H297" t="s">
        <v>402</v>
      </c>
      <c r="I297" t="s">
        <v>613</v>
      </c>
      <c r="J297" t="s">
        <v>357</v>
      </c>
      <c r="K297">
        <v>0</v>
      </c>
      <c r="L297" t="s">
        <v>281</v>
      </c>
      <c r="M297">
        <v>0</v>
      </c>
      <c r="N297" t="s">
        <v>299</v>
      </c>
      <c r="O297" t="s">
        <v>287</v>
      </c>
      <c r="P297" t="s">
        <v>283</v>
      </c>
    </row>
    <row r="298" spans="1:16">
      <c r="A298" t="s">
        <v>275</v>
      </c>
      <c r="B298" t="s">
        <v>623</v>
      </c>
      <c r="C298" t="s">
        <v>624</v>
      </c>
      <c r="E298">
        <v>16</v>
      </c>
      <c r="F298" t="s">
        <v>625</v>
      </c>
      <c r="I298" t="s">
        <v>626</v>
      </c>
      <c r="J298" t="s">
        <v>280</v>
      </c>
      <c r="K298">
        <v>0</v>
      </c>
      <c r="L298" t="s">
        <v>281</v>
      </c>
      <c r="M298">
        <v>0</v>
      </c>
      <c r="N298" t="s">
        <v>282</v>
      </c>
      <c r="O298" t="s">
        <v>283</v>
      </c>
      <c r="P298" t="s">
        <v>283</v>
      </c>
    </row>
    <row r="299" spans="1:16">
      <c r="A299" t="s">
        <v>275</v>
      </c>
      <c r="B299" t="s">
        <v>627</v>
      </c>
      <c r="C299" t="s">
        <v>628</v>
      </c>
      <c r="E299">
        <v>1</v>
      </c>
      <c r="F299" t="s">
        <v>629</v>
      </c>
      <c r="G299" t="s">
        <v>623</v>
      </c>
      <c r="H299" t="s">
        <v>627</v>
      </c>
      <c r="I299" t="s">
        <v>626</v>
      </c>
      <c r="J299" t="s">
        <v>280</v>
      </c>
      <c r="K299">
        <v>0</v>
      </c>
      <c r="L299" t="s">
        <v>334</v>
      </c>
      <c r="M299">
        <v>0</v>
      </c>
      <c r="N299" t="s">
        <v>282</v>
      </c>
      <c r="O299" t="s">
        <v>283</v>
      </c>
      <c r="P299" t="s">
        <v>283</v>
      </c>
    </row>
    <row r="300" spans="1:16">
      <c r="A300" t="s">
        <v>275</v>
      </c>
      <c r="B300" t="s">
        <v>630</v>
      </c>
      <c r="C300" t="s">
        <v>631</v>
      </c>
      <c r="E300">
        <v>1</v>
      </c>
      <c r="F300" t="s">
        <v>632</v>
      </c>
      <c r="G300" t="s">
        <v>627</v>
      </c>
      <c r="H300" t="s">
        <v>630</v>
      </c>
      <c r="I300" t="s">
        <v>626</v>
      </c>
      <c r="J300" t="s">
        <v>280</v>
      </c>
      <c r="K300">
        <v>0</v>
      </c>
      <c r="L300" t="s">
        <v>338</v>
      </c>
      <c r="M300">
        <v>0</v>
      </c>
      <c r="N300" t="s">
        <v>282</v>
      </c>
      <c r="O300" t="s">
        <v>283</v>
      </c>
      <c r="P300" t="s">
        <v>283</v>
      </c>
    </row>
    <row r="301" spans="1:16">
      <c r="B301" t="s">
        <v>633</v>
      </c>
      <c r="C301" t="s">
        <v>634</v>
      </c>
      <c r="E301">
        <v>2</v>
      </c>
      <c r="F301" t="s">
        <v>635</v>
      </c>
      <c r="G301" t="s">
        <v>623</v>
      </c>
      <c r="H301" t="s">
        <v>633</v>
      </c>
      <c r="I301" t="s">
        <v>626</v>
      </c>
      <c r="J301" t="s">
        <v>280</v>
      </c>
      <c r="K301">
        <v>0</v>
      </c>
      <c r="L301" t="s">
        <v>281</v>
      </c>
      <c r="M301">
        <v>0</v>
      </c>
      <c r="N301" t="s">
        <v>282</v>
      </c>
      <c r="O301" t="s">
        <v>283</v>
      </c>
      <c r="P301" t="s">
        <v>283</v>
      </c>
    </row>
    <row r="302" spans="1:16">
      <c r="A302" t="s">
        <v>275</v>
      </c>
    </row>
    <row r="303" spans="1:16">
      <c r="A303" t="s">
        <v>275</v>
      </c>
      <c r="B303" t="s">
        <v>955</v>
      </c>
      <c r="C303" t="s">
        <v>954</v>
      </c>
      <c r="E303">
        <v>2</v>
      </c>
      <c r="F303" t="s">
        <v>495</v>
      </c>
      <c r="G303" t="s">
        <v>633</v>
      </c>
      <c r="H303" t="s">
        <v>494</v>
      </c>
      <c r="I303" t="s">
        <v>626</v>
      </c>
      <c r="J303" t="s">
        <v>496</v>
      </c>
      <c r="K303">
        <v>0</v>
      </c>
      <c r="L303" t="s">
        <v>281</v>
      </c>
      <c r="M303">
        <v>0</v>
      </c>
      <c r="N303" t="s">
        <v>282</v>
      </c>
      <c r="O303" t="s">
        <v>287</v>
      </c>
      <c r="P303" t="s">
        <v>283</v>
      </c>
    </row>
    <row r="304" spans="1:16">
      <c r="A304" t="s">
        <v>275</v>
      </c>
      <c r="B304" t="s">
        <v>355</v>
      </c>
      <c r="C304" t="s">
        <v>166</v>
      </c>
      <c r="E304">
        <v>3</v>
      </c>
      <c r="F304" t="s">
        <v>356</v>
      </c>
      <c r="G304" t="s">
        <v>633</v>
      </c>
      <c r="H304" t="s">
        <v>355</v>
      </c>
      <c r="I304" t="s">
        <v>626</v>
      </c>
      <c r="J304" t="s">
        <v>357</v>
      </c>
      <c r="K304">
        <v>0</v>
      </c>
      <c r="L304" t="s">
        <v>281</v>
      </c>
      <c r="M304">
        <v>0</v>
      </c>
      <c r="N304" t="s">
        <v>299</v>
      </c>
      <c r="O304" t="s">
        <v>287</v>
      </c>
      <c r="P304" t="s">
        <v>283</v>
      </c>
    </row>
    <row r="305" spans="1:16">
      <c r="A305" t="s">
        <v>275</v>
      </c>
      <c r="B305" t="s">
        <v>358</v>
      </c>
      <c r="C305" t="s">
        <v>167</v>
      </c>
      <c r="E305">
        <v>4</v>
      </c>
      <c r="F305" t="s">
        <v>359</v>
      </c>
      <c r="G305" t="s">
        <v>633</v>
      </c>
      <c r="H305" t="s">
        <v>358</v>
      </c>
      <c r="I305" t="s">
        <v>626</v>
      </c>
      <c r="J305" t="s">
        <v>357</v>
      </c>
      <c r="K305">
        <v>0</v>
      </c>
      <c r="L305" t="s">
        <v>281</v>
      </c>
      <c r="M305">
        <v>0</v>
      </c>
      <c r="N305" t="s">
        <v>299</v>
      </c>
      <c r="O305" t="s">
        <v>287</v>
      </c>
      <c r="P305" t="s">
        <v>283</v>
      </c>
    </row>
    <row r="306" spans="1:16">
      <c r="A306" t="s">
        <v>275</v>
      </c>
      <c r="B306" t="s">
        <v>360</v>
      </c>
      <c r="C306" t="s">
        <v>168</v>
      </c>
      <c r="E306">
        <v>5</v>
      </c>
      <c r="F306" t="s">
        <v>361</v>
      </c>
      <c r="G306" t="s">
        <v>633</v>
      </c>
      <c r="H306" t="s">
        <v>360</v>
      </c>
      <c r="I306" t="s">
        <v>626</v>
      </c>
      <c r="J306" t="s">
        <v>357</v>
      </c>
      <c r="K306">
        <v>0</v>
      </c>
      <c r="L306" t="s">
        <v>281</v>
      </c>
      <c r="M306">
        <v>0</v>
      </c>
      <c r="N306" t="s">
        <v>299</v>
      </c>
      <c r="O306" t="s">
        <v>287</v>
      </c>
      <c r="P306" t="s">
        <v>283</v>
      </c>
    </row>
    <row r="307" spans="1:16">
      <c r="A307" t="s">
        <v>275</v>
      </c>
      <c r="B307" t="s">
        <v>367</v>
      </c>
      <c r="C307" t="s">
        <v>368</v>
      </c>
      <c r="E307">
        <v>8</v>
      </c>
      <c r="F307" t="s">
        <v>369</v>
      </c>
      <c r="G307" t="s">
        <v>633</v>
      </c>
      <c r="H307" t="s">
        <v>367</v>
      </c>
      <c r="I307" t="s">
        <v>626</v>
      </c>
      <c r="J307" t="s">
        <v>280</v>
      </c>
      <c r="K307">
        <v>0</v>
      </c>
      <c r="L307" t="s">
        <v>281</v>
      </c>
      <c r="M307">
        <v>0</v>
      </c>
      <c r="N307" t="s">
        <v>282</v>
      </c>
      <c r="O307" t="s">
        <v>283</v>
      </c>
      <c r="P307" t="s">
        <v>283</v>
      </c>
    </row>
    <row r="308" spans="1:16">
      <c r="A308" t="s">
        <v>275</v>
      </c>
      <c r="B308" t="s">
        <v>370</v>
      </c>
      <c r="C308" t="s">
        <v>171</v>
      </c>
      <c r="E308">
        <v>1</v>
      </c>
      <c r="F308" t="s">
        <v>371</v>
      </c>
      <c r="G308" t="s">
        <v>367</v>
      </c>
      <c r="H308" t="s">
        <v>370</v>
      </c>
      <c r="I308" t="s">
        <v>626</v>
      </c>
      <c r="J308" t="s">
        <v>372</v>
      </c>
      <c r="K308">
        <v>0</v>
      </c>
      <c r="L308" t="s">
        <v>281</v>
      </c>
      <c r="M308">
        <v>0</v>
      </c>
      <c r="N308" t="s">
        <v>299</v>
      </c>
      <c r="O308" t="s">
        <v>287</v>
      </c>
      <c r="P308" t="s">
        <v>283</v>
      </c>
    </row>
    <row r="309" spans="1:16">
      <c r="A309" t="s">
        <v>275</v>
      </c>
      <c r="B309" t="s">
        <v>373</v>
      </c>
      <c r="C309" t="s">
        <v>172</v>
      </c>
      <c r="E309">
        <v>2</v>
      </c>
      <c r="F309" t="s">
        <v>374</v>
      </c>
      <c r="G309" t="s">
        <v>367</v>
      </c>
      <c r="H309" t="s">
        <v>373</v>
      </c>
      <c r="I309" t="s">
        <v>626</v>
      </c>
      <c r="J309" t="s">
        <v>372</v>
      </c>
      <c r="K309">
        <v>0</v>
      </c>
      <c r="L309" t="s">
        <v>281</v>
      </c>
      <c r="M309">
        <v>0</v>
      </c>
      <c r="N309" t="s">
        <v>299</v>
      </c>
      <c r="O309" t="s">
        <v>287</v>
      </c>
      <c r="P309" t="s">
        <v>283</v>
      </c>
    </row>
    <row r="310" spans="1:16">
      <c r="A310" t="s">
        <v>275</v>
      </c>
      <c r="B310" t="s">
        <v>388</v>
      </c>
      <c r="C310" t="s">
        <v>389</v>
      </c>
      <c r="E310">
        <v>13</v>
      </c>
      <c r="F310" t="s">
        <v>390</v>
      </c>
      <c r="G310" t="s">
        <v>633</v>
      </c>
      <c r="H310" t="s">
        <v>388</v>
      </c>
      <c r="I310" t="s">
        <v>626</v>
      </c>
      <c r="J310" t="s">
        <v>280</v>
      </c>
      <c r="K310">
        <v>0</v>
      </c>
      <c r="L310" t="s">
        <v>281</v>
      </c>
      <c r="M310">
        <v>0</v>
      </c>
      <c r="N310" t="s">
        <v>282</v>
      </c>
      <c r="O310" t="s">
        <v>283</v>
      </c>
      <c r="P310" t="s">
        <v>283</v>
      </c>
    </row>
    <row r="311" spans="1:16">
      <c r="A311" t="s">
        <v>275</v>
      </c>
      <c r="B311" t="s">
        <v>391</v>
      </c>
      <c r="C311" t="s">
        <v>179</v>
      </c>
      <c r="E311">
        <v>1</v>
      </c>
      <c r="F311" t="s">
        <v>392</v>
      </c>
      <c r="G311" t="s">
        <v>388</v>
      </c>
      <c r="H311" t="s">
        <v>391</v>
      </c>
      <c r="I311" t="s">
        <v>626</v>
      </c>
      <c r="J311" t="s">
        <v>357</v>
      </c>
      <c r="K311">
        <v>0</v>
      </c>
      <c r="L311" t="s">
        <v>281</v>
      </c>
      <c r="M311">
        <v>0</v>
      </c>
      <c r="N311" t="s">
        <v>299</v>
      </c>
      <c r="O311" t="s">
        <v>287</v>
      </c>
      <c r="P311" t="s">
        <v>283</v>
      </c>
    </row>
    <row r="312" spans="1:16">
      <c r="A312" t="s">
        <v>275</v>
      </c>
      <c r="B312" t="s">
        <v>393</v>
      </c>
      <c r="C312" t="s">
        <v>180</v>
      </c>
      <c r="E312">
        <v>2</v>
      </c>
      <c r="F312" t="s">
        <v>478</v>
      </c>
      <c r="G312" t="s">
        <v>388</v>
      </c>
      <c r="H312" t="s">
        <v>393</v>
      </c>
      <c r="I312" t="s">
        <v>626</v>
      </c>
      <c r="J312" t="s">
        <v>366</v>
      </c>
      <c r="K312">
        <v>0</v>
      </c>
      <c r="L312" t="s">
        <v>281</v>
      </c>
      <c r="M312">
        <v>0</v>
      </c>
      <c r="N312" t="s">
        <v>299</v>
      </c>
      <c r="O312" t="s">
        <v>287</v>
      </c>
      <c r="P312" t="s">
        <v>283</v>
      </c>
    </row>
    <row r="313" spans="1:16">
      <c r="A313" t="s">
        <v>275</v>
      </c>
      <c r="B313" t="s">
        <v>395</v>
      </c>
      <c r="C313" t="s">
        <v>396</v>
      </c>
      <c r="E313">
        <v>14</v>
      </c>
      <c r="F313" t="s">
        <v>397</v>
      </c>
      <c r="G313" t="s">
        <v>633</v>
      </c>
      <c r="H313" t="s">
        <v>395</v>
      </c>
      <c r="I313" t="s">
        <v>626</v>
      </c>
      <c r="J313" t="s">
        <v>280</v>
      </c>
      <c r="K313">
        <v>0</v>
      </c>
      <c r="L313" t="s">
        <v>281</v>
      </c>
      <c r="M313">
        <v>0</v>
      </c>
      <c r="N313" t="s">
        <v>282</v>
      </c>
      <c r="O313" t="s">
        <v>283</v>
      </c>
      <c r="P313" t="s">
        <v>283</v>
      </c>
    </row>
    <row r="314" spans="1:16">
      <c r="A314" t="s">
        <v>275</v>
      </c>
      <c r="B314" t="s">
        <v>398</v>
      </c>
      <c r="C314" t="s">
        <v>181</v>
      </c>
      <c r="E314">
        <v>1</v>
      </c>
      <c r="F314" t="s">
        <v>399</v>
      </c>
      <c r="G314" t="s">
        <v>395</v>
      </c>
      <c r="H314" t="s">
        <v>398</v>
      </c>
      <c r="I314" t="s">
        <v>626</v>
      </c>
      <c r="J314" t="s">
        <v>357</v>
      </c>
      <c r="K314">
        <v>0</v>
      </c>
      <c r="L314" t="s">
        <v>281</v>
      </c>
      <c r="M314">
        <v>0</v>
      </c>
      <c r="N314" t="s">
        <v>299</v>
      </c>
      <c r="O314" t="s">
        <v>287</v>
      </c>
      <c r="P314" t="s">
        <v>283</v>
      </c>
    </row>
    <row r="315" spans="1:16">
      <c r="A315" t="s">
        <v>275</v>
      </c>
      <c r="B315" t="s">
        <v>400</v>
      </c>
      <c r="C315" t="s">
        <v>182</v>
      </c>
      <c r="E315">
        <v>2</v>
      </c>
      <c r="F315" t="s">
        <v>401</v>
      </c>
      <c r="G315" t="s">
        <v>395</v>
      </c>
      <c r="H315" t="s">
        <v>400</v>
      </c>
      <c r="I315" t="s">
        <v>626</v>
      </c>
      <c r="J315" t="s">
        <v>366</v>
      </c>
      <c r="K315">
        <v>0</v>
      </c>
      <c r="L315" t="s">
        <v>281</v>
      </c>
      <c r="M315">
        <v>0</v>
      </c>
      <c r="N315" t="s">
        <v>299</v>
      </c>
      <c r="O315" t="s">
        <v>287</v>
      </c>
      <c r="P315" t="s">
        <v>283</v>
      </c>
    </row>
    <row r="316" spans="1:16">
      <c r="A316" t="s">
        <v>275</v>
      </c>
      <c r="B316" t="s">
        <v>402</v>
      </c>
      <c r="C316" t="s">
        <v>183</v>
      </c>
      <c r="E316">
        <v>15</v>
      </c>
      <c r="F316" t="s">
        <v>403</v>
      </c>
      <c r="G316" t="s">
        <v>633</v>
      </c>
      <c r="H316" t="s">
        <v>402</v>
      </c>
      <c r="I316" t="s">
        <v>626</v>
      </c>
      <c r="J316" t="s">
        <v>357</v>
      </c>
      <c r="K316">
        <v>0</v>
      </c>
      <c r="L316" t="s">
        <v>281</v>
      </c>
      <c r="M316">
        <v>0</v>
      </c>
      <c r="N316" t="s">
        <v>299</v>
      </c>
      <c r="O316" t="s">
        <v>287</v>
      </c>
      <c r="P316" t="s">
        <v>283</v>
      </c>
    </row>
    <row r="317" spans="1:16">
      <c r="A317" t="s">
        <v>275</v>
      </c>
      <c r="B317" t="s">
        <v>636</v>
      </c>
      <c r="C317" t="s">
        <v>637</v>
      </c>
      <c r="F317" t="s">
        <v>638</v>
      </c>
      <c r="H317" t="s">
        <v>636</v>
      </c>
      <c r="I317" t="s">
        <v>639</v>
      </c>
      <c r="J317" t="s">
        <v>280</v>
      </c>
      <c r="K317">
        <v>0</v>
      </c>
      <c r="L317" t="s">
        <v>281</v>
      </c>
      <c r="M317">
        <v>0</v>
      </c>
      <c r="N317" t="s">
        <v>282</v>
      </c>
      <c r="O317" t="s">
        <v>283</v>
      </c>
      <c r="P317" t="s">
        <v>283</v>
      </c>
    </row>
    <row r="318" spans="1:16">
      <c r="A318" t="s">
        <v>275</v>
      </c>
      <c r="B318" t="s">
        <v>640</v>
      </c>
      <c r="C318" t="s">
        <v>641</v>
      </c>
      <c r="E318">
        <v>1</v>
      </c>
      <c r="F318" t="s">
        <v>642</v>
      </c>
      <c r="G318" t="s">
        <v>636</v>
      </c>
      <c r="H318" t="s">
        <v>640</v>
      </c>
      <c r="I318" t="s">
        <v>639</v>
      </c>
      <c r="J318" t="s">
        <v>280</v>
      </c>
      <c r="K318">
        <v>0</v>
      </c>
      <c r="L318" t="s">
        <v>334</v>
      </c>
      <c r="M318">
        <v>0</v>
      </c>
      <c r="N318" t="s">
        <v>282</v>
      </c>
      <c r="O318" t="s">
        <v>283</v>
      </c>
      <c r="P318" t="s">
        <v>283</v>
      </c>
    </row>
    <row r="319" spans="1:16">
      <c r="A319" t="s">
        <v>275</v>
      </c>
      <c r="B319" t="s">
        <v>643</v>
      </c>
      <c r="C319" t="s">
        <v>644</v>
      </c>
      <c r="E319">
        <v>1</v>
      </c>
      <c r="F319" t="s">
        <v>645</v>
      </c>
      <c r="G319" t="s">
        <v>640</v>
      </c>
      <c r="H319" t="s">
        <v>643</v>
      </c>
      <c r="I319" t="s">
        <v>639</v>
      </c>
      <c r="J319" t="s">
        <v>280</v>
      </c>
      <c r="K319">
        <v>0</v>
      </c>
      <c r="L319" t="s">
        <v>338</v>
      </c>
      <c r="M319">
        <v>0</v>
      </c>
      <c r="N319" t="s">
        <v>282</v>
      </c>
      <c r="O319" t="s">
        <v>283</v>
      </c>
      <c r="P319" t="s">
        <v>283</v>
      </c>
    </row>
    <row r="320" spans="1:16">
      <c r="B320" t="s">
        <v>646</v>
      </c>
      <c r="C320" t="s">
        <v>647</v>
      </c>
      <c r="E320">
        <v>2</v>
      </c>
      <c r="F320" t="s">
        <v>648</v>
      </c>
      <c r="G320" t="s">
        <v>636</v>
      </c>
      <c r="H320" t="s">
        <v>646</v>
      </c>
      <c r="I320" t="s">
        <v>639</v>
      </c>
      <c r="J320" t="s">
        <v>280</v>
      </c>
      <c r="K320">
        <v>0</v>
      </c>
      <c r="L320" t="s">
        <v>281</v>
      </c>
      <c r="M320">
        <v>0</v>
      </c>
      <c r="N320" t="s">
        <v>282</v>
      </c>
      <c r="O320" t="s">
        <v>283</v>
      </c>
      <c r="P320" t="s">
        <v>283</v>
      </c>
    </row>
    <row r="321" spans="1:16">
      <c r="A321" t="s">
        <v>275</v>
      </c>
    </row>
    <row r="322" spans="1:16">
      <c r="A322" t="s">
        <v>275</v>
      </c>
      <c r="B322" t="s">
        <v>955</v>
      </c>
      <c r="C322" t="s">
        <v>954</v>
      </c>
      <c r="E322">
        <v>2</v>
      </c>
      <c r="F322" t="s">
        <v>495</v>
      </c>
      <c r="G322" t="s">
        <v>646</v>
      </c>
      <c r="H322" t="s">
        <v>494</v>
      </c>
      <c r="I322" t="s">
        <v>639</v>
      </c>
      <c r="J322" t="s">
        <v>496</v>
      </c>
      <c r="K322">
        <v>0</v>
      </c>
      <c r="L322" t="s">
        <v>281</v>
      </c>
      <c r="M322">
        <v>0</v>
      </c>
      <c r="N322" t="s">
        <v>282</v>
      </c>
      <c r="O322" t="s">
        <v>287</v>
      </c>
      <c r="P322" t="s">
        <v>283</v>
      </c>
    </row>
    <row r="323" spans="1:16">
      <c r="A323" t="s">
        <v>275</v>
      </c>
      <c r="B323" t="s">
        <v>355</v>
      </c>
      <c r="C323" t="s">
        <v>166</v>
      </c>
      <c r="E323">
        <v>3</v>
      </c>
      <c r="F323" t="s">
        <v>356</v>
      </c>
      <c r="G323" t="s">
        <v>646</v>
      </c>
      <c r="H323" t="s">
        <v>355</v>
      </c>
      <c r="I323" t="s">
        <v>639</v>
      </c>
      <c r="J323" t="s">
        <v>357</v>
      </c>
      <c r="K323">
        <v>0</v>
      </c>
      <c r="L323" t="s">
        <v>281</v>
      </c>
      <c r="M323">
        <v>0</v>
      </c>
      <c r="N323" t="s">
        <v>299</v>
      </c>
      <c r="O323" t="s">
        <v>287</v>
      </c>
      <c r="P323" t="s">
        <v>283</v>
      </c>
    </row>
    <row r="324" spans="1:16">
      <c r="A324" t="s">
        <v>275</v>
      </c>
      <c r="B324" t="s">
        <v>358</v>
      </c>
      <c r="C324" t="s">
        <v>167</v>
      </c>
      <c r="E324">
        <v>4</v>
      </c>
      <c r="F324" t="s">
        <v>359</v>
      </c>
      <c r="G324" t="s">
        <v>646</v>
      </c>
      <c r="H324" t="s">
        <v>358</v>
      </c>
      <c r="I324" t="s">
        <v>639</v>
      </c>
      <c r="J324" t="s">
        <v>357</v>
      </c>
      <c r="K324">
        <v>0</v>
      </c>
      <c r="L324" t="s">
        <v>281</v>
      </c>
      <c r="M324">
        <v>0</v>
      </c>
      <c r="N324" t="s">
        <v>299</v>
      </c>
      <c r="O324" t="s">
        <v>287</v>
      </c>
      <c r="P324" t="s">
        <v>283</v>
      </c>
    </row>
    <row r="325" spans="1:16">
      <c r="A325" t="s">
        <v>275</v>
      </c>
      <c r="B325" t="s">
        <v>360</v>
      </c>
      <c r="C325" t="s">
        <v>168</v>
      </c>
      <c r="E325">
        <v>5</v>
      </c>
      <c r="F325" t="s">
        <v>361</v>
      </c>
      <c r="G325" t="s">
        <v>646</v>
      </c>
      <c r="H325" t="s">
        <v>360</v>
      </c>
      <c r="I325" t="s">
        <v>639</v>
      </c>
      <c r="J325" t="s">
        <v>357</v>
      </c>
      <c r="K325">
        <v>0</v>
      </c>
      <c r="L325" t="s">
        <v>281</v>
      </c>
      <c r="M325">
        <v>0</v>
      </c>
      <c r="N325" t="s">
        <v>299</v>
      </c>
      <c r="O325" t="s">
        <v>287</v>
      </c>
      <c r="P325" t="s">
        <v>283</v>
      </c>
    </row>
    <row r="326" spans="1:16">
      <c r="A326" t="s">
        <v>275</v>
      </c>
      <c r="B326" t="s">
        <v>367</v>
      </c>
      <c r="C326" t="s">
        <v>368</v>
      </c>
      <c r="E326">
        <v>8</v>
      </c>
      <c r="F326" t="s">
        <v>369</v>
      </c>
      <c r="G326" t="s">
        <v>646</v>
      </c>
      <c r="H326" t="s">
        <v>367</v>
      </c>
      <c r="I326" t="s">
        <v>639</v>
      </c>
      <c r="J326" t="s">
        <v>280</v>
      </c>
      <c r="K326">
        <v>0</v>
      </c>
      <c r="L326" t="s">
        <v>281</v>
      </c>
      <c r="M326">
        <v>0</v>
      </c>
      <c r="N326" t="s">
        <v>282</v>
      </c>
      <c r="O326" t="s">
        <v>283</v>
      </c>
      <c r="P326" t="s">
        <v>283</v>
      </c>
    </row>
    <row r="327" spans="1:16">
      <c r="A327" t="s">
        <v>275</v>
      </c>
      <c r="B327" t="s">
        <v>370</v>
      </c>
      <c r="C327" t="s">
        <v>171</v>
      </c>
      <c r="E327">
        <v>1</v>
      </c>
      <c r="F327" t="s">
        <v>371</v>
      </c>
      <c r="G327" t="s">
        <v>367</v>
      </c>
      <c r="H327" t="s">
        <v>370</v>
      </c>
      <c r="I327" t="s">
        <v>639</v>
      </c>
      <c r="J327" t="s">
        <v>372</v>
      </c>
      <c r="K327">
        <v>0</v>
      </c>
      <c r="L327" t="s">
        <v>281</v>
      </c>
      <c r="M327">
        <v>0</v>
      </c>
      <c r="N327" t="s">
        <v>299</v>
      </c>
      <c r="O327" t="s">
        <v>287</v>
      </c>
      <c r="P327" t="s">
        <v>283</v>
      </c>
    </row>
    <row r="328" spans="1:16">
      <c r="A328" t="s">
        <v>275</v>
      </c>
      <c r="B328" t="s">
        <v>373</v>
      </c>
      <c r="C328" t="s">
        <v>172</v>
      </c>
      <c r="E328">
        <v>2</v>
      </c>
      <c r="F328" t="s">
        <v>374</v>
      </c>
      <c r="G328" t="s">
        <v>367</v>
      </c>
      <c r="H328" t="s">
        <v>373</v>
      </c>
      <c r="I328" t="s">
        <v>639</v>
      </c>
      <c r="J328" t="s">
        <v>372</v>
      </c>
      <c r="K328">
        <v>0</v>
      </c>
      <c r="L328" t="s">
        <v>281</v>
      </c>
      <c r="M328">
        <v>0</v>
      </c>
      <c r="N328" t="s">
        <v>299</v>
      </c>
      <c r="O328" t="s">
        <v>287</v>
      </c>
      <c r="P328" t="s">
        <v>283</v>
      </c>
    </row>
    <row r="329" spans="1:16">
      <c r="A329" t="s">
        <v>275</v>
      </c>
      <c r="B329" t="s">
        <v>375</v>
      </c>
      <c r="C329" t="s">
        <v>376</v>
      </c>
      <c r="E329">
        <v>3</v>
      </c>
      <c r="F329" t="s">
        <v>377</v>
      </c>
      <c r="G329" t="s">
        <v>367</v>
      </c>
      <c r="H329" t="s">
        <v>375</v>
      </c>
      <c r="I329" t="s">
        <v>639</v>
      </c>
      <c r="J329" t="s">
        <v>372</v>
      </c>
      <c r="K329">
        <v>0</v>
      </c>
      <c r="L329" t="s">
        <v>281</v>
      </c>
      <c r="M329">
        <v>0</v>
      </c>
      <c r="N329" t="s">
        <v>299</v>
      </c>
      <c r="O329" t="s">
        <v>287</v>
      </c>
      <c r="P329" t="s">
        <v>283</v>
      </c>
    </row>
    <row r="330" spans="1:16">
      <c r="A330" t="s">
        <v>275</v>
      </c>
      <c r="B330" t="s">
        <v>380</v>
      </c>
      <c r="C330" t="s">
        <v>175</v>
      </c>
      <c r="E330">
        <v>9</v>
      </c>
      <c r="F330" t="s">
        <v>381</v>
      </c>
      <c r="G330" t="s">
        <v>646</v>
      </c>
      <c r="H330" t="s">
        <v>380</v>
      </c>
      <c r="I330" t="s">
        <v>639</v>
      </c>
      <c r="J330" t="s">
        <v>357</v>
      </c>
      <c r="K330">
        <v>0</v>
      </c>
      <c r="L330" t="s">
        <v>281</v>
      </c>
      <c r="M330">
        <v>0</v>
      </c>
      <c r="N330" t="s">
        <v>299</v>
      </c>
      <c r="O330" t="s">
        <v>287</v>
      </c>
      <c r="P330" t="s">
        <v>283</v>
      </c>
    </row>
    <row r="331" spans="1:16">
      <c r="A331" t="s">
        <v>275</v>
      </c>
      <c r="B331" t="s">
        <v>388</v>
      </c>
      <c r="C331" t="s">
        <v>389</v>
      </c>
      <c r="E331">
        <v>13</v>
      </c>
      <c r="F331" t="s">
        <v>390</v>
      </c>
      <c r="G331" t="s">
        <v>646</v>
      </c>
      <c r="H331" t="s">
        <v>388</v>
      </c>
      <c r="I331" t="s">
        <v>639</v>
      </c>
      <c r="J331" t="s">
        <v>280</v>
      </c>
      <c r="K331">
        <v>0</v>
      </c>
      <c r="L331" t="s">
        <v>281</v>
      </c>
      <c r="M331">
        <v>0</v>
      </c>
      <c r="N331" t="s">
        <v>282</v>
      </c>
      <c r="O331" t="s">
        <v>283</v>
      </c>
      <c r="P331" t="s">
        <v>283</v>
      </c>
    </row>
    <row r="332" spans="1:16">
      <c r="A332" t="s">
        <v>275</v>
      </c>
      <c r="B332" t="s">
        <v>391</v>
      </c>
      <c r="C332" t="s">
        <v>179</v>
      </c>
      <c r="E332">
        <v>1</v>
      </c>
      <c r="F332" t="s">
        <v>392</v>
      </c>
      <c r="G332" t="s">
        <v>388</v>
      </c>
      <c r="H332" t="s">
        <v>391</v>
      </c>
      <c r="I332" t="s">
        <v>639</v>
      </c>
      <c r="J332" t="s">
        <v>357</v>
      </c>
      <c r="K332">
        <v>0</v>
      </c>
      <c r="L332" t="s">
        <v>281</v>
      </c>
      <c r="M332">
        <v>0</v>
      </c>
      <c r="N332" t="s">
        <v>299</v>
      </c>
      <c r="O332" t="s">
        <v>287</v>
      </c>
      <c r="P332" t="s">
        <v>283</v>
      </c>
    </row>
    <row r="333" spans="1:16">
      <c r="A333" t="s">
        <v>275</v>
      </c>
      <c r="B333" t="s">
        <v>393</v>
      </c>
      <c r="C333" t="s">
        <v>180</v>
      </c>
      <c r="E333">
        <v>2</v>
      </c>
      <c r="F333" t="s">
        <v>478</v>
      </c>
      <c r="G333" t="s">
        <v>388</v>
      </c>
      <c r="H333" t="s">
        <v>393</v>
      </c>
      <c r="I333" t="s">
        <v>639</v>
      </c>
      <c r="J333" t="s">
        <v>366</v>
      </c>
      <c r="K333">
        <v>0</v>
      </c>
      <c r="L333" t="s">
        <v>281</v>
      </c>
      <c r="M333">
        <v>0</v>
      </c>
      <c r="N333" t="s">
        <v>299</v>
      </c>
      <c r="O333" t="s">
        <v>287</v>
      </c>
      <c r="P333" t="s">
        <v>283</v>
      </c>
    </row>
    <row r="334" spans="1:16">
      <c r="A334" t="s">
        <v>275</v>
      </c>
      <c r="B334" t="s">
        <v>395</v>
      </c>
      <c r="C334" t="s">
        <v>396</v>
      </c>
      <c r="E334">
        <v>14</v>
      </c>
      <c r="F334" t="s">
        <v>397</v>
      </c>
      <c r="G334" t="s">
        <v>646</v>
      </c>
      <c r="H334" t="s">
        <v>395</v>
      </c>
      <c r="I334" t="s">
        <v>639</v>
      </c>
      <c r="J334" t="s">
        <v>280</v>
      </c>
      <c r="K334">
        <v>0</v>
      </c>
      <c r="L334" t="s">
        <v>281</v>
      </c>
      <c r="M334">
        <v>0</v>
      </c>
      <c r="N334" t="s">
        <v>282</v>
      </c>
      <c r="O334" t="s">
        <v>283</v>
      </c>
      <c r="P334" t="s">
        <v>283</v>
      </c>
    </row>
    <row r="335" spans="1:16">
      <c r="A335" t="s">
        <v>275</v>
      </c>
      <c r="B335" t="s">
        <v>398</v>
      </c>
      <c r="C335" t="s">
        <v>181</v>
      </c>
      <c r="E335">
        <v>1</v>
      </c>
      <c r="F335" t="s">
        <v>399</v>
      </c>
      <c r="G335" t="s">
        <v>395</v>
      </c>
      <c r="H335" t="s">
        <v>398</v>
      </c>
      <c r="I335" t="s">
        <v>639</v>
      </c>
      <c r="J335" t="s">
        <v>357</v>
      </c>
      <c r="K335">
        <v>0</v>
      </c>
      <c r="L335" t="s">
        <v>281</v>
      </c>
      <c r="M335">
        <v>0</v>
      </c>
      <c r="N335" t="s">
        <v>299</v>
      </c>
      <c r="O335" t="s">
        <v>287</v>
      </c>
      <c r="P335" t="s">
        <v>283</v>
      </c>
    </row>
    <row r="336" spans="1:16">
      <c r="A336" t="s">
        <v>275</v>
      </c>
      <c r="B336" t="s">
        <v>400</v>
      </c>
      <c r="C336" t="s">
        <v>182</v>
      </c>
      <c r="E336">
        <v>2</v>
      </c>
      <c r="F336" t="s">
        <v>401</v>
      </c>
      <c r="G336" t="s">
        <v>395</v>
      </c>
      <c r="H336" t="s">
        <v>400</v>
      </c>
      <c r="I336" t="s">
        <v>639</v>
      </c>
      <c r="J336" t="s">
        <v>366</v>
      </c>
      <c r="K336">
        <v>0</v>
      </c>
      <c r="L336" t="s">
        <v>281</v>
      </c>
      <c r="M336">
        <v>0</v>
      </c>
      <c r="N336" t="s">
        <v>299</v>
      </c>
      <c r="O336" t="s">
        <v>287</v>
      </c>
      <c r="P336" t="s">
        <v>283</v>
      </c>
    </row>
    <row r="337" spans="1:16">
      <c r="A337" t="s">
        <v>275</v>
      </c>
      <c r="B337" t="s">
        <v>402</v>
      </c>
      <c r="C337" t="s">
        <v>183</v>
      </c>
      <c r="E337">
        <v>15</v>
      </c>
      <c r="F337" t="s">
        <v>403</v>
      </c>
      <c r="G337" t="s">
        <v>646</v>
      </c>
      <c r="H337" t="s">
        <v>402</v>
      </c>
      <c r="I337" t="s">
        <v>639</v>
      </c>
      <c r="J337" t="s">
        <v>357</v>
      </c>
      <c r="K337">
        <v>0</v>
      </c>
      <c r="L337" t="s">
        <v>281</v>
      </c>
      <c r="M337">
        <v>0</v>
      </c>
      <c r="N337" t="s">
        <v>299</v>
      </c>
      <c r="O337" t="s">
        <v>287</v>
      </c>
      <c r="P337" t="s">
        <v>283</v>
      </c>
    </row>
    <row r="338" spans="1:16">
      <c r="A338" t="s">
        <v>275</v>
      </c>
      <c r="B338" t="s">
        <v>649</v>
      </c>
      <c r="C338" t="s">
        <v>650</v>
      </c>
      <c r="E338">
        <v>16</v>
      </c>
      <c r="F338" t="s">
        <v>651</v>
      </c>
      <c r="H338" t="s">
        <v>649</v>
      </c>
      <c r="I338" t="s">
        <v>652</v>
      </c>
      <c r="J338" t="s">
        <v>280</v>
      </c>
      <c r="K338">
        <v>0</v>
      </c>
      <c r="L338" t="s">
        <v>281</v>
      </c>
      <c r="M338">
        <v>0</v>
      </c>
      <c r="N338" t="s">
        <v>282</v>
      </c>
      <c r="O338" t="s">
        <v>283</v>
      </c>
      <c r="P338" t="s">
        <v>283</v>
      </c>
    </row>
    <row r="339" spans="1:16">
      <c r="A339" t="s">
        <v>275</v>
      </c>
      <c r="B339" t="s">
        <v>653</v>
      </c>
      <c r="C339" t="s">
        <v>654</v>
      </c>
      <c r="E339">
        <v>1</v>
      </c>
      <c r="F339" t="s">
        <v>655</v>
      </c>
      <c r="G339" t="s">
        <v>649</v>
      </c>
      <c r="H339" t="s">
        <v>653</v>
      </c>
      <c r="I339" t="s">
        <v>652</v>
      </c>
      <c r="J339" t="s">
        <v>280</v>
      </c>
      <c r="K339">
        <v>0</v>
      </c>
      <c r="L339" t="s">
        <v>334</v>
      </c>
      <c r="M339">
        <v>0</v>
      </c>
      <c r="N339" t="s">
        <v>282</v>
      </c>
      <c r="O339" t="s">
        <v>283</v>
      </c>
      <c r="P339" t="s">
        <v>283</v>
      </c>
    </row>
    <row r="340" spans="1:16">
      <c r="A340" t="s">
        <v>275</v>
      </c>
      <c r="B340" t="s">
        <v>656</v>
      </c>
      <c r="C340" t="s">
        <v>657</v>
      </c>
      <c r="E340">
        <v>1</v>
      </c>
      <c r="F340" t="s">
        <v>658</v>
      </c>
      <c r="G340" t="s">
        <v>653</v>
      </c>
      <c r="H340" t="s">
        <v>656</v>
      </c>
      <c r="I340" t="s">
        <v>652</v>
      </c>
      <c r="J340" t="s">
        <v>280</v>
      </c>
      <c r="K340">
        <v>0</v>
      </c>
      <c r="L340" t="s">
        <v>338</v>
      </c>
      <c r="M340">
        <v>0</v>
      </c>
      <c r="N340" t="s">
        <v>282</v>
      </c>
      <c r="O340" t="s">
        <v>283</v>
      </c>
      <c r="P340" t="s">
        <v>283</v>
      </c>
    </row>
    <row r="341" spans="1:16">
      <c r="B341" t="s">
        <v>659</v>
      </c>
      <c r="C341" t="s">
        <v>660</v>
      </c>
      <c r="E341">
        <v>2</v>
      </c>
      <c r="F341" t="s">
        <v>661</v>
      </c>
      <c r="G341" t="s">
        <v>649</v>
      </c>
      <c r="H341" t="s">
        <v>659</v>
      </c>
      <c r="I341" t="s">
        <v>652</v>
      </c>
      <c r="J341" t="s">
        <v>280</v>
      </c>
      <c r="K341">
        <v>0</v>
      </c>
      <c r="L341" t="s">
        <v>281</v>
      </c>
      <c r="M341">
        <v>0</v>
      </c>
      <c r="N341" t="s">
        <v>282</v>
      </c>
      <c r="O341" t="s">
        <v>283</v>
      </c>
      <c r="P341" t="s">
        <v>283</v>
      </c>
    </row>
    <row r="342" spans="1:16">
      <c r="A342" t="s">
        <v>275</v>
      </c>
    </row>
    <row r="343" spans="1:16">
      <c r="A343" t="s">
        <v>275</v>
      </c>
      <c r="B343" t="s">
        <v>955</v>
      </c>
      <c r="C343" t="s">
        <v>954</v>
      </c>
      <c r="E343">
        <v>2</v>
      </c>
      <c r="F343" t="s">
        <v>495</v>
      </c>
      <c r="G343" t="s">
        <v>659</v>
      </c>
      <c r="H343" t="s">
        <v>494</v>
      </c>
      <c r="I343" t="s">
        <v>652</v>
      </c>
      <c r="J343" t="s">
        <v>496</v>
      </c>
      <c r="K343">
        <v>0</v>
      </c>
      <c r="L343" t="s">
        <v>281</v>
      </c>
      <c r="M343">
        <v>0</v>
      </c>
      <c r="N343" t="s">
        <v>282</v>
      </c>
      <c r="O343" t="s">
        <v>287</v>
      </c>
      <c r="P343" t="s">
        <v>283</v>
      </c>
    </row>
    <row r="344" spans="1:16">
      <c r="A344" t="s">
        <v>275</v>
      </c>
      <c r="B344" t="s">
        <v>355</v>
      </c>
      <c r="C344" t="s">
        <v>166</v>
      </c>
      <c r="E344">
        <v>3</v>
      </c>
      <c r="F344" t="s">
        <v>356</v>
      </c>
      <c r="G344" t="s">
        <v>659</v>
      </c>
      <c r="H344" t="s">
        <v>355</v>
      </c>
      <c r="I344" t="s">
        <v>652</v>
      </c>
      <c r="J344" t="s">
        <v>357</v>
      </c>
      <c r="K344">
        <v>0</v>
      </c>
      <c r="L344" t="s">
        <v>281</v>
      </c>
      <c r="M344">
        <v>0</v>
      </c>
      <c r="N344" t="s">
        <v>299</v>
      </c>
      <c r="O344" t="s">
        <v>287</v>
      </c>
      <c r="P344" t="s">
        <v>283</v>
      </c>
    </row>
    <row r="345" spans="1:16">
      <c r="A345" t="s">
        <v>275</v>
      </c>
      <c r="B345" t="s">
        <v>358</v>
      </c>
      <c r="C345" t="s">
        <v>167</v>
      </c>
      <c r="E345">
        <v>4</v>
      </c>
      <c r="F345" t="s">
        <v>359</v>
      </c>
      <c r="G345" t="s">
        <v>659</v>
      </c>
      <c r="H345" t="s">
        <v>358</v>
      </c>
      <c r="I345" t="s">
        <v>652</v>
      </c>
      <c r="J345" t="s">
        <v>357</v>
      </c>
      <c r="K345">
        <v>0</v>
      </c>
      <c r="L345" t="s">
        <v>281</v>
      </c>
      <c r="M345">
        <v>0</v>
      </c>
      <c r="N345" t="s">
        <v>299</v>
      </c>
      <c r="O345" t="s">
        <v>287</v>
      </c>
      <c r="P345" t="s">
        <v>283</v>
      </c>
    </row>
    <row r="346" spans="1:16">
      <c r="A346" t="s">
        <v>275</v>
      </c>
      <c r="B346" t="s">
        <v>360</v>
      </c>
      <c r="C346" t="s">
        <v>168</v>
      </c>
      <c r="E346">
        <v>5</v>
      </c>
      <c r="F346" t="s">
        <v>361</v>
      </c>
      <c r="G346" t="s">
        <v>659</v>
      </c>
      <c r="H346" t="s">
        <v>360</v>
      </c>
      <c r="I346" t="s">
        <v>652</v>
      </c>
      <c r="J346" t="s">
        <v>357</v>
      </c>
      <c r="K346">
        <v>0</v>
      </c>
      <c r="L346" t="s">
        <v>281</v>
      </c>
      <c r="M346">
        <v>0</v>
      </c>
      <c r="N346" t="s">
        <v>299</v>
      </c>
      <c r="O346" t="s">
        <v>287</v>
      </c>
      <c r="P346" t="s">
        <v>283</v>
      </c>
    </row>
    <row r="347" spans="1:16">
      <c r="A347" t="s">
        <v>275</v>
      </c>
      <c r="B347" t="s">
        <v>367</v>
      </c>
      <c r="C347" t="s">
        <v>368</v>
      </c>
      <c r="E347">
        <v>8</v>
      </c>
      <c r="F347" t="s">
        <v>369</v>
      </c>
      <c r="G347" t="s">
        <v>659</v>
      </c>
      <c r="H347" t="s">
        <v>367</v>
      </c>
      <c r="I347" t="s">
        <v>652</v>
      </c>
      <c r="J347" t="s">
        <v>280</v>
      </c>
      <c r="K347">
        <v>0</v>
      </c>
      <c r="L347" t="s">
        <v>281</v>
      </c>
      <c r="M347">
        <v>0</v>
      </c>
      <c r="N347" t="s">
        <v>282</v>
      </c>
      <c r="O347" t="s">
        <v>283</v>
      </c>
      <c r="P347" t="s">
        <v>283</v>
      </c>
    </row>
    <row r="348" spans="1:16">
      <c r="A348" t="s">
        <v>275</v>
      </c>
      <c r="B348" t="s">
        <v>370</v>
      </c>
      <c r="C348" t="s">
        <v>171</v>
      </c>
      <c r="E348">
        <v>1</v>
      </c>
      <c r="F348" t="s">
        <v>371</v>
      </c>
      <c r="G348" t="s">
        <v>367</v>
      </c>
      <c r="H348" t="s">
        <v>370</v>
      </c>
      <c r="I348" t="s">
        <v>652</v>
      </c>
      <c r="J348" t="s">
        <v>372</v>
      </c>
      <c r="K348">
        <v>0</v>
      </c>
      <c r="L348" t="s">
        <v>281</v>
      </c>
      <c r="M348">
        <v>0</v>
      </c>
      <c r="N348" t="s">
        <v>299</v>
      </c>
      <c r="O348" t="s">
        <v>287</v>
      </c>
      <c r="P348" t="s">
        <v>283</v>
      </c>
    </row>
    <row r="349" spans="1:16">
      <c r="A349" t="s">
        <v>275</v>
      </c>
      <c r="B349" t="s">
        <v>373</v>
      </c>
      <c r="C349" t="s">
        <v>172</v>
      </c>
      <c r="E349">
        <v>2</v>
      </c>
      <c r="F349" t="s">
        <v>374</v>
      </c>
      <c r="G349" t="s">
        <v>367</v>
      </c>
      <c r="H349" t="s">
        <v>373</v>
      </c>
      <c r="I349" t="s">
        <v>652</v>
      </c>
      <c r="J349" t="s">
        <v>372</v>
      </c>
      <c r="K349">
        <v>0</v>
      </c>
      <c r="L349" t="s">
        <v>281</v>
      </c>
      <c r="M349">
        <v>0</v>
      </c>
      <c r="N349" t="s">
        <v>299</v>
      </c>
      <c r="O349" t="s">
        <v>287</v>
      </c>
      <c r="P349" t="s">
        <v>283</v>
      </c>
    </row>
    <row r="350" spans="1:16">
      <c r="A350" t="s">
        <v>275</v>
      </c>
      <c r="B350" t="s">
        <v>375</v>
      </c>
      <c r="C350" t="s">
        <v>376</v>
      </c>
      <c r="E350">
        <v>3</v>
      </c>
      <c r="F350" t="s">
        <v>377</v>
      </c>
      <c r="G350" t="s">
        <v>367</v>
      </c>
      <c r="H350" t="s">
        <v>375</v>
      </c>
      <c r="I350" t="s">
        <v>652</v>
      </c>
      <c r="J350" t="s">
        <v>372</v>
      </c>
      <c r="K350">
        <v>0</v>
      </c>
      <c r="L350" t="s">
        <v>281</v>
      </c>
      <c r="M350">
        <v>0</v>
      </c>
      <c r="N350" t="s">
        <v>299</v>
      </c>
      <c r="O350" t="s">
        <v>287</v>
      </c>
      <c r="P350" t="s">
        <v>283</v>
      </c>
    </row>
    <row r="351" spans="1:16">
      <c r="A351" t="s">
        <v>275</v>
      </c>
      <c r="B351" t="s">
        <v>380</v>
      </c>
      <c r="C351" t="s">
        <v>175</v>
      </c>
      <c r="E351">
        <v>9</v>
      </c>
      <c r="F351" t="s">
        <v>381</v>
      </c>
      <c r="G351" t="s">
        <v>659</v>
      </c>
      <c r="H351" t="s">
        <v>380</v>
      </c>
      <c r="I351" t="s">
        <v>652</v>
      </c>
      <c r="J351" t="s">
        <v>357</v>
      </c>
      <c r="K351">
        <v>0</v>
      </c>
      <c r="L351" t="s">
        <v>281</v>
      </c>
      <c r="M351">
        <v>0</v>
      </c>
      <c r="N351" t="s">
        <v>299</v>
      </c>
      <c r="O351" t="s">
        <v>287</v>
      </c>
      <c r="P351" t="s">
        <v>283</v>
      </c>
    </row>
    <row r="352" spans="1:16">
      <c r="A352" t="s">
        <v>275</v>
      </c>
      <c r="B352" t="s">
        <v>388</v>
      </c>
      <c r="C352" t="s">
        <v>389</v>
      </c>
      <c r="E352">
        <v>13</v>
      </c>
      <c r="F352" t="s">
        <v>390</v>
      </c>
      <c r="G352" t="s">
        <v>659</v>
      </c>
      <c r="H352" t="s">
        <v>388</v>
      </c>
      <c r="I352" t="s">
        <v>652</v>
      </c>
      <c r="J352" t="s">
        <v>280</v>
      </c>
      <c r="K352">
        <v>0</v>
      </c>
      <c r="L352" t="s">
        <v>281</v>
      </c>
      <c r="M352">
        <v>0</v>
      </c>
      <c r="N352" t="s">
        <v>282</v>
      </c>
      <c r="O352" t="s">
        <v>283</v>
      </c>
      <c r="P352" t="s">
        <v>283</v>
      </c>
    </row>
    <row r="353" spans="1:16">
      <c r="A353" t="s">
        <v>275</v>
      </c>
      <c r="B353" t="s">
        <v>391</v>
      </c>
      <c r="C353" t="s">
        <v>179</v>
      </c>
      <c r="E353">
        <v>1</v>
      </c>
      <c r="F353" t="s">
        <v>392</v>
      </c>
      <c r="G353" t="s">
        <v>388</v>
      </c>
      <c r="H353" t="s">
        <v>391</v>
      </c>
      <c r="I353" t="s">
        <v>652</v>
      </c>
      <c r="J353" t="s">
        <v>357</v>
      </c>
      <c r="K353">
        <v>0</v>
      </c>
      <c r="L353" t="s">
        <v>281</v>
      </c>
      <c r="M353">
        <v>0</v>
      </c>
      <c r="N353" t="s">
        <v>299</v>
      </c>
      <c r="O353" t="s">
        <v>287</v>
      </c>
      <c r="P353" t="s">
        <v>283</v>
      </c>
    </row>
    <row r="354" spans="1:16">
      <c r="A354" t="s">
        <v>275</v>
      </c>
      <c r="B354" t="s">
        <v>393</v>
      </c>
      <c r="C354" t="s">
        <v>180</v>
      </c>
      <c r="E354">
        <v>2</v>
      </c>
      <c r="F354" t="s">
        <v>478</v>
      </c>
      <c r="G354" t="s">
        <v>388</v>
      </c>
      <c r="H354" t="s">
        <v>393</v>
      </c>
      <c r="I354" t="s">
        <v>652</v>
      </c>
      <c r="J354" t="s">
        <v>366</v>
      </c>
      <c r="K354">
        <v>0</v>
      </c>
      <c r="L354" t="s">
        <v>281</v>
      </c>
      <c r="M354">
        <v>0</v>
      </c>
      <c r="N354" t="s">
        <v>299</v>
      </c>
      <c r="O354" t="s">
        <v>287</v>
      </c>
      <c r="P354" t="s">
        <v>283</v>
      </c>
    </row>
    <row r="355" spans="1:16">
      <c r="A355" t="s">
        <v>275</v>
      </c>
      <c r="B355" t="s">
        <v>395</v>
      </c>
      <c r="C355" t="s">
        <v>396</v>
      </c>
      <c r="E355">
        <v>14</v>
      </c>
      <c r="F355" t="s">
        <v>397</v>
      </c>
      <c r="G355" t="s">
        <v>659</v>
      </c>
      <c r="H355" t="s">
        <v>395</v>
      </c>
      <c r="I355" t="s">
        <v>652</v>
      </c>
      <c r="J355" t="s">
        <v>280</v>
      </c>
      <c r="K355">
        <v>0</v>
      </c>
      <c r="L355" t="s">
        <v>281</v>
      </c>
      <c r="M355">
        <v>0</v>
      </c>
      <c r="N355" t="s">
        <v>282</v>
      </c>
      <c r="O355" t="s">
        <v>283</v>
      </c>
      <c r="P355" t="s">
        <v>283</v>
      </c>
    </row>
    <row r="356" spans="1:16">
      <c r="A356" t="s">
        <v>275</v>
      </c>
      <c r="B356" t="s">
        <v>398</v>
      </c>
      <c r="C356" t="s">
        <v>181</v>
      </c>
      <c r="E356">
        <v>1</v>
      </c>
      <c r="F356" t="s">
        <v>399</v>
      </c>
      <c r="G356" t="s">
        <v>395</v>
      </c>
      <c r="H356" t="s">
        <v>398</v>
      </c>
      <c r="I356" t="s">
        <v>652</v>
      </c>
      <c r="J356" t="s">
        <v>357</v>
      </c>
      <c r="K356">
        <v>0</v>
      </c>
      <c r="L356" t="s">
        <v>281</v>
      </c>
      <c r="M356">
        <v>0</v>
      </c>
      <c r="N356" t="s">
        <v>299</v>
      </c>
      <c r="O356" t="s">
        <v>287</v>
      </c>
      <c r="P356" t="s">
        <v>283</v>
      </c>
    </row>
    <row r="357" spans="1:16">
      <c r="A357" t="s">
        <v>275</v>
      </c>
      <c r="B357" t="s">
        <v>400</v>
      </c>
      <c r="C357" t="s">
        <v>182</v>
      </c>
      <c r="E357">
        <v>2</v>
      </c>
      <c r="F357" t="s">
        <v>401</v>
      </c>
      <c r="G357" t="s">
        <v>395</v>
      </c>
      <c r="H357" t="s">
        <v>400</v>
      </c>
      <c r="I357" t="s">
        <v>652</v>
      </c>
      <c r="J357" t="s">
        <v>366</v>
      </c>
      <c r="K357">
        <v>0</v>
      </c>
      <c r="L357" t="s">
        <v>281</v>
      </c>
      <c r="M357">
        <v>0</v>
      </c>
      <c r="N357" t="s">
        <v>299</v>
      </c>
      <c r="O357" t="s">
        <v>287</v>
      </c>
      <c r="P357" t="s">
        <v>283</v>
      </c>
    </row>
    <row r="358" spans="1:16">
      <c r="A358" t="s">
        <v>275</v>
      </c>
      <c r="B358" t="s">
        <v>402</v>
      </c>
      <c r="C358" t="s">
        <v>183</v>
      </c>
      <c r="E358">
        <v>15</v>
      </c>
      <c r="F358" t="s">
        <v>403</v>
      </c>
      <c r="G358" t="s">
        <v>659</v>
      </c>
      <c r="H358" t="s">
        <v>402</v>
      </c>
      <c r="I358" t="s">
        <v>652</v>
      </c>
      <c r="J358" t="s">
        <v>357</v>
      </c>
      <c r="K358">
        <v>0</v>
      </c>
      <c r="L358" t="s">
        <v>281</v>
      </c>
      <c r="M358">
        <v>0</v>
      </c>
      <c r="N358" t="s">
        <v>299</v>
      </c>
      <c r="O358" t="s">
        <v>287</v>
      </c>
      <c r="P358" t="s">
        <v>283</v>
      </c>
    </row>
    <row r="359" spans="1:16">
      <c r="A359" t="s">
        <v>275</v>
      </c>
      <c r="B359" t="s">
        <v>662</v>
      </c>
      <c r="C359" t="s">
        <v>663</v>
      </c>
      <c r="F359" t="s">
        <v>664</v>
      </c>
      <c r="H359" t="s">
        <v>662</v>
      </c>
      <c r="I359" t="s">
        <v>665</v>
      </c>
      <c r="J359" t="s">
        <v>280</v>
      </c>
      <c r="K359">
        <v>0</v>
      </c>
      <c r="L359" t="s">
        <v>281</v>
      </c>
      <c r="M359">
        <v>0</v>
      </c>
      <c r="N359" t="s">
        <v>282</v>
      </c>
      <c r="O359" t="s">
        <v>283</v>
      </c>
      <c r="P359" t="s">
        <v>283</v>
      </c>
    </row>
    <row r="360" spans="1:16">
      <c r="A360" t="s">
        <v>275</v>
      </c>
      <c r="B360" t="s">
        <v>666</v>
      </c>
      <c r="C360" t="s">
        <v>667</v>
      </c>
      <c r="E360">
        <v>1</v>
      </c>
      <c r="F360" t="s">
        <v>668</v>
      </c>
      <c r="G360" t="s">
        <v>662</v>
      </c>
      <c r="H360" t="s">
        <v>666</v>
      </c>
      <c r="I360" t="s">
        <v>665</v>
      </c>
      <c r="J360" t="s">
        <v>280</v>
      </c>
      <c r="K360">
        <v>0</v>
      </c>
      <c r="L360" t="s">
        <v>334</v>
      </c>
      <c r="M360">
        <v>0</v>
      </c>
      <c r="N360" t="s">
        <v>282</v>
      </c>
      <c r="O360" t="s">
        <v>283</v>
      </c>
      <c r="P360" t="s">
        <v>283</v>
      </c>
    </row>
    <row r="361" spans="1:16">
      <c r="A361" t="s">
        <v>275</v>
      </c>
      <c r="B361" t="s">
        <v>669</v>
      </c>
      <c r="C361" t="s">
        <v>670</v>
      </c>
      <c r="E361">
        <v>1</v>
      </c>
      <c r="F361" t="s">
        <v>671</v>
      </c>
      <c r="G361" t="s">
        <v>666</v>
      </c>
      <c r="H361" t="s">
        <v>669</v>
      </c>
      <c r="I361" t="s">
        <v>665</v>
      </c>
      <c r="J361" t="s">
        <v>280</v>
      </c>
      <c r="K361">
        <v>0</v>
      </c>
      <c r="L361" t="s">
        <v>338</v>
      </c>
      <c r="M361">
        <v>0</v>
      </c>
      <c r="N361" t="s">
        <v>282</v>
      </c>
      <c r="O361" t="s">
        <v>283</v>
      </c>
      <c r="P361" t="s">
        <v>283</v>
      </c>
    </row>
    <row r="362" spans="1:16">
      <c r="B362" t="s">
        <v>672</v>
      </c>
      <c r="C362" t="s">
        <v>673</v>
      </c>
      <c r="E362">
        <v>2</v>
      </c>
      <c r="F362" t="s">
        <v>674</v>
      </c>
      <c r="G362" t="s">
        <v>662</v>
      </c>
      <c r="H362" t="s">
        <v>672</v>
      </c>
      <c r="I362" t="s">
        <v>665</v>
      </c>
      <c r="J362" t="s">
        <v>280</v>
      </c>
      <c r="K362">
        <v>0</v>
      </c>
      <c r="L362" t="s">
        <v>281</v>
      </c>
      <c r="M362">
        <v>0</v>
      </c>
      <c r="N362" t="s">
        <v>282</v>
      </c>
      <c r="O362" t="s">
        <v>283</v>
      </c>
      <c r="P362" t="s">
        <v>283</v>
      </c>
    </row>
    <row r="363" spans="1:16">
      <c r="A363" t="s">
        <v>275</v>
      </c>
    </row>
    <row r="364" spans="1:16">
      <c r="A364" t="s">
        <v>275</v>
      </c>
      <c r="B364" t="s">
        <v>955</v>
      </c>
      <c r="C364" t="s">
        <v>954</v>
      </c>
      <c r="E364">
        <v>2</v>
      </c>
      <c r="F364" t="s">
        <v>495</v>
      </c>
      <c r="G364" t="s">
        <v>672</v>
      </c>
      <c r="H364" t="s">
        <v>494</v>
      </c>
      <c r="I364" t="s">
        <v>665</v>
      </c>
      <c r="J364" t="s">
        <v>496</v>
      </c>
      <c r="K364">
        <v>0</v>
      </c>
      <c r="L364" t="s">
        <v>281</v>
      </c>
      <c r="M364">
        <v>0</v>
      </c>
      <c r="N364" t="s">
        <v>282</v>
      </c>
      <c r="O364" t="s">
        <v>287</v>
      </c>
      <c r="P364" t="s">
        <v>283</v>
      </c>
    </row>
    <row r="365" spans="1:16">
      <c r="A365" t="s">
        <v>275</v>
      </c>
      <c r="B365" t="s">
        <v>355</v>
      </c>
      <c r="C365" t="s">
        <v>166</v>
      </c>
      <c r="E365">
        <v>3</v>
      </c>
      <c r="F365" t="s">
        <v>356</v>
      </c>
      <c r="G365" t="s">
        <v>672</v>
      </c>
      <c r="H365" t="s">
        <v>355</v>
      </c>
      <c r="I365" t="s">
        <v>665</v>
      </c>
      <c r="J365" t="s">
        <v>357</v>
      </c>
      <c r="K365">
        <v>0</v>
      </c>
      <c r="L365" t="s">
        <v>281</v>
      </c>
      <c r="M365">
        <v>0</v>
      </c>
      <c r="N365" t="s">
        <v>299</v>
      </c>
      <c r="O365" t="s">
        <v>287</v>
      </c>
      <c r="P365" t="s">
        <v>283</v>
      </c>
    </row>
    <row r="366" spans="1:16">
      <c r="A366" t="s">
        <v>275</v>
      </c>
      <c r="B366" t="s">
        <v>358</v>
      </c>
      <c r="C366" t="s">
        <v>167</v>
      </c>
      <c r="E366">
        <v>4</v>
      </c>
      <c r="F366" t="s">
        <v>359</v>
      </c>
      <c r="G366" t="s">
        <v>672</v>
      </c>
      <c r="H366" t="s">
        <v>358</v>
      </c>
      <c r="I366" t="s">
        <v>665</v>
      </c>
      <c r="J366" t="s">
        <v>357</v>
      </c>
      <c r="K366">
        <v>0</v>
      </c>
      <c r="L366" t="s">
        <v>281</v>
      </c>
      <c r="M366">
        <v>0</v>
      </c>
      <c r="N366" t="s">
        <v>299</v>
      </c>
      <c r="O366" t="s">
        <v>287</v>
      </c>
      <c r="P366" t="s">
        <v>283</v>
      </c>
    </row>
    <row r="367" spans="1:16">
      <c r="A367" t="s">
        <v>275</v>
      </c>
      <c r="B367" t="s">
        <v>360</v>
      </c>
      <c r="C367" t="s">
        <v>168</v>
      </c>
      <c r="E367">
        <v>5</v>
      </c>
      <c r="F367" t="s">
        <v>361</v>
      </c>
      <c r="G367" t="s">
        <v>672</v>
      </c>
      <c r="H367" t="s">
        <v>360</v>
      </c>
      <c r="I367" t="s">
        <v>665</v>
      </c>
      <c r="J367" t="s">
        <v>357</v>
      </c>
      <c r="K367">
        <v>0</v>
      </c>
      <c r="L367" t="s">
        <v>281</v>
      </c>
      <c r="M367">
        <v>0</v>
      </c>
      <c r="N367" t="s">
        <v>299</v>
      </c>
      <c r="O367" t="s">
        <v>287</v>
      </c>
      <c r="P367" t="s">
        <v>283</v>
      </c>
    </row>
    <row r="368" spans="1:16">
      <c r="A368" t="s">
        <v>275</v>
      </c>
      <c r="B368" t="s">
        <v>367</v>
      </c>
      <c r="C368" t="s">
        <v>368</v>
      </c>
      <c r="E368">
        <v>8</v>
      </c>
      <c r="F368" t="s">
        <v>369</v>
      </c>
      <c r="G368" t="s">
        <v>672</v>
      </c>
      <c r="H368" t="s">
        <v>367</v>
      </c>
      <c r="I368" t="s">
        <v>665</v>
      </c>
      <c r="J368" t="s">
        <v>280</v>
      </c>
      <c r="K368">
        <v>0</v>
      </c>
      <c r="L368" t="s">
        <v>281</v>
      </c>
      <c r="M368">
        <v>0</v>
      </c>
      <c r="N368" t="s">
        <v>282</v>
      </c>
      <c r="O368" t="s">
        <v>283</v>
      </c>
      <c r="P368" t="s">
        <v>283</v>
      </c>
    </row>
    <row r="369" spans="1:16">
      <c r="A369" t="s">
        <v>275</v>
      </c>
      <c r="B369" t="s">
        <v>370</v>
      </c>
      <c r="C369" t="s">
        <v>171</v>
      </c>
      <c r="E369">
        <v>1</v>
      </c>
      <c r="F369" t="s">
        <v>371</v>
      </c>
      <c r="G369" t="s">
        <v>367</v>
      </c>
      <c r="H369" t="s">
        <v>370</v>
      </c>
      <c r="I369" t="s">
        <v>665</v>
      </c>
      <c r="J369" t="s">
        <v>372</v>
      </c>
      <c r="K369">
        <v>0</v>
      </c>
      <c r="L369" t="s">
        <v>281</v>
      </c>
      <c r="M369">
        <v>0</v>
      </c>
      <c r="N369" t="s">
        <v>299</v>
      </c>
      <c r="O369" t="s">
        <v>287</v>
      </c>
      <c r="P369" t="s">
        <v>283</v>
      </c>
    </row>
    <row r="370" spans="1:16">
      <c r="A370" t="s">
        <v>275</v>
      </c>
      <c r="B370" t="s">
        <v>373</v>
      </c>
      <c r="C370" t="s">
        <v>172</v>
      </c>
      <c r="E370">
        <v>2</v>
      </c>
      <c r="F370" t="s">
        <v>374</v>
      </c>
      <c r="G370" t="s">
        <v>367</v>
      </c>
      <c r="H370" t="s">
        <v>373</v>
      </c>
      <c r="I370" t="s">
        <v>665</v>
      </c>
      <c r="J370" t="s">
        <v>372</v>
      </c>
      <c r="K370">
        <v>0</v>
      </c>
      <c r="L370" t="s">
        <v>281</v>
      </c>
      <c r="M370">
        <v>0</v>
      </c>
      <c r="N370" t="s">
        <v>299</v>
      </c>
      <c r="O370" t="s">
        <v>287</v>
      </c>
      <c r="P370" t="s">
        <v>283</v>
      </c>
    </row>
    <row r="371" spans="1:16">
      <c r="A371" t="s">
        <v>275</v>
      </c>
      <c r="B371" t="s">
        <v>375</v>
      </c>
      <c r="C371" t="s">
        <v>376</v>
      </c>
      <c r="E371">
        <v>3</v>
      </c>
      <c r="F371" t="s">
        <v>377</v>
      </c>
      <c r="G371" t="s">
        <v>367</v>
      </c>
      <c r="H371" t="s">
        <v>375</v>
      </c>
      <c r="I371" t="s">
        <v>665</v>
      </c>
      <c r="J371" t="s">
        <v>372</v>
      </c>
      <c r="K371">
        <v>0</v>
      </c>
      <c r="L371" t="s">
        <v>281</v>
      </c>
      <c r="M371">
        <v>0</v>
      </c>
      <c r="N371" t="s">
        <v>299</v>
      </c>
      <c r="O371" t="s">
        <v>287</v>
      </c>
      <c r="P371" t="s">
        <v>283</v>
      </c>
    </row>
    <row r="372" spans="1:16">
      <c r="A372" t="s">
        <v>275</v>
      </c>
      <c r="B372" t="s">
        <v>380</v>
      </c>
      <c r="C372" t="s">
        <v>175</v>
      </c>
      <c r="E372">
        <v>9</v>
      </c>
      <c r="F372" t="s">
        <v>381</v>
      </c>
      <c r="G372" t="s">
        <v>672</v>
      </c>
      <c r="H372" t="s">
        <v>380</v>
      </c>
      <c r="I372" t="s">
        <v>665</v>
      </c>
      <c r="J372" t="s">
        <v>357</v>
      </c>
      <c r="K372">
        <v>0</v>
      </c>
      <c r="L372" t="s">
        <v>281</v>
      </c>
      <c r="M372">
        <v>0</v>
      </c>
      <c r="N372" t="s">
        <v>299</v>
      </c>
      <c r="O372" t="s">
        <v>287</v>
      </c>
      <c r="P372" t="s">
        <v>283</v>
      </c>
    </row>
    <row r="373" spans="1:16">
      <c r="A373" t="s">
        <v>275</v>
      </c>
      <c r="B373" t="s">
        <v>388</v>
      </c>
      <c r="C373" t="s">
        <v>389</v>
      </c>
      <c r="E373">
        <v>13</v>
      </c>
      <c r="F373" t="s">
        <v>390</v>
      </c>
      <c r="G373" t="s">
        <v>672</v>
      </c>
      <c r="H373" t="s">
        <v>388</v>
      </c>
      <c r="I373" t="s">
        <v>665</v>
      </c>
      <c r="J373" t="s">
        <v>280</v>
      </c>
      <c r="K373">
        <v>0</v>
      </c>
      <c r="L373" t="s">
        <v>281</v>
      </c>
      <c r="M373">
        <v>0</v>
      </c>
      <c r="N373" t="s">
        <v>282</v>
      </c>
      <c r="O373" t="s">
        <v>283</v>
      </c>
      <c r="P373" t="s">
        <v>283</v>
      </c>
    </row>
    <row r="374" spans="1:16">
      <c r="A374" t="s">
        <v>275</v>
      </c>
      <c r="B374" t="s">
        <v>391</v>
      </c>
      <c r="C374" t="s">
        <v>179</v>
      </c>
      <c r="E374">
        <v>1</v>
      </c>
      <c r="F374" t="s">
        <v>392</v>
      </c>
      <c r="G374" t="s">
        <v>388</v>
      </c>
      <c r="H374" t="s">
        <v>391</v>
      </c>
      <c r="I374" t="s">
        <v>665</v>
      </c>
      <c r="J374" t="s">
        <v>357</v>
      </c>
      <c r="K374">
        <v>0</v>
      </c>
      <c r="L374" t="s">
        <v>281</v>
      </c>
      <c r="M374">
        <v>0</v>
      </c>
      <c r="N374" t="s">
        <v>299</v>
      </c>
      <c r="O374" t="s">
        <v>287</v>
      </c>
      <c r="P374" t="s">
        <v>283</v>
      </c>
    </row>
    <row r="375" spans="1:16">
      <c r="A375" t="s">
        <v>275</v>
      </c>
      <c r="B375" t="s">
        <v>393</v>
      </c>
      <c r="C375" t="s">
        <v>180</v>
      </c>
      <c r="E375">
        <v>2</v>
      </c>
      <c r="F375" t="s">
        <v>478</v>
      </c>
      <c r="G375" t="s">
        <v>388</v>
      </c>
      <c r="H375" t="s">
        <v>393</v>
      </c>
      <c r="I375" t="s">
        <v>665</v>
      </c>
      <c r="J375" t="s">
        <v>366</v>
      </c>
      <c r="K375">
        <v>0</v>
      </c>
      <c r="L375" t="s">
        <v>281</v>
      </c>
      <c r="M375">
        <v>0</v>
      </c>
      <c r="N375" t="s">
        <v>299</v>
      </c>
      <c r="O375" t="s">
        <v>287</v>
      </c>
      <c r="P375" t="s">
        <v>283</v>
      </c>
    </row>
    <row r="376" spans="1:16">
      <c r="A376" t="s">
        <v>275</v>
      </c>
      <c r="B376" t="s">
        <v>395</v>
      </c>
      <c r="C376" t="s">
        <v>396</v>
      </c>
      <c r="E376">
        <v>14</v>
      </c>
      <c r="F376" t="s">
        <v>397</v>
      </c>
      <c r="G376" t="s">
        <v>672</v>
      </c>
      <c r="H376" t="s">
        <v>395</v>
      </c>
      <c r="I376" t="s">
        <v>665</v>
      </c>
      <c r="J376" t="s">
        <v>280</v>
      </c>
      <c r="K376">
        <v>0</v>
      </c>
      <c r="L376" t="s">
        <v>281</v>
      </c>
      <c r="M376">
        <v>0</v>
      </c>
      <c r="N376" t="s">
        <v>282</v>
      </c>
      <c r="O376" t="s">
        <v>283</v>
      </c>
      <c r="P376" t="s">
        <v>283</v>
      </c>
    </row>
    <row r="377" spans="1:16">
      <c r="A377" t="s">
        <v>275</v>
      </c>
      <c r="B377" t="s">
        <v>398</v>
      </c>
      <c r="C377" t="s">
        <v>181</v>
      </c>
      <c r="E377">
        <v>1</v>
      </c>
      <c r="F377" t="s">
        <v>399</v>
      </c>
      <c r="G377" t="s">
        <v>395</v>
      </c>
      <c r="H377" t="s">
        <v>398</v>
      </c>
      <c r="I377" t="s">
        <v>665</v>
      </c>
      <c r="J377" t="s">
        <v>357</v>
      </c>
      <c r="K377">
        <v>0</v>
      </c>
      <c r="L377" t="s">
        <v>281</v>
      </c>
      <c r="M377">
        <v>0</v>
      </c>
      <c r="N377" t="s">
        <v>299</v>
      </c>
      <c r="O377" t="s">
        <v>287</v>
      </c>
      <c r="P377" t="s">
        <v>283</v>
      </c>
    </row>
    <row r="378" spans="1:16">
      <c r="A378" t="s">
        <v>275</v>
      </c>
      <c r="B378" t="s">
        <v>400</v>
      </c>
      <c r="C378" t="s">
        <v>182</v>
      </c>
      <c r="E378">
        <v>2</v>
      </c>
      <c r="F378" t="s">
        <v>401</v>
      </c>
      <c r="G378" t="s">
        <v>395</v>
      </c>
      <c r="H378" t="s">
        <v>400</v>
      </c>
      <c r="I378" t="s">
        <v>665</v>
      </c>
      <c r="J378" t="s">
        <v>366</v>
      </c>
      <c r="K378">
        <v>0</v>
      </c>
      <c r="L378" t="s">
        <v>281</v>
      </c>
      <c r="M378">
        <v>0</v>
      </c>
      <c r="N378" t="s">
        <v>299</v>
      </c>
      <c r="O378" t="s">
        <v>287</v>
      </c>
      <c r="P378" t="s">
        <v>283</v>
      </c>
    </row>
    <row r="379" spans="1:16">
      <c r="A379" t="s">
        <v>275</v>
      </c>
      <c r="B379" t="s">
        <v>402</v>
      </c>
      <c r="C379" t="s">
        <v>183</v>
      </c>
      <c r="E379">
        <v>15</v>
      </c>
      <c r="F379" t="s">
        <v>403</v>
      </c>
      <c r="G379" t="s">
        <v>672</v>
      </c>
      <c r="H379" t="s">
        <v>402</v>
      </c>
      <c r="I379" t="s">
        <v>665</v>
      </c>
      <c r="J379" t="s">
        <v>357</v>
      </c>
      <c r="K379">
        <v>0</v>
      </c>
      <c r="L379" t="s">
        <v>281</v>
      </c>
      <c r="M379">
        <v>0</v>
      </c>
      <c r="N379" t="s">
        <v>299</v>
      </c>
      <c r="O379" t="s">
        <v>287</v>
      </c>
      <c r="P379" t="s">
        <v>283</v>
      </c>
    </row>
    <row r="380" spans="1:16">
      <c r="A380" t="s">
        <v>275</v>
      </c>
      <c r="B380" t="s">
        <v>675</v>
      </c>
      <c r="C380" t="s">
        <v>676</v>
      </c>
      <c r="F380" t="s">
        <v>677</v>
      </c>
      <c r="I380" t="s">
        <v>678</v>
      </c>
      <c r="J380" t="s">
        <v>280</v>
      </c>
      <c r="K380">
        <v>0</v>
      </c>
      <c r="L380" t="s">
        <v>281</v>
      </c>
      <c r="M380">
        <v>0</v>
      </c>
      <c r="N380" t="s">
        <v>282</v>
      </c>
      <c r="O380" t="s">
        <v>283</v>
      </c>
      <c r="P380" t="s">
        <v>283</v>
      </c>
    </row>
    <row r="381" spans="1:16">
      <c r="A381" t="s">
        <v>275</v>
      </c>
      <c r="B381" t="s">
        <v>679</v>
      </c>
      <c r="C381" t="s">
        <v>680</v>
      </c>
      <c r="E381">
        <v>1</v>
      </c>
      <c r="F381" t="s">
        <v>681</v>
      </c>
      <c r="G381" t="s">
        <v>675</v>
      </c>
      <c r="H381" t="s">
        <v>679</v>
      </c>
      <c r="I381" t="s">
        <v>678</v>
      </c>
      <c r="J381" t="s">
        <v>280</v>
      </c>
      <c r="K381">
        <v>0</v>
      </c>
      <c r="L381" t="s">
        <v>334</v>
      </c>
      <c r="M381">
        <v>0</v>
      </c>
      <c r="N381" t="s">
        <v>282</v>
      </c>
      <c r="O381" t="s">
        <v>283</v>
      </c>
      <c r="P381" t="s">
        <v>283</v>
      </c>
    </row>
    <row r="382" spans="1:16">
      <c r="A382" t="s">
        <v>275</v>
      </c>
      <c r="B382" t="s">
        <v>682</v>
      </c>
      <c r="C382" t="s">
        <v>683</v>
      </c>
      <c r="E382">
        <v>1</v>
      </c>
      <c r="F382" t="s">
        <v>684</v>
      </c>
      <c r="G382" t="s">
        <v>679</v>
      </c>
      <c r="H382" t="s">
        <v>682</v>
      </c>
      <c r="I382" t="s">
        <v>678</v>
      </c>
      <c r="J382" t="s">
        <v>280</v>
      </c>
      <c r="K382">
        <v>0</v>
      </c>
      <c r="L382" t="s">
        <v>338</v>
      </c>
      <c r="M382">
        <v>0</v>
      </c>
      <c r="N382" t="s">
        <v>282</v>
      </c>
      <c r="O382" t="s">
        <v>283</v>
      </c>
      <c r="P382" t="s">
        <v>283</v>
      </c>
    </row>
    <row r="383" spans="1:16">
      <c r="B383" t="s">
        <v>685</v>
      </c>
      <c r="C383" t="s">
        <v>686</v>
      </c>
      <c r="E383">
        <v>2</v>
      </c>
      <c r="F383" t="s">
        <v>687</v>
      </c>
      <c r="G383" t="s">
        <v>675</v>
      </c>
      <c r="H383" t="s">
        <v>685</v>
      </c>
      <c r="I383" t="s">
        <v>678</v>
      </c>
      <c r="J383" t="s">
        <v>280</v>
      </c>
      <c r="K383">
        <v>0</v>
      </c>
      <c r="L383" t="s">
        <v>281</v>
      </c>
      <c r="M383">
        <v>0</v>
      </c>
      <c r="N383" t="s">
        <v>282</v>
      </c>
      <c r="O383" t="s">
        <v>283</v>
      </c>
      <c r="P383" t="s">
        <v>283</v>
      </c>
    </row>
    <row r="384" spans="1:16">
      <c r="A384" t="s">
        <v>275</v>
      </c>
    </row>
    <row r="385" spans="1:16">
      <c r="A385" t="s">
        <v>275</v>
      </c>
      <c r="B385" t="s">
        <v>955</v>
      </c>
      <c r="C385" t="s">
        <v>954</v>
      </c>
      <c r="E385">
        <v>2</v>
      </c>
      <c r="F385" t="s">
        <v>495</v>
      </c>
      <c r="G385" t="s">
        <v>685</v>
      </c>
      <c r="H385" t="s">
        <v>494</v>
      </c>
      <c r="I385" t="s">
        <v>678</v>
      </c>
      <c r="J385" t="s">
        <v>496</v>
      </c>
      <c r="K385">
        <v>0</v>
      </c>
      <c r="L385" t="s">
        <v>281</v>
      </c>
      <c r="M385">
        <v>0</v>
      </c>
      <c r="N385" t="s">
        <v>282</v>
      </c>
      <c r="O385" t="s">
        <v>287</v>
      </c>
      <c r="P385" t="s">
        <v>283</v>
      </c>
    </row>
    <row r="386" spans="1:16">
      <c r="A386" t="s">
        <v>275</v>
      </c>
      <c r="B386" t="s">
        <v>355</v>
      </c>
      <c r="C386" t="s">
        <v>166</v>
      </c>
      <c r="E386">
        <v>3</v>
      </c>
      <c r="F386" t="s">
        <v>356</v>
      </c>
      <c r="G386" t="s">
        <v>685</v>
      </c>
      <c r="H386" t="s">
        <v>355</v>
      </c>
      <c r="I386" t="s">
        <v>678</v>
      </c>
      <c r="J386" t="s">
        <v>357</v>
      </c>
      <c r="K386">
        <v>0</v>
      </c>
      <c r="L386" t="s">
        <v>281</v>
      </c>
      <c r="M386">
        <v>0</v>
      </c>
      <c r="N386" t="s">
        <v>299</v>
      </c>
      <c r="O386" t="s">
        <v>287</v>
      </c>
      <c r="P386" t="s">
        <v>283</v>
      </c>
    </row>
    <row r="387" spans="1:16">
      <c r="A387" t="s">
        <v>275</v>
      </c>
      <c r="B387" t="s">
        <v>358</v>
      </c>
      <c r="C387" t="s">
        <v>167</v>
      </c>
      <c r="E387">
        <v>4</v>
      </c>
      <c r="F387" t="s">
        <v>359</v>
      </c>
      <c r="G387" t="s">
        <v>685</v>
      </c>
      <c r="H387" t="s">
        <v>358</v>
      </c>
      <c r="I387" t="s">
        <v>678</v>
      </c>
      <c r="J387" t="s">
        <v>357</v>
      </c>
      <c r="K387">
        <v>0</v>
      </c>
      <c r="L387" t="s">
        <v>281</v>
      </c>
      <c r="M387">
        <v>0</v>
      </c>
      <c r="N387" t="s">
        <v>299</v>
      </c>
      <c r="O387" t="s">
        <v>287</v>
      </c>
      <c r="P387" t="s">
        <v>283</v>
      </c>
    </row>
    <row r="388" spans="1:16">
      <c r="A388" t="s">
        <v>275</v>
      </c>
      <c r="B388" t="s">
        <v>360</v>
      </c>
      <c r="C388" t="s">
        <v>168</v>
      </c>
      <c r="E388">
        <v>5</v>
      </c>
      <c r="F388" t="s">
        <v>361</v>
      </c>
      <c r="G388" t="s">
        <v>685</v>
      </c>
      <c r="H388" t="s">
        <v>360</v>
      </c>
      <c r="I388" t="s">
        <v>678</v>
      </c>
      <c r="J388" t="s">
        <v>357</v>
      </c>
      <c r="K388">
        <v>0</v>
      </c>
      <c r="L388" t="s">
        <v>281</v>
      </c>
      <c r="M388">
        <v>0</v>
      </c>
      <c r="N388" t="s">
        <v>299</v>
      </c>
      <c r="O388" t="s">
        <v>287</v>
      </c>
      <c r="P388" t="s">
        <v>283</v>
      </c>
    </row>
    <row r="389" spans="1:16">
      <c r="A389" t="s">
        <v>275</v>
      </c>
      <c r="B389" t="s">
        <v>367</v>
      </c>
      <c r="C389" t="s">
        <v>368</v>
      </c>
      <c r="E389">
        <v>8</v>
      </c>
      <c r="F389" t="s">
        <v>369</v>
      </c>
      <c r="G389" t="s">
        <v>685</v>
      </c>
      <c r="H389" t="s">
        <v>367</v>
      </c>
      <c r="I389" t="s">
        <v>678</v>
      </c>
      <c r="J389" t="s">
        <v>280</v>
      </c>
      <c r="K389">
        <v>0</v>
      </c>
      <c r="L389" t="s">
        <v>281</v>
      </c>
      <c r="M389">
        <v>0</v>
      </c>
      <c r="N389" t="s">
        <v>282</v>
      </c>
      <c r="O389" t="s">
        <v>283</v>
      </c>
      <c r="P389" t="s">
        <v>283</v>
      </c>
    </row>
    <row r="390" spans="1:16">
      <c r="A390" t="s">
        <v>275</v>
      </c>
      <c r="B390" t="s">
        <v>370</v>
      </c>
      <c r="C390" t="s">
        <v>171</v>
      </c>
      <c r="E390">
        <v>1</v>
      </c>
      <c r="F390" t="s">
        <v>371</v>
      </c>
      <c r="G390" t="s">
        <v>685</v>
      </c>
      <c r="H390" t="s">
        <v>370</v>
      </c>
      <c r="I390" t="s">
        <v>678</v>
      </c>
      <c r="J390" t="s">
        <v>372</v>
      </c>
      <c r="K390">
        <v>0</v>
      </c>
      <c r="L390" t="s">
        <v>281</v>
      </c>
      <c r="M390">
        <v>0</v>
      </c>
      <c r="N390" t="s">
        <v>299</v>
      </c>
      <c r="O390" t="s">
        <v>287</v>
      </c>
      <c r="P390" t="s">
        <v>283</v>
      </c>
    </row>
    <row r="391" spans="1:16">
      <c r="A391" t="s">
        <v>275</v>
      </c>
      <c r="B391" t="s">
        <v>373</v>
      </c>
      <c r="C391" t="s">
        <v>172</v>
      </c>
      <c r="E391">
        <v>2</v>
      </c>
      <c r="F391" t="s">
        <v>374</v>
      </c>
      <c r="G391" t="s">
        <v>685</v>
      </c>
      <c r="H391" t="s">
        <v>373</v>
      </c>
      <c r="I391" t="s">
        <v>678</v>
      </c>
      <c r="J391" t="s">
        <v>372</v>
      </c>
      <c r="K391">
        <v>0</v>
      </c>
      <c r="L391" t="s">
        <v>281</v>
      </c>
      <c r="M391">
        <v>0</v>
      </c>
      <c r="N391" t="s">
        <v>299</v>
      </c>
      <c r="O391" t="s">
        <v>287</v>
      </c>
      <c r="P391" t="s">
        <v>283</v>
      </c>
    </row>
    <row r="392" spans="1:16">
      <c r="A392" t="s">
        <v>275</v>
      </c>
      <c r="B392" t="s">
        <v>375</v>
      </c>
      <c r="C392" t="s">
        <v>376</v>
      </c>
      <c r="E392">
        <v>3</v>
      </c>
      <c r="F392" t="s">
        <v>377</v>
      </c>
      <c r="G392" t="s">
        <v>367</v>
      </c>
      <c r="H392" t="s">
        <v>375</v>
      </c>
      <c r="I392" t="s">
        <v>678</v>
      </c>
      <c r="J392" t="s">
        <v>372</v>
      </c>
      <c r="K392">
        <v>0</v>
      </c>
      <c r="L392" t="s">
        <v>281</v>
      </c>
      <c r="M392">
        <v>0</v>
      </c>
      <c r="N392" t="s">
        <v>299</v>
      </c>
      <c r="O392" t="s">
        <v>287</v>
      </c>
      <c r="P392" t="s">
        <v>283</v>
      </c>
    </row>
    <row r="393" spans="1:16">
      <c r="A393" t="s">
        <v>275</v>
      </c>
      <c r="B393" t="s">
        <v>380</v>
      </c>
      <c r="C393" t="s">
        <v>175</v>
      </c>
      <c r="E393">
        <v>9</v>
      </c>
      <c r="F393" t="s">
        <v>381</v>
      </c>
      <c r="G393" t="s">
        <v>685</v>
      </c>
      <c r="H393" t="s">
        <v>380</v>
      </c>
      <c r="I393" t="s">
        <v>678</v>
      </c>
      <c r="J393" t="s">
        <v>357</v>
      </c>
      <c r="K393">
        <v>0</v>
      </c>
      <c r="L393" t="s">
        <v>281</v>
      </c>
      <c r="M393">
        <v>0</v>
      </c>
      <c r="N393" t="s">
        <v>299</v>
      </c>
      <c r="O393" t="s">
        <v>287</v>
      </c>
      <c r="P393" t="s">
        <v>283</v>
      </c>
    </row>
    <row r="394" spans="1:16">
      <c r="A394" t="s">
        <v>275</v>
      </c>
      <c r="B394" t="s">
        <v>388</v>
      </c>
      <c r="C394" t="s">
        <v>389</v>
      </c>
      <c r="E394">
        <v>13</v>
      </c>
      <c r="F394" t="s">
        <v>390</v>
      </c>
      <c r="G394" t="s">
        <v>685</v>
      </c>
      <c r="H394" t="s">
        <v>388</v>
      </c>
      <c r="I394" t="s">
        <v>678</v>
      </c>
      <c r="J394" t="s">
        <v>280</v>
      </c>
      <c r="K394">
        <v>0</v>
      </c>
      <c r="L394" t="s">
        <v>281</v>
      </c>
      <c r="M394">
        <v>0</v>
      </c>
      <c r="N394" t="s">
        <v>282</v>
      </c>
      <c r="O394" t="s">
        <v>283</v>
      </c>
      <c r="P394" t="s">
        <v>283</v>
      </c>
    </row>
    <row r="395" spans="1:16">
      <c r="A395" t="s">
        <v>275</v>
      </c>
      <c r="B395" t="s">
        <v>391</v>
      </c>
      <c r="C395" t="s">
        <v>179</v>
      </c>
      <c r="E395">
        <v>1</v>
      </c>
      <c r="F395" t="s">
        <v>392</v>
      </c>
      <c r="G395" t="s">
        <v>388</v>
      </c>
      <c r="H395" t="s">
        <v>391</v>
      </c>
      <c r="I395" t="s">
        <v>678</v>
      </c>
      <c r="J395" t="s">
        <v>357</v>
      </c>
      <c r="K395">
        <v>0</v>
      </c>
      <c r="L395" t="s">
        <v>281</v>
      </c>
      <c r="M395">
        <v>0</v>
      </c>
      <c r="N395" t="s">
        <v>299</v>
      </c>
      <c r="O395" t="s">
        <v>287</v>
      </c>
      <c r="P395" t="s">
        <v>283</v>
      </c>
    </row>
    <row r="396" spans="1:16">
      <c r="A396" t="s">
        <v>275</v>
      </c>
      <c r="B396" t="s">
        <v>393</v>
      </c>
      <c r="C396" t="s">
        <v>180</v>
      </c>
      <c r="E396">
        <v>2</v>
      </c>
      <c r="F396" t="s">
        <v>478</v>
      </c>
      <c r="G396" t="s">
        <v>388</v>
      </c>
      <c r="H396" t="s">
        <v>393</v>
      </c>
      <c r="I396" t="s">
        <v>678</v>
      </c>
      <c r="J396" t="s">
        <v>366</v>
      </c>
      <c r="K396">
        <v>0</v>
      </c>
      <c r="L396" t="s">
        <v>281</v>
      </c>
      <c r="M396">
        <v>0</v>
      </c>
      <c r="N396" t="s">
        <v>299</v>
      </c>
      <c r="O396" t="s">
        <v>287</v>
      </c>
      <c r="P396" t="s">
        <v>283</v>
      </c>
    </row>
    <row r="397" spans="1:16">
      <c r="A397" t="s">
        <v>275</v>
      </c>
      <c r="B397" t="s">
        <v>395</v>
      </c>
      <c r="C397" t="s">
        <v>396</v>
      </c>
      <c r="E397">
        <v>14</v>
      </c>
      <c r="F397" t="s">
        <v>397</v>
      </c>
      <c r="G397" t="s">
        <v>685</v>
      </c>
      <c r="H397" t="s">
        <v>395</v>
      </c>
      <c r="I397" t="s">
        <v>678</v>
      </c>
      <c r="J397" t="s">
        <v>280</v>
      </c>
      <c r="K397">
        <v>0</v>
      </c>
      <c r="L397" t="s">
        <v>281</v>
      </c>
      <c r="M397">
        <v>0</v>
      </c>
      <c r="N397" t="s">
        <v>282</v>
      </c>
      <c r="O397" t="s">
        <v>283</v>
      </c>
      <c r="P397" t="s">
        <v>283</v>
      </c>
    </row>
    <row r="398" spans="1:16">
      <c r="A398" t="s">
        <v>275</v>
      </c>
      <c r="B398" t="s">
        <v>398</v>
      </c>
      <c r="C398" t="s">
        <v>181</v>
      </c>
      <c r="E398">
        <v>1</v>
      </c>
      <c r="F398" t="s">
        <v>399</v>
      </c>
      <c r="G398" t="s">
        <v>395</v>
      </c>
      <c r="H398" t="s">
        <v>398</v>
      </c>
      <c r="I398" t="s">
        <v>678</v>
      </c>
      <c r="J398" t="s">
        <v>357</v>
      </c>
      <c r="K398">
        <v>0</v>
      </c>
      <c r="L398" t="s">
        <v>281</v>
      </c>
      <c r="M398">
        <v>0</v>
      </c>
      <c r="N398" t="s">
        <v>299</v>
      </c>
      <c r="O398" t="s">
        <v>287</v>
      </c>
      <c r="P398" t="s">
        <v>283</v>
      </c>
    </row>
    <row r="399" spans="1:16">
      <c r="A399" t="s">
        <v>275</v>
      </c>
      <c r="B399" t="s">
        <v>400</v>
      </c>
      <c r="C399" t="s">
        <v>182</v>
      </c>
      <c r="E399">
        <v>2</v>
      </c>
      <c r="F399" t="s">
        <v>401</v>
      </c>
      <c r="G399" t="s">
        <v>395</v>
      </c>
      <c r="H399" t="s">
        <v>400</v>
      </c>
      <c r="I399" t="s">
        <v>678</v>
      </c>
      <c r="J399" t="s">
        <v>366</v>
      </c>
      <c r="K399">
        <v>0</v>
      </c>
      <c r="L399" t="s">
        <v>281</v>
      </c>
      <c r="M399">
        <v>0</v>
      </c>
      <c r="N399" t="s">
        <v>299</v>
      </c>
      <c r="O399" t="s">
        <v>287</v>
      </c>
      <c r="P399" t="s">
        <v>283</v>
      </c>
    </row>
    <row r="400" spans="1:16">
      <c r="A400" t="s">
        <v>275</v>
      </c>
      <c r="B400" t="s">
        <v>402</v>
      </c>
      <c r="C400" t="s">
        <v>183</v>
      </c>
      <c r="E400">
        <v>15</v>
      </c>
      <c r="F400" t="s">
        <v>403</v>
      </c>
      <c r="G400" t="s">
        <v>685</v>
      </c>
      <c r="H400" t="s">
        <v>402</v>
      </c>
      <c r="I400" t="s">
        <v>678</v>
      </c>
      <c r="J400" t="s">
        <v>357</v>
      </c>
      <c r="K400">
        <v>0</v>
      </c>
      <c r="L400" t="s">
        <v>281</v>
      </c>
      <c r="M400">
        <v>0</v>
      </c>
      <c r="N400" t="s">
        <v>299</v>
      </c>
      <c r="O400" t="s">
        <v>287</v>
      </c>
      <c r="P400" t="s">
        <v>283</v>
      </c>
    </row>
    <row r="401" spans="1:16">
      <c r="A401" t="s">
        <v>275</v>
      </c>
      <c r="B401" t="s">
        <v>688</v>
      </c>
      <c r="C401" t="s">
        <v>689</v>
      </c>
      <c r="F401" t="s">
        <v>690</v>
      </c>
      <c r="I401" t="s">
        <v>691</v>
      </c>
      <c r="J401" t="s">
        <v>280</v>
      </c>
      <c r="K401">
        <v>0</v>
      </c>
      <c r="L401" t="s">
        <v>281</v>
      </c>
      <c r="M401">
        <v>0</v>
      </c>
      <c r="N401" t="s">
        <v>282</v>
      </c>
      <c r="O401" t="s">
        <v>283</v>
      </c>
      <c r="P401" t="s">
        <v>283</v>
      </c>
    </row>
    <row r="402" spans="1:16">
      <c r="A402" t="s">
        <v>275</v>
      </c>
      <c r="B402" t="s">
        <v>692</v>
      </c>
      <c r="C402" t="s">
        <v>693</v>
      </c>
      <c r="E402">
        <v>1</v>
      </c>
      <c r="F402" t="s">
        <v>694</v>
      </c>
      <c r="G402" t="s">
        <v>688</v>
      </c>
      <c r="H402" t="s">
        <v>692</v>
      </c>
      <c r="I402" t="s">
        <v>691</v>
      </c>
      <c r="J402" t="s">
        <v>280</v>
      </c>
      <c r="K402">
        <v>0</v>
      </c>
      <c r="L402" t="s">
        <v>334</v>
      </c>
      <c r="M402">
        <v>0</v>
      </c>
      <c r="N402" t="s">
        <v>282</v>
      </c>
      <c r="O402" t="s">
        <v>283</v>
      </c>
      <c r="P402" t="s">
        <v>283</v>
      </c>
    </row>
    <row r="403" spans="1:16">
      <c r="A403" t="s">
        <v>275</v>
      </c>
      <c r="B403" t="s">
        <v>695</v>
      </c>
      <c r="C403" t="s">
        <v>696</v>
      </c>
      <c r="E403">
        <v>1</v>
      </c>
      <c r="F403" t="s">
        <v>697</v>
      </c>
      <c r="G403" t="s">
        <v>692</v>
      </c>
      <c r="H403" t="s">
        <v>695</v>
      </c>
      <c r="I403" t="s">
        <v>691</v>
      </c>
      <c r="J403" t="s">
        <v>280</v>
      </c>
      <c r="K403">
        <v>0</v>
      </c>
      <c r="L403" t="s">
        <v>338</v>
      </c>
      <c r="M403">
        <v>0</v>
      </c>
      <c r="N403" t="s">
        <v>282</v>
      </c>
      <c r="O403" t="s">
        <v>283</v>
      </c>
      <c r="P403" t="s">
        <v>283</v>
      </c>
    </row>
    <row r="404" spans="1:16">
      <c r="B404" t="s">
        <v>698</v>
      </c>
      <c r="C404" t="s">
        <v>699</v>
      </c>
      <c r="E404">
        <v>2</v>
      </c>
      <c r="F404" t="s">
        <v>700</v>
      </c>
      <c r="G404" t="s">
        <v>688</v>
      </c>
      <c r="H404" t="s">
        <v>698</v>
      </c>
      <c r="I404" t="s">
        <v>691</v>
      </c>
      <c r="J404" t="s">
        <v>280</v>
      </c>
      <c r="K404">
        <v>0</v>
      </c>
      <c r="L404" t="s">
        <v>281</v>
      </c>
      <c r="M404">
        <v>0</v>
      </c>
      <c r="N404" t="s">
        <v>282</v>
      </c>
      <c r="O404" t="s">
        <v>283</v>
      </c>
      <c r="P404" t="s">
        <v>283</v>
      </c>
    </row>
    <row r="405" spans="1:16" ht="15" customHeight="1">
      <c r="A405" t="s">
        <v>275</v>
      </c>
    </row>
    <row r="406" spans="1:16">
      <c r="A406" t="s">
        <v>275</v>
      </c>
      <c r="B406" t="s">
        <v>955</v>
      </c>
      <c r="C406" t="s">
        <v>954</v>
      </c>
      <c r="E406">
        <v>2</v>
      </c>
      <c r="F406" t="s">
        <v>495</v>
      </c>
      <c r="G406" t="s">
        <v>698</v>
      </c>
      <c r="H406" t="s">
        <v>494</v>
      </c>
      <c r="I406" t="s">
        <v>691</v>
      </c>
      <c r="J406" t="s">
        <v>496</v>
      </c>
      <c r="K406">
        <v>0</v>
      </c>
      <c r="L406" t="s">
        <v>281</v>
      </c>
      <c r="M406">
        <v>0</v>
      </c>
      <c r="N406" t="s">
        <v>282</v>
      </c>
      <c r="O406" t="s">
        <v>287</v>
      </c>
      <c r="P406" t="s">
        <v>283</v>
      </c>
    </row>
    <row r="407" spans="1:16">
      <c r="A407" t="s">
        <v>275</v>
      </c>
      <c r="B407" t="s">
        <v>355</v>
      </c>
      <c r="C407" t="s">
        <v>166</v>
      </c>
      <c r="E407">
        <v>3</v>
      </c>
      <c r="F407" t="s">
        <v>356</v>
      </c>
      <c r="G407" t="s">
        <v>698</v>
      </c>
      <c r="H407" t="s">
        <v>355</v>
      </c>
      <c r="I407" t="s">
        <v>691</v>
      </c>
      <c r="J407" t="s">
        <v>357</v>
      </c>
      <c r="K407">
        <v>0</v>
      </c>
      <c r="L407" t="s">
        <v>281</v>
      </c>
      <c r="M407">
        <v>0</v>
      </c>
      <c r="N407" t="s">
        <v>299</v>
      </c>
      <c r="O407" t="s">
        <v>287</v>
      </c>
      <c r="P407" t="s">
        <v>283</v>
      </c>
    </row>
    <row r="408" spans="1:16">
      <c r="A408" t="s">
        <v>275</v>
      </c>
      <c r="B408" t="s">
        <v>358</v>
      </c>
      <c r="C408" t="s">
        <v>167</v>
      </c>
      <c r="E408">
        <v>4</v>
      </c>
      <c r="F408" t="s">
        <v>359</v>
      </c>
      <c r="G408" t="s">
        <v>698</v>
      </c>
      <c r="H408" t="s">
        <v>358</v>
      </c>
      <c r="I408" t="s">
        <v>691</v>
      </c>
      <c r="J408" t="s">
        <v>357</v>
      </c>
      <c r="K408">
        <v>0</v>
      </c>
      <c r="L408" t="s">
        <v>281</v>
      </c>
      <c r="M408">
        <v>0</v>
      </c>
      <c r="N408" t="s">
        <v>299</v>
      </c>
      <c r="O408" t="s">
        <v>287</v>
      </c>
      <c r="P408" t="s">
        <v>283</v>
      </c>
    </row>
    <row r="409" spans="1:16">
      <c r="A409" t="s">
        <v>275</v>
      </c>
      <c r="B409" t="s">
        <v>360</v>
      </c>
      <c r="C409" t="s">
        <v>168</v>
      </c>
      <c r="E409">
        <v>5</v>
      </c>
      <c r="F409" t="s">
        <v>361</v>
      </c>
      <c r="G409" t="s">
        <v>698</v>
      </c>
      <c r="H409" t="s">
        <v>360</v>
      </c>
      <c r="I409" t="s">
        <v>691</v>
      </c>
      <c r="J409" t="s">
        <v>357</v>
      </c>
      <c r="K409">
        <v>0</v>
      </c>
      <c r="L409" t="s">
        <v>281</v>
      </c>
      <c r="M409">
        <v>0</v>
      </c>
      <c r="N409" t="s">
        <v>299</v>
      </c>
      <c r="O409" t="s">
        <v>287</v>
      </c>
      <c r="P409" t="s">
        <v>283</v>
      </c>
    </row>
    <row r="410" spans="1:16">
      <c r="A410" t="s">
        <v>275</v>
      </c>
      <c r="B410" t="s">
        <v>367</v>
      </c>
      <c r="C410" t="s">
        <v>368</v>
      </c>
      <c r="E410">
        <v>8</v>
      </c>
      <c r="F410" t="s">
        <v>369</v>
      </c>
      <c r="G410" t="s">
        <v>698</v>
      </c>
      <c r="H410" t="s">
        <v>367</v>
      </c>
      <c r="I410" t="s">
        <v>691</v>
      </c>
      <c r="J410" t="s">
        <v>280</v>
      </c>
      <c r="K410">
        <v>0</v>
      </c>
      <c r="L410" t="s">
        <v>281</v>
      </c>
      <c r="M410">
        <v>0</v>
      </c>
      <c r="N410" t="s">
        <v>282</v>
      </c>
      <c r="O410" t="s">
        <v>283</v>
      </c>
      <c r="P410" t="s">
        <v>283</v>
      </c>
    </row>
    <row r="411" spans="1:16">
      <c r="A411" t="s">
        <v>275</v>
      </c>
      <c r="B411" t="s">
        <v>370</v>
      </c>
      <c r="C411" t="s">
        <v>171</v>
      </c>
      <c r="E411">
        <v>1</v>
      </c>
      <c r="F411" t="s">
        <v>371</v>
      </c>
      <c r="G411" t="s">
        <v>367</v>
      </c>
      <c r="H411" t="s">
        <v>370</v>
      </c>
      <c r="I411" t="s">
        <v>691</v>
      </c>
      <c r="J411" t="s">
        <v>372</v>
      </c>
      <c r="K411">
        <v>0</v>
      </c>
      <c r="L411" t="s">
        <v>281</v>
      </c>
      <c r="M411">
        <v>0</v>
      </c>
      <c r="N411" t="s">
        <v>299</v>
      </c>
      <c r="O411" t="s">
        <v>287</v>
      </c>
      <c r="P411" t="s">
        <v>283</v>
      </c>
    </row>
    <row r="412" spans="1:16">
      <c r="A412" t="s">
        <v>275</v>
      </c>
      <c r="B412" t="s">
        <v>373</v>
      </c>
      <c r="C412" t="s">
        <v>172</v>
      </c>
      <c r="E412">
        <v>2</v>
      </c>
      <c r="F412" t="s">
        <v>374</v>
      </c>
      <c r="G412" t="s">
        <v>367</v>
      </c>
      <c r="H412" t="s">
        <v>373</v>
      </c>
      <c r="I412" t="s">
        <v>691</v>
      </c>
      <c r="J412" t="s">
        <v>372</v>
      </c>
      <c r="K412">
        <v>0</v>
      </c>
      <c r="L412" t="s">
        <v>281</v>
      </c>
      <c r="M412">
        <v>0</v>
      </c>
      <c r="N412" t="s">
        <v>299</v>
      </c>
      <c r="O412" t="s">
        <v>287</v>
      </c>
      <c r="P412" t="s">
        <v>283</v>
      </c>
    </row>
    <row r="413" spans="1:16">
      <c r="A413" t="s">
        <v>275</v>
      </c>
      <c r="B413" t="s">
        <v>375</v>
      </c>
      <c r="C413" t="s">
        <v>376</v>
      </c>
      <c r="E413">
        <v>3</v>
      </c>
      <c r="F413" t="s">
        <v>377</v>
      </c>
      <c r="G413" t="s">
        <v>367</v>
      </c>
      <c r="H413" t="s">
        <v>375</v>
      </c>
      <c r="I413" t="s">
        <v>691</v>
      </c>
      <c r="J413" t="s">
        <v>372</v>
      </c>
      <c r="K413">
        <v>0</v>
      </c>
      <c r="L413" t="s">
        <v>281</v>
      </c>
      <c r="M413">
        <v>0</v>
      </c>
      <c r="N413" t="s">
        <v>299</v>
      </c>
      <c r="O413" t="s">
        <v>287</v>
      </c>
      <c r="P413" t="s">
        <v>283</v>
      </c>
    </row>
    <row r="414" spans="1:16">
      <c r="A414" t="s">
        <v>275</v>
      </c>
      <c r="B414" t="s">
        <v>380</v>
      </c>
      <c r="C414" t="s">
        <v>175</v>
      </c>
      <c r="E414">
        <v>9</v>
      </c>
      <c r="F414" t="s">
        <v>381</v>
      </c>
      <c r="G414" t="s">
        <v>698</v>
      </c>
      <c r="H414" t="s">
        <v>380</v>
      </c>
      <c r="I414" t="s">
        <v>691</v>
      </c>
      <c r="J414" t="s">
        <v>357</v>
      </c>
      <c r="K414">
        <v>0</v>
      </c>
      <c r="L414" t="s">
        <v>281</v>
      </c>
      <c r="M414">
        <v>0</v>
      </c>
      <c r="N414" t="s">
        <v>299</v>
      </c>
      <c r="O414" t="s">
        <v>287</v>
      </c>
      <c r="P414" t="s">
        <v>283</v>
      </c>
    </row>
    <row r="415" spans="1:16">
      <c r="A415" t="s">
        <v>275</v>
      </c>
      <c r="B415" t="s">
        <v>388</v>
      </c>
      <c r="C415" t="s">
        <v>389</v>
      </c>
      <c r="E415">
        <v>13</v>
      </c>
      <c r="F415" t="s">
        <v>390</v>
      </c>
      <c r="G415" t="s">
        <v>698</v>
      </c>
      <c r="H415" t="s">
        <v>388</v>
      </c>
      <c r="I415" t="s">
        <v>691</v>
      </c>
      <c r="J415" t="s">
        <v>280</v>
      </c>
      <c r="K415">
        <v>0</v>
      </c>
      <c r="L415" t="s">
        <v>281</v>
      </c>
      <c r="M415">
        <v>0</v>
      </c>
      <c r="N415" t="s">
        <v>282</v>
      </c>
      <c r="O415" t="s">
        <v>283</v>
      </c>
      <c r="P415" t="s">
        <v>283</v>
      </c>
    </row>
    <row r="416" spans="1:16">
      <c r="A416" t="s">
        <v>275</v>
      </c>
      <c r="B416" t="s">
        <v>391</v>
      </c>
      <c r="C416" t="s">
        <v>179</v>
      </c>
      <c r="E416">
        <v>1</v>
      </c>
      <c r="F416" t="s">
        <v>392</v>
      </c>
      <c r="G416" t="s">
        <v>388</v>
      </c>
      <c r="H416" t="s">
        <v>391</v>
      </c>
      <c r="I416" t="s">
        <v>691</v>
      </c>
      <c r="J416" t="s">
        <v>357</v>
      </c>
      <c r="K416">
        <v>0</v>
      </c>
      <c r="L416" t="s">
        <v>281</v>
      </c>
      <c r="M416">
        <v>0</v>
      </c>
      <c r="N416" t="s">
        <v>299</v>
      </c>
      <c r="O416" t="s">
        <v>287</v>
      </c>
      <c r="P416" t="s">
        <v>283</v>
      </c>
    </row>
    <row r="417" spans="1:16">
      <c r="A417" t="s">
        <v>275</v>
      </c>
      <c r="B417" t="s">
        <v>393</v>
      </c>
      <c r="C417" t="s">
        <v>180</v>
      </c>
      <c r="E417">
        <v>2</v>
      </c>
      <c r="F417" t="s">
        <v>478</v>
      </c>
      <c r="G417" t="s">
        <v>388</v>
      </c>
      <c r="H417" t="s">
        <v>393</v>
      </c>
      <c r="I417" t="s">
        <v>691</v>
      </c>
      <c r="J417" t="s">
        <v>366</v>
      </c>
      <c r="K417">
        <v>0</v>
      </c>
      <c r="L417" t="s">
        <v>281</v>
      </c>
      <c r="M417">
        <v>0</v>
      </c>
      <c r="N417" t="s">
        <v>299</v>
      </c>
      <c r="O417" t="s">
        <v>287</v>
      </c>
      <c r="P417" t="s">
        <v>283</v>
      </c>
    </row>
    <row r="418" spans="1:16">
      <c r="A418" t="s">
        <v>275</v>
      </c>
      <c r="B418" t="s">
        <v>395</v>
      </c>
      <c r="C418" t="s">
        <v>396</v>
      </c>
      <c r="E418">
        <v>14</v>
      </c>
      <c r="F418" t="s">
        <v>397</v>
      </c>
      <c r="G418" t="s">
        <v>698</v>
      </c>
      <c r="H418" t="s">
        <v>395</v>
      </c>
      <c r="I418" t="s">
        <v>691</v>
      </c>
      <c r="J418" t="s">
        <v>280</v>
      </c>
      <c r="K418">
        <v>0</v>
      </c>
      <c r="L418" t="s">
        <v>281</v>
      </c>
      <c r="M418">
        <v>0</v>
      </c>
      <c r="N418" t="s">
        <v>282</v>
      </c>
      <c r="O418" t="s">
        <v>283</v>
      </c>
      <c r="P418" t="s">
        <v>283</v>
      </c>
    </row>
    <row r="419" spans="1:16">
      <c r="A419" t="s">
        <v>275</v>
      </c>
      <c r="B419" t="s">
        <v>398</v>
      </c>
      <c r="C419" t="s">
        <v>181</v>
      </c>
      <c r="E419">
        <v>1</v>
      </c>
      <c r="F419" t="s">
        <v>399</v>
      </c>
      <c r="G419" t="s">
        <v>395</v>
      </c>
      <c r="H419" t="s">
        <v>398</v>
      </c>
      <c r="I419" t="s">
        <v>691</v>
      </c>
      <c r="J419" t="s">
        <v>357</v>
      </c>
      <c r="K419">
        <v>0</v>
      </c>
      <c r="L419" t="s">
        <v>281</v>
      </c>
      <c r="M419">
        <v>0</v>
      </c>
      <c r="N419" t="s">
        <v>299</v>
      </c>
      <c r="O419" t="s">
        <v>287</v>
      </c>
      <c r="P419" t="s">
        <v>283</v>
      </c>
    </row>
    <row r="420" spans="1:16">
      <c r="A420" t="s">
        <v>275</v>
      </c>
      <c r="B420" t="s">
        <v>400</v>
      </c>
      <c r="C420" t="s">
        <v>182</v>
      </c>
      <c r="E420">
        <v>2</v>
      </c>
      <c r="F420" t="s">
        <v>401</v>
      </c>
      <c r="G420" t="s">
        <v>395</v>
      </c>
      <c r="H420" t="s">
        <v>400</v>
      </c>
      <c r="I420" t="s">
        <v>691</v>
      </c>
      <c r="J420" t="s">
        <v>366</v>
      </c>
      <c r="K420">
        <v>0</v>
      </c>
      <c r="L420" t="s">
        <v>281</v>
      </c>
      <c r="M420">
        <v>0</v>
      </c>
      <c r="N420" t="s">
        <v>299</v>
      </c>
      <c r="O420" t="s">
        <v>287</v>
      </c>
      <c r="P420" t="s">
        <v>283</v>
      </c>
    </row>
    <row r="421" spans="1:16">
      <c r="A421" t="s">
        <v>275</v>
      </c>
      <c r="B421" t="s">
        <v>402</v>
      </c>
      <c r="C421" t="s">
        <v>183</v>
      </c>
      <c r="E421">
        <v>15</v>
      </c>
      <c r="F421" t="s">
        <v>403</v>
      </c>
      <c r="G421" t="s">
        <v>698</v>
      </c>
      <c r="H421" t="s">
        <v>402</v>
      </c>
      <c r="I421" t="s">
        <v>691</v>
      </c>
      <c r="J421" t="s">
        <v>357</v>
      </c>
      <c r="K421">
        <v>0</v>
      </c>
      <c r="L421" t="s">
        <v>281</v>
      </c>
      <c r="M421">
        <v>0</v>
      </c>
      <c r="N421" t="s">
        <v>299</v>
      </c>
      <c r="O421" t="s">
        <v>287</v>
      </c>
      <c r="P421" t="s">
        <v>283</v>
      </c>
    </row>
    <row r="422" spans="1:16">
      <c r="A422" t="s">
        <v>275</v>
      </c>
      <c r="B422" t="s">
        <v>701</v>
      </c>
      <c r="C422" t="s">
        <v>702</v>
      </c>
      <c r="F422" t="s">
        <v>703</v>
      </c>
      <c r="I422" t="s">
        <v>704</v>
      </c>
      <c r="J422" t="s">
        <v>280</v>
      </c>
      <c r="K422">
        <v>0</v>
      </c>
      <c r="L422" t="s">
        <v>281</v>
      </c>
      <c r="M422">
        <v>0</v>
      </c>
      <c r="N422" t="s">
        <v>282</v>
      </c>
      <c r="O422" t="s">
        <v>283</v>
      </c>
      <c r="P422" t="s">
        <v>283</v>
      </c>
    </row>
    <row r="423" spans="1:16">
      <c r="A423" t="s">
        <v>275</v>
      </c>
      <c r="B423" t="s">
        <v>705</v>
      </c>
      <c r="C423" t="s">
        <v>706</v>
      </c>
      <c r="E423">
        <v>1</v>
      </c>
      <c r="F423" t="s">
        <v>707</v>
      </c>
      <c r="G423" t="s">
        <v>701</v>
      </c>
      <c r="H423" t="s">
        <v>705</v>
      </c>
      <c r="I423" t="s">
        <v>704</v>
      </c>
      <c r="J423" t="s">
        <v>280</v>
      </c>
      <c r="K423">
        <v>0</v>
      </c>
      <c r="L423" t="s">
        <v>334</v>
      </c>
      <c r="M423">
        <v>0</v>
      </c>
      <c r="N423" t="s">
        <v>282</v>
      </c>
      <c r="O423" t="s">
        <v>283</v>
      </c>
      <c r="P423" t="s">
        <v>283</v>
      </c>
    </row>
    <row r="424" spans="1:16">
      <c r="A424" t="s">
        <v>275</v>
      </c>
      <c r="B424" t="s">
        <v>708</v>
      </c>
      <c r="C424" t="s">
        <v>709</v>
      </c>
      <c r="E424">
        <v>1</v>
      </c>
      <c r="F424" t="s">
        <v>710</v>
      </c>
      <c r="G424" t="s">
        <v>705</v>
      </c>
      <c r="H424" t="s">
        <v>708</v>
      </c>
      <c r="I424" t="s">
        <v>704</v>
      </c>
      <c r="J424" t="s">
        <v>280</v>
      </c>
      <c r="K424">
        <v>0</v>
      </c>
      <c r="L424" t="s">
        <v>338</v>
      </c>
      <c r="M424">
        <v>0</v>
      </c>
      <c r="N424" t="s">
        <v>282</v>
      </c>
      <c r="O424" t="s">
        <v>283</v>
      </c>
      <c r="P424" t="s">
        <v>283</v>
      </c>
    </row>
    <row r="425" spans="1:16">
      <c r="B425" t="s">
        <v>711</v>
      </c>
      <c r="C425" t="s">
        <v>712</v>
      </c>
      <c r="E425">
        <v>2</v>
      </c>
      <c r="F425" t="s">
        <v>713</v>
      </c>
      <c r="G425" t="s">
        <v>701</v>
      </c>
      <c r="H425" t="s">
        <v>711</v>
      </c>
      <c r="I425" t="s">
        <v>704</v>
      </c>
      <c r="J425" t="s">
        <v>280</v>
      </c>
      <c r="K425">
        <v>0</v>
      </c>
      <c r="L425" t="s">
        <v>281</v>
      </c>
      <c r="M425">
        <v>0</v>
      </c>
      <c r="N425" t="s">
        <v>282</v>
      </c>
      <c r="O425" t="s">
        <v>283</v>
      </c>
      <c r="P425" t="s">
        <v>283</v>
      </c>
    </row>
    <row r="426" spans="1:16">
      <c r="A426" t="s">
        <v>275</v>
      </c>
    </row>
    <row r="427" spans="1:16">
      <c r="A427" t="s">
        <v>275</v>
      </c>
      <c r="B427" t="s">
        <v>955</v>
      </c>
      <c r="C427" t="s">
        <v>954</v>
      </c>
      <c r="E427">
        <v>2</v>
      </c>
      <c r="F427" t="s">
        <v>495</v>
      </c>
      <c r="G427" t="s">
        <v>711</v>
      </c>
      <c r="H427" t="s">
        <v>494</v>
      </c>
      <c r="I427" t="s">
        <v>704</v>
      </c>
      <c r="J427" t="s">
        <v>496</v>
      </c>
      <c r="K427">
        <v>0</v>
      </c>
      <c r="L427" t="s">
        <v>281</v>
      </c>
      <c r="M427">
        <v>0</v>
      </c>
      <c r="N427" t="s">
        <v>282</v>
      </c>
      <c r="O427" t="s">
        <v>287</v>
      </c>
      <c r="P427" t="s">
        <v>283</v>
      </c>
    </row>
    <row r="428" spans="1:16">
      <c r="A428" t="s">
        <v>275</v>
      </c>
      <c r="B428" t="s">
        <v>355</v>
      </c>
      <c r="C428" t="s">
        <v>166</v>
      </c>
      <c r="E428">
        <v>3</v>
      </c>
      <c r="F428" t="s">
        <v>356</v>
      </c>
      <c r="G428" t="s">
        <v>711</v>
      </c>
      <c r="H428" t="s">
        <v>355</v>
      </c>
      <c r="I428" t="s">
        <v>704</v>
      </c>
      <c r="J428" t="s">
        <v>357</v>
      </c>
      <c r="K428">
        <v>0</v>
      </c>
      <c r="L428" t="s">
        <v>281</v>
      </c>
      <c r="M428">
        <v>0</v>
      </c>
      <c r="N428" t="s">
        <v>299</v>
      </c>
      <c r="O428" t="s">
        <v>287</v>
      </c>
      <c r="P428" t="s">
        <v>283</v>
      </c>
    </row>
    <row r="429" spans="1:16">
      <c r="A429" t="s">
        <v>275</v>
      </c>
      <c r="B429" t="s">
        <v>358</v>
      </c>
      <c r="C429" t="s">
        <v>167</v>
      </c>
      <c r="E429">
        <v>4</v>
      </c>
      <c r="F429" t="s">
        <v>359</v>
      </c>
      <c r="G429" t="s">
        <v>711</v>
      </c>
      <c r="H429" t="s">
        <v>358</v>
      </c>
      <c r="I429" t="s">
        <v>704</v>
      </c>
      <c r="J429" t="s">
        <v>357</v>
      </c>
      <c r="K429">
        <v>0</v>
      </c>
      <c r="L429" t="s">
        <v>281</v>
      </c>
      <c r="M429">
        <v>0</v>
      </c>
      <c r="N429" t="s">
        <v>299</v>
      </c>
      <c r="O429" t="s">
        <v>287</v>
      </c>
      <c r="P429" t="s">
        <v>283</v>
      </c>
    </row>
    <row r="430" spans="1:16">
      <c r="A430" t="s">
        <v>275</v>
      </c>
      <c r="B430" t="s">
        <v>360</v>
      </c>
      <c r="C430" t="s">
        <v>168</v>
      </c>
      <c r="E430">
        <v>5</v>
      </c>
      <c r="F430" t="s">
        <v>361</v>
      </c>
      <c r="G430" t="s">
        <v>711</v>
      </c>
      <c r="H430" t="s">
        <v>360</v>
      </c>
      <c r="I430" t="s">
        <v>704</v>
      </c>
      <c r="J430" t="s">
        <v>357</v>
      </c>
      <c r="K430">
        <v>0</v>
      </c>
      <c r="L430" t="s">
        <v>281</v>
      </c>
      <c r="M430">
        <v>0</v>
      </c>
      <c r="N430" t="s">
        <v>299</v>
      </c>
      <c r="O430" t="s">
        <v>287</v>
      </c>
      <c r="P430" t="s">
        <v>283</v>
      </c>
    </row>
    <row r="431" spans="1:16">
      <c r="A431" t="s">
        <v>275</v>
      </c>
      <c r="B431" t="s">
        <v>367</v>
      </c>
      <c r="C431" t="s">
        <v>368</v>
      </c>
      <c r="E431">
        <v>8</v>
      </c>
      <c r="F431" t="s">
        <v>369</v>
      </c>
      <c r="G431" t="s">
        <v>711</v>
      </c>
      <c r="H431" t="s">
        <v>367</v>
      </c>
      <c r="I431" t="s">
        <v>704</v>
      </c>
      <c r="J431" t="s">
        <v>280</v>
      </c>
      <c r="K431">
        <v>0</v>
      </c>
      <c r="L431" t="s">
        <v>281</v>
      </c>
      <c r="M431">
        <v>0</v>
      </c>
      <c r="N431" t="s">
        <v>282</v>
      </c>
      <c r="O431" t="s">
        <v>283</v>
      </c>
      <c r="P431" t="s">
        <v>283</v>
      </c>
    </row>
    <row r="432" spans="1:16">
      <c r="A432" t="s">
        <v>275</v>
      </c>
      <c r="B432" t="s">
        <v>370</v>
      </c>
      <c r="C432" t="s">
        <v>171</v>
      </c>
      <c r="E432">
        <v>1</v>
      </c>
      <c r="F432" t="s">
        <v>371</v>
      </c>
      <c r="G432" t="s">
        <v>367</v>
      </c>
      <c r="H432" t="s">
        <v>370</v>
      </c>
      <c r="I432" t="s">
        <v>704</v>
      </c>
      <c r="J432" t="s">
        <v>372</v>
      </c>
      <c r="K432">
        <v>0</v>
      </c>
      <c r="L432" t="s">
        <v>281</v>
      </c>
      <c r="M432">
        <v>0</v>
      </c>
      <c r="N432" t="s">
        <v>299</v>
      </c>
      <c r="O432" t="s">
        <v>287</v>
      </c>
      <c r="P432" t="s">
        <v>283</v>
      </c>
    </row>
    <row r="433" spans="1:16">
      <c r="A433" t="s">
        <v>275</v>
      </c>
      <c r="B433" t="s">
        <v>373</v>
      </c>
      <c r="C433" t="s">
        <v>172</v>
      </c>
      <c r="E433">
        <v>2</v>
      </c>
      <c r="F433" t="s">
        <v>374</v>
      </c>
      <c r="G433" t="s">
        <v>367</v>
      </c>
      <c r="H433" t="s">
        <v>373</v>
      </c>
      <c r="I433" t="s">
        <v>704</v>
      </c>
      <c r="J433" t="s">
        <v>372</v>
      </c>
      <c r="K433">
        <v>0</v>
      </c>
      <c r="L433" t="s">
        <v>281</v>
      </c>
      <c r="M433">
        <v>0</v>
      </c>
      <c r="N433" t="s">
        <v>299</v>
      </c>
      <c r="O433" t="s">
        <v>287</v>
      </c>
      <c r="P433" t="s">
        <v>283</v>
      </c>
    </row>
    <row r="434" spans="1:16">
      <c r="A434" t="s">
        <v>275</v>
      </c>
      <c r="B434" t="s">
        <v>380</v>
      </c>
      <c r="C434" t="s">
        <v>175</v>
      </c>
      <c r="E434">
        <v>9</v>
      </c>
      <c r="F434" t="s">
        <v>381</v>
      </c>
      <c r="G434" t="s">
        <v>711</v>
      </c>
      <c r="H434" t="s">
        <v>380</v>
      </c>
      <c r="I434" t="s">
        <v>704</v>
      </c>
      <c r="J434" t="s">
        <v>357</v>
      </c>
      <c r="K434">
        <v>0</v>
      </c>
      <c r="L434" t="s">
        <v>281</v>
      </c>
      <c r="M434">
        <v>0</v>
      </c>
      <c r="N434" t="s">
        <v>299</v>
      </c>
      <c r="O434" t="s">
        <v>287</v>
      </c>
      <c r="P434" t="s">
        <v>283</v>
      </c>
    </row>
    <row r="435" spans="1:16">
      <c r="A435" t="s">
        <v>275</v>
      </c>
      <c r="B435" t="s">
        <v>388</v>
      </c>
      <c r="C435" t="s">
        <v>389</v>
      </c>
      <c r="E435">
        <v>13</v>
      </c>
      <c r="F435" t="s">
        <v>390</v>
      </c>
      <c r="G435" t="s">
        <v>711</v>
      </c>
      <c r="H435" t="s">
        <v>388</v>
      </c>
      <c r="I435" t="s">
        <v>704</v>
      </c>
      <c r="J435" t="s">
        <v>280</v>
      </c>
      <c r="K435">
        <v>0</v>
      </c>
      <c r="L435" t="s">
        <v>281</v>
      </c>
      <c r="M435">
        <v>0</v>
      </c>
      <c r="N435" t="s">
        <v>282</v>
      </c>
      <c r="O435" t="s">
        <v>283</v>
      </c>
      <c r="P435" t="s">
        <v>283</v>
      </c>
    </row>
    <row r="436" spans="1:16">
      <c r="A436" t="s">
        <v>275</v>
      </c>
      <c r="B436" t="s">
        <v>391</v>
      </c>
      <c r="C436" t="s">
        <v>179</v>
      </c>
      <c r="E436">
        <v>1</v>
      </c>
      <c r="F436" t="s">
        <v>392</v>
      </c>
      <c r="G436" t="s">
        <v>388</v>
      </c>
      <c r="H436" t="s">
        <v>391</v>
      </c>
      <c r="I436" t="s">
        <v>704</v>
      </c>
      <c r="J436" t="s">
        <v>357</v>
      </c>
      <c r="K436">
        <v>0</v>
      </c>
      <c r="L436" t="s">
        <v>281</v>
      </c>
      <c r="M436">
        <v>0</v>
      </c>
      <c r="N436" t="s">
        <v>299</v>
      </c>
      <c r="O436" t="s">
        <v>287</v>
      </c>
      <c r="P436" t="s">
        <v>283</v>
      </c>
    </row>
    <row r="437" spans="1:16">
      <c r="A437" t="s">
        <v>275</v>
      </c>
      <c r="B437" t="s">
        <v>393</v>
      </c>
      <c r="C437" t="s">
        <v>180</v>
      </c>
      <c r="E437">
        <v>2</v>
      </c>
      <c r="F437" t="s">
        <v>478</v>
      </c>
      <c r="G437" t="s">
        <v>388</v>
      </c>
      <c r="H437" t="s">
        <v>393</v>
      </c>
      <c r="I437" t="s">
        <v>704</v>
      </c>
      <c r="J437" t="s">
        <v>366</v>
      </c>
      <c r="K437">
        <v>0</v>
      </c>
      <c r="L437" t="s">
        <v>281</v>
      </c>
      <c r="M437">
        <v>0</v>
      </c>
      <c r="N437" t="s">
        <v>299</v>
      </c>
      <c r="O437" t="s">
        <v>287</v>
      </c>
      <c r="P437" t="s">
        <v>283</v>
      </c>
    </row>
    <row r="438" spans="1:16">
      <c r="A438" t="s">
        <v>275</v>
      </c>
      <c r="B438" t="s">
        <v>395</v>
      </c>
      <c r="C438" t="s">
        <v>396</v>
      </c>
      <c r="E438">
        <v>14</v>
      </c>
      <c r="F438" t="s">
        <v>397</v>
      </c>
      <c r="G438" t="s">
        <v>711</v>
      </c>
      <c r="H438" t="s">
        <v>395</v>
      </c>
      <c r="I438" t="s">
        <v>704</v>
      </c>
      <c r="J438" t="s">
        <v>280</v>
      </c>
      <c r="K438">
        <v>0</v>
      </c>
      <c r="L438" t="s">
        <v>281</v>
      </c>
      <c r="M438">
        <v>0</v>
      </c>
      <c r="N438" t="s">
        <v>282</v>
      </c>
      <c r="O438" t="s">
        <v>283</v>
      </c>
      <c r="P438" t="s">
        <v>283</v>
      </c>
    </row>
    <row r="439" spans="1:16">
      <c r="A439" t="s">
        <v>275</v>
      </c>
      <c r="B439" t="s">
        <v>398</v>
      </c>
      <c r="C439" t="s">
        <v>181</v>
      </c>
      <c r="E439">
        <v>1</v>
      </c>
      <c r="F439" t="s">
        <v>399</v>
      </c>
      <c r="G439" t="s">
        <v>711</v>
      </c>
      <c r="H439" t="s">
        <v>398</v>
      </c>
      <c r="I439" t="s">
        <v>704</v>
      </c>
      <c r="J439" t="s">
        <v>357</v>
      </c>
      <c r="K439">
        <v>0</v>
      </c>
      <c r="L439" t="s">
        <v>281</v>
      </c>
      <c r="M439">
        <v>0</v>
      </c>
      <c r="N439" t="s">
        <v>299</v>
      </c>
      <c r="O439" t="s">
        <v>287</v>
      </c>
      <c r="P439" t="s">
        <v>283</v>
      </c>
    </row>
    <row r="440" spans="1:16">
      <c r="A440" t="s">
        <v>275</v>
      </c>
      <c r="B440" t="s">
        <v>400</v>
      </c>
      <c r="C440" t="s">
        <v>182</v>
      </c>
      <c r="E440">
        <v>2</v>
      </c>
      <c r="F440" t="s">
        <v>401</v>
      </c>
      <c r="G440" t="s">
        <v>711</v>
      </c>
      <c r="H440" t="s">
        <v>400</v>
      </c>
      <c r="I440" t="s">
        <v>704</v>
      </c>
      <c r="J440" t="s">
        <v>366</v>
      </c>
      <c r="K440">
        <v>0</v>
      </c>
      <c r="L440" t="s">
        <v>281</v>
      </c>
      <c r="M440">
        <v>0</v>
      </c>
      <c r="N440" t="s">
        <v>299</v>
      </c>
      <c r="O440" t="s">
        <v>287</v>
      </c>
      <c r="P440" t="s">
        <v>283</v>
      </c>
    </row>
    <row r="441" spans="1:16">
      <c r="A441" t="s">
        <v>275</v>
      </c>
      <c r="B441" t="s">
        <v>402</v>
      </c>
      <c r="C441" t="s">
        <v>183</v>
      </c>
      <c r="E441">
        <v>15</v>
      </c>
      <c r="F441" t="s">
        <v>403</v>
      </c>
      <c r="G441" t="s">
        <v>711</v>
      </c>
      <c r="H441" t="s">
        <v>402</v>
      </c>
      <c r="I441" t="s">
        <v>704</v>
      </c>
      <c r="J441" t="s">
        <v>357</v>
      </c>
      <c r="K441">
        <v>0</v>
      </c>
      <c r="L441" t="s">
        <v>281</v>
      </c>
      <c r="M441">
        <v>0</v>
      </c>
      <c r="N441" t="s">
        <v>299</v>
      </c>
      <c r="O441" t="s">
        <v>287</v>
      </c>
      <c r="P441" t="s">
        <v>283</v>
      </c>
    </row>
    <row r="442" spans="1:16">
      <c r="A442" t="s">
        <v>275</v>
      </c>
      <c r="B442" t="s">
        <v>714</v>
      </c>
      <c r="C442" t="s">
        <v>715</v>
      </c>
      <c r="F442" t="s">
        <v>716</v>
      </c>
      <c r="H442" t="s">
        <v>714</v>
      </c>
      <c r="I442" t="s">
        <v>717</v>
      </c>
      <c r="J442" t="s">
        <v>280</v>
      </c>
      <c r="K442">
        <v>0</v>
      </c>
      <c r="L442" t="s">
        <v>281</v>
      </c>
      <c r="M442">
        <v>0</v>
      </c>
      <c r="N442" t="s">
        <v>282</v>
      </c>
      <c r="O442" t="s">
        <v>283</v>
      </c>
      <c r="P442" t="s">
        <v>283</v>
      </c>
    </row>
    <row r="443" spans="1:16">
      <c r="A443" t="s">
        <v>275</v>
      </c>
      <c r="B443" t="s">
        <v>718</v>
      </c>
      <c r="C443" t="s">
        <v>719</v>
      </c>
      <c r="E443">
        <v>1</v>
      </c>
      <c r="F443" t="s">
        <v>720</v>
      </c>
      <c r="G443" t="s">
        <v>714</v>
      </c>
      <c r="H443" t="s">
        <v>718</v>
      </c>
      <c r="I443" t="s">
        <v>717</v>
      </c>
      <c r="J443" t="s">
        <v>280</v>
      </c>
      <c r="K443">
        <v>0</v>
      </c>
      <c r="L443" t="s">
        <v>334</v>
      </c>
      <c r="M443">
        <v>0</v>
      </c>
      <c r="N443" t="s">
        <v>282</v>
      </c>
      <c r="O443" t="s">
        <v>283</v>
      </c>
      <c r="P443" t="s">
        <v>283</v>
      </c>
    </row>
    <row r="444" spans="1:16">
      <c r="A444" t="s">
        <v>275</v>
      </c>
      <c r="B444" t="s">
        <v>721</v>
      </c>
      <c r="C444" t="s">
        <v>722</v>
      </c>
      <c r="E444">
        <v>1</v>
      </c>
      <c r="F444" t="s">
        <v>723</v>
      </c>
      <c r="G444" t="s">
        <v>718</v>
      </c>
      <c r="H444" t="s">
        <v>721</v>
      </c>
      <c r="I444" t="s">
        <v>717</v>
      </c>
      <c r="J444" t="s">
        <v>280</v>
      </c>
      <c r="K444">
        <v>0</v>
      </c>
      <c r="L444" t="s">
        <v>338</v>
      </c>
      <c r="M444">
        <v>0</v>
      </c>
      <c r="N444" t="s">
        <v>282</v>
      </c>
      <c r="O444" t="s">
        <v>283</v>
      </c>
      <c r="P444" t="s">
        <v>283</v>
      </c>
    </row>
    <row r="445" spans="1:16">
      <c r="B445" t="s">
        <v>724</v>
      </c>
      <c r="C445" t="s">
        <v>725</v>
      </c>
      <c r="E445">
        <v>2</v>
      </c>
      <c r="F445" t="s">
        <v>726</v>
      </c>
      <c r="G445" t="s">
        <v>714</v>
      </c>
      <c r="H445" t="s">
        <v>724</v>
      </c>
      <c r="I445" t="s">
        <v>717</v>
      </c>
      <c r="J445" t="s">
        <v>280</v>
      </c>
      <c r="K445">
        <v>0</v>
      </c>
      <c r="L445" t="s">
        <v>281</v>
      </c>
      <c r="M445">
        <v>0</v>
      </c>
      <c r="N445" t="s">
        <v>282</v>
      </c>
      <c r="O445" t="s">
        <v>283</v>
      </c>
      <c r="P445" t="s">
        <v>283</v>
      </c>
    </row>
    <row r="446" spans="1:16">
      <c r="A446" t="s">
        <v>275</v>
      </c>
    </row>
    <row r="447" spans="1:16">
      <c r="A447" t="s">
        <v>275</v>
      </c>
      <c r="B447" t="s">
        <v>955</v>
      </c>
      <c r="C447" t="s">
        <v>954</v>
      </c>
      <c r="E447">
        <v>2</v>
      </c>
      <c r="F447" t="s">
        <v>495</v>
      </c>
      <c r="G447" t="s">
        <v>724</v>
      </c>
      <c r="H447" t="s">
        <v>494</v>
      </c>
      <c r="I447" t="s">
        <v>717</v>
      </c>
      <c r="J447" t="s">
        <v>496</v>
      </c>
      <c r="K447">
        <v>0</v>
      </c>
      <c r="L447" t="s">
        <v>281</v>
      </c>
      <c r="M447">
        <v>0</v>
      </c>
      <c r="N447" t="s">
        <v>282</v>
      </c>
      <c r="O447" t="s">
        <v>287</v>
      </c>
      <c r="P447" t="s">
        <v>283</v>
      </c>
    </row>
    <row r="448" spans="1:16">
      <c r="A448" t="s">
        <v>275</v>
      </c>
      <c r="B448" t="s">
        <v>355</v>
      </c>
      <c r="C448" t="s">
        <v>166</v>
      </c>
      <c r="E448">
        <v>3</v>
      </c>
      <c r="F448" t="s">
        <v>356</v>
      </c>
      <c r="G448" t="s">
        <v>724</v>
      </c>
      <c r="H448" t="s">
        <v>355</v>
      </c>
      <c r="I448" t="s">
        <v>717</v>
      </c>
      <c r="J448" t="s">
        <v>357</v>
      </c>
      <c r="K448">
        <v>0</v>
      </c>
      <c r="L448" t="s">
        <v>281</v>
      </c>
      <c r="M448">
        <v>0</v>
      </c>
      <c r="N448" t="s">
        <v>299</v>
      </c>
      <c r="O448" t="s">
        <v>287</v>
      </c>
      <c r="P448" t="s">
        <v>283</v>
      </c>
    </row>
    <row r="449" spans="1:16">
      <c r="A449" t="s">
        <v>275</v>
      </c>
      <c r="B449" t="s">
        <v>358</v>
      </c>
      <c r="C449" t="s">
        <v>167</v>
      </c>
      <c r="E449">
        <v>4</v>
      </c>
      <c r="F449" t="s">
        <v>359</v>
      </c>
      <c r="G449" t="s">
        <v>724</v>
      </c>
      <c r="H449" t="s">
        <v>358</v>
      </c>
      <c r="I449" t="s">
        <v>717</v>
      </c>
      <c r="J449" t="s">
        <v>357</v>
      </c>
      <c r="K449">
        <v>0</v>
      </c>
      <c r="L449" t="s">
        <v>281</v>
      </c>
      <c r="M449">
        <v>0</v>
      </c>
      <c r="N449" t="s">
        <v>299</v>
      </c>
      <c r="O449" t="s">
        <v>287</v>
      </c>
      <c r="P449" t="s">
        <v>283</v>
      </c>
    </row>
    <row r="450" spans="1:16">
      <c r="A450" t="s">
        <v>275</v>
      </c>
      <c r="B450" t="s">
        <v>360</v>
      </c>
      <c r="C450" t="s">
        <v>168</v>
      </c>
      <c r="E450">
        <v>5</v>
      </c>
      <c r="F450" t="s">
        <v>361</v>
      </c>
      <c r="G450" t="s">
        <v>724</v>
      </c>
      <c r="H450" t="s">
        <v>360</v>
      </c>
      <c r="I450" t="s">
        <v>717</v>
      </c>
      <c r="J450" t="s">
        <v>357</v>
      </c>
      <c r="K450">
        <v>0</v>
      </c>
      <c r="L450" t="s">
        <v>281</v>
      </c>
      <c r="M450">
        <v>0</v>
      </c>
      <c r="N450" t="s">
        <v>299</v>
      </c>
      <c r="O450" t="s">
        <v>287</v>
      </c>
      <c r="P450" t="s">
        <v>283</v>
      </c>
    </row>
    <row r="451" spans="1:16">
      <c r="A451" t="s">
        <v>275</v>
      </c>
      <c r="B451" t="s">
        <v>367</v>
      </c>
      <c r="C451" t="s">
        <v>368</v>
      </c>
      <c r="E451">
        <v>8</v>
      </c>
      <c r="F451" t="s">
        <v>369</v>
      </c>
      <c r="G451" t="s">
        <v>724</v>
      </c>
      <c r="H451" t="s">
        <v>367</v>
      </c>
      <c r="I451" t="s">
        <v>717</v>
      </c>
      <c r="J451" t="s">
        <v>280</v>
      </c>
      <c r="K451">
        <v>0</v>
      </c>
      <c r="L451" t="s">
        <v>281</v>
      </c>
      <c r="M451">
        <v>0</v>
      </c>
      <c r="N451" t="s">
        <v>282</v>
      </c>
      <c r="O451" t="s">
        <v>283</v>
      </c>
      <c r="P451" t="s">
        <v>283</v>
      </c>
    </row>
    <row r="452" spans="1:16">
      <c r="A452" t="s">
        <v>275</v>
      </c>
      <c r="B452" t="s">
        <v>370</v>
      </c>
      <c r="C452" t="s">
        <v>171</v>
      </c>
      <c r="E452">
        <v>1</v>
      </c>
      <c r="F452" t="s">
        <v>371</v>
      </c>
      <c r="G452" t="s">
        <v>367</v>
      </c>
      <c r="H452" t="s">
        <v>370</v>
      </c>
      <c r="I452" t="s">
        <v>717</v>
      </c>
      <c r="J452" t="s">
        <v>372</v>
      </c>
      <c r="K452">
        <v>0</v>
      </c>
      <c r="L452" t="s">
        <v>281</v>
      </c>
      <c r="M452">
        <v>0</v>
      </c>
      <c r="N452" t="s">
        <v>299</v>
      </c>
      <c r="O452" t="s">
        <v>287</v>
      </c>
      <c r="P452" t="s">
        <v>283</v>
      </c>
    </row>
    <row r="453" spans="1:16">
      <c r="A453" t="s">
        <v>275</v>
      </c>
      <c r="B453" t="s">
        <v>373</v>
      </c>
      <c r="C453" t="s">
        <v>172</v>
      </c>
      <c r="E453">
        <v>2</v>
      </c>
      <c r="F453" t="s">
        <v>374</v>
      </c>
      <c r="G453" t="s">
        <v>367</v>
      </c>
      <c r="H453" t="s">
        <v>373</v>
      </c>
      <c r="I453" t="s">
        <v>717</v>
      </c>
      <c r="J453" t="s">
        <v>372</v>
      </c>
      <c r="K453">
        <v>0</v>
      </c>
      <c r="L453" t="s">
        <v>281</v>
      </c>
      <c r="M453">
        <v>0</v>
      </c>
      <c r="N453" t="s">
        <v>299</v>
      </c>
      <c r="O453" t="s">
        <v>287</v>
      </c>
      <c r="P453" t="s">
        <v>283</v>
      </c>
    </row>
    <row r="454" spans="1:16">
      <c r="A454" t="s">
        <v>275</v>
      </c>
      <c r="B454" t="s">
        <v>375</v>
      </c>
      <c r="C454" t="s">
        <v>376</v>
      </c>
      <c r="E454">
        <v>3</v>
      </c>
      <c r="F454" t="s">
        <v>377</v>
      </c>
      <c r="G454" t="s">
        <v>367</v>
      </c>
      <c r="H454" t="s">
        <v>375</v>
      </c>
      <c r="I454" t="s">
        <v>717</v>
      </c>
      <c r="J454" t="s">
        <v>372</v>
      </c>
      <c r="K454">
        <v>0</v>
      </c>
      <c r="L454" t="s">
        <v>281</v>
      </c>
      <c r="M454">
        <v>0</v>
      </c>
      <c r="N454" t="s">
        <v>299</v>
      </c>
      <c r="O454" t="s">
        <v>287</v>
      </c>
      <c r="P454" t="s">
        <v>283</v>
      </c>
    </row>
    <row r="455" spans="1:16">
      <c r="A455" t="s">
        <v>275</v>
      </c>
      <c r="B455" t="s">
        <v>380</v>
      </c>
      <c r="C455" t="s">
        <v>175</v>
      </c>
      <c r="E455">
        <v>9</v>
      </c>
      <c r="F455" t="s">
        <v>381</v>
      </c>
      <c r="G455" t="s">
        <v>724</v>
      </c>
      <c r="H455" t="s">
        <v>380</v>
      </c>
      <c r="I455" t="s">
        <v>717</v>
      </c>
      <c r="J455" t="s">
        <v>357</v>
      </c>
      <c r="K455">
        <v>0</v>
      </c>
      <c r="L455" t="s">
        <v>281</v>
      </c>
      <c r="M455">
        <v>0</v>
      </c>
      <c r="N455" t="s">
        <v>299</v>
      </c>
      <c r="O455" t="s">
        <v>287</v>
      </c>
      <c r="P455" t="s">
        <v>283</v>
      </c>
    </row>
    <row r="456" spans="1:16">
      <c r="A456" t="s">
        <v>275</v>
      </c>
      <c r="B456" t="s">
        <v>388</v>
      </c>
      <c r="C456" t="s">
        <v>389</v>
      </c>
      <c r="E456">
        <v>13</v>
      </c>
      <c r="F456" t="s">
        <v>390</v>
      </c>
      <c r="G456" t="s">
        <v>724</v>
      </c>
      <c r="H456" t="s">
        <v>388</v>
      </c>
      <c r="I456" t="s">
        <v>717</v>
      </c>
      <c r="J456" t="s">
        <v>280</v>
      </c>
      <c r="K456">
        <v>0</v>
      </c>
      <c r="L456" t="s">
        <v>281</v>
      </c>
      <c r="M456">
        <v>0</v>
      </c>
      <c r="N456" t="s">
        <v>282</v>
      </c>
      <c r="O456" t="s">
        <v>283</v>
      </c>
      <c r="P456" t="s">
        <v>283</v>
      </c>
    </row>
    <row r="457" spans="1:16">
      <c r="A457" t="s">
        <v>275</v>
      </c>
      <c r="B457" t="s">
        <v>391</v>
      </c>
      <c r="C457" t="s">
        <v>179</v>
      </c>
      <c r="E457">
        <v>1</v>
      </c>
      <c r="F457" t="s">
        <v>392</v>
      </c>
      <c r="G457" t="s">
        <v>388</v>
      </c>
      <c r="H457" t="s">
        <v>391</v>
      </c>
      <c r="I457" t="s">
        <v>717</v>
      </c>
      <c r="J457" t="s">
        <v>357</v>
      </c>
      <c r="K457">
        <v>0</v>
      </c>
      <c r="L457" t="s">
        <v>281</v>
      </c>
      <c r="M457">
        <v>0</v>
      </c>
      <c r="N457" t="s">
        <v>299</v>
      </c>
      <c r="O457" t="s">
        <v>287</v>
      </c>
      <c r="P457" t="s">
        <v>283</v>
      </c>
    </row>
    <row r="458" spans="1:16">
      <c r="A458" t="s">
        <v>275</v>
      </c>
      <c r="B458" t="s">
        <v>393</v>
      </c>
      <c r="C458" t="s">
        <v>180</v>
      </c>
      <c r="E458">
        <v>2</v>
      </c>
      <c r="F458" t="s">
        <v>478</v>
      </c>
      <c r="G458" t="s">
        <v>388</v>
      </c>
      <c r="H458" t="s">
        <v>393</v>
      </c>
      <c r="I458" t="s">
        <v>717</v>
      </c>
      <c r="J458" t="s">
        <v>366</v>
      </c>
      <c r="K458">
        <v>0</v>
      </c>
      <c r="L458" t="s">
        <v>281</v>
      </c>
      <c r="M458">
        <v>0</v>
      </c>
      <c r="N458" t="s">
        <v>299</v>
      </c>
      <c r="O458" t="s">
        <v>287</v>
      </c>
      <c r="P458" t="s">
        <v>283</v>
      </c>
    </row>
    <row r="459" spans="1:16">
      <c r="A459" t="s">
        <v>275</v>
      </c>
      <c r="B459" t="s">
        <v>395</v>
      </c>
      <c r="C459" t="s">
        <v>396</v>
      </c>
      <c r="E459">
        <v>14</v>
      </c>
      <c r="F459" t="s">
        <v>397</v>
      </c>
      <c r="G459" t="s">
        <v>724</v>
      </c>
      <c r="H459" t="s">
        <v>395</v>
      </c>
      <c r="I459" t="s">
        <v>717</v>
      </c>
      <c r="J459" t="s">
        <v>280</v>
      </c>
      <c r="K459">
        <v>0</v>
      </c>
      <c r="L459" t="s">
        <v>281</v>
      </c>
      <c r="M459">
        <v>0</v>
      </c>
      <c r="N459" t="s">
        <v>282</v>
      </c>
      <c r="O459" t="s">
        <v>283</v>
      </c>
      <c r="P459" t="s">
        <v>283</v>
      </c>
    </row>
    <row r="460" spans="1:16">
      <c r="A460" t="s">
        <v>275</v>
      </c>
      <c r="B460" t="s">
        <v>398</v>
      </c>
      <c r="C460" t="s">
        <v>181</v>
      </c>
      <c r="E460">
        <v>1</v>
      </c>
      <c r="F460" t="s">
        <v>399</v>
      </c>
      <c r="G460" t="s">
        <v>393</v>
      </c>
      <c r="H460" t="s">
        <v>398</v>
      </c>
      <c r="I460" t="s">
        <v>717</v>
      </c>
      <c r="J460" t="s">
        <v>357</v>
      </c>
      <c r="K460">
        <v>0</v>
      </c>
      <c r="L460" t="s">
        <v>281</v>
      </c>
      <c r="M460">
        <v>0</v>
      </c>
      <c r="N460" t="s">
        <v>299</v>
      </c>
      <c r="O460" t="s">
        <v>287</v>
      </c>
      <c r="P460" t="s">
        <v>283</v>
      </c>
    </row>
    <row r="461" spans="1:16">
      <c r="A461" t="s">
        <v>275</v>
      </c>
      <c r="B461" t="s">
        <v>400</v>
      </c>
      <c r="C461" t="s">
        <v>182</v>
      </c>
      <c r="E461">
        <v>2</v>
      </c>
      <c r="F461" t="s">
        <v>401</v>
      </c>
      <c r="G461" t="s">
        <v>395</v>
      </c>
      <c r="H461" t="s">
        <v>400</v>
      </c>
      <c r="I461" t="s">
        <v>717</v>
      </c>
      <c r="J461" t="s">
        <v>366</v>
      </c>
      <c r="K461">
        <v>0</v>
      </c>
      <c r="L461" t="s">
        <v>281</v>
      </c>
      <c r="M461">
        <v>0</v>
      </c>
      <c r="N461" t="s">
        <v>299</v>
      </c>
      <c r="O461" t="s">
        <v>287</v>
      </c>
      <c r="P461" t="s">
        <v>283</v>
      </c>
    </row>
    <row r="462" spans="1:16">
      <c r="A462" t="s">
        <v>275</v>
      </c>
      <c r="B462" t="s">
        <v>402</v>
      </c>
      <c r="C462" t="s">
        <v>183</v>
      </c>
      <c r="E462">
        <v>15</v>
      </c>
      <c r="F462" t="s">
        <v>403</v>
      </c>
      <c r="G462" t="s">
        <v>724</v>
      </c>
      <c r="H462" t="s">
        <v>402</v>
      </c>
      <c r="I462" t="s">
        <v>717</v>
      </c>
      <c r="J462" t="s">
        <v>357</v>
      </c>
      <c r="K462">
        <v>0</v>
      </c>
      <c r="L462" t="s">
        <v>281</v>
      </c>
      <c r="M462">
        <v>0</v>
      </c>
      <c r="N462" t="s">
        <v>299</v>
      </c>
      <c r="O462" t="s">
        <v>287</v>
      </c>
      <c r="P462" t="s">
        <v>283</v>
      </c>
    </row>
    <row r="463" spans="1:16">
      <c r="A463" t="s">
        <v>275</v>
      </c>
      <c r="B463" t="s">
        <v>727</v>
      </c>
      <c r="C463" t="s">
        <v>728</v>
      </c>
      <c r="F463" t="s">
        <v>729</v>
      </c>
      <c r="I463" t="s">
        <v>730</v>
      </c>
      <c r="J463" t="s">
        <v>280</v>
      </c>
      <c r="K463">
        <v>0</v>
      </c>
      <c r="L463" t="s">
        <v>281</v>
      </c>
      <c r="M463">
        <v>0</v>
      </c>
      <c r="N463" t="s">
        <v>282</v>
      </c>
      <c r="O463" t="s">
        <v>283</v>
      </c>
      <c r="P463" t="s">
        <v>283</v>
      </c>
    </row>
    <row r="464" spans="1:16">
      <c r="A464" t="s">
        <v>275</v>
      </c>
      <c r="B464" t="s">
        <v>731</v>
      </c>
      <c r="C464" t="s">
        <v>732</v>
      </c>
      <c r="E464">
        <v>1</v>
      </c>
      <c r="F464" t="s">
        <v>733</v>
      </c>
      <c r="G464" t="s">
        <v>727</v>
      </c>
      <c r="H464" t="s">
        <v>731</v>
      </c>
      <c r="I464" t="s">
        <v>730</v>
      </c>
      <c r="J464" t="s">
        <v>280</v>
      </c>
      <c r="K464">
        <v>0</v>
      </c>
      <c r="L464" t="s">
        <v>334</v>
      </c>
      <c r="M464">
        <v>0</v>
      </c>
      <c r="N464" t="s">
        <v>282</v>
      </c>
      <c r="O464" t="s">
        <v>283</v>
      </c>
      <c r="P464" t="s">
        <v>283</v>
      </c>
    </row>
    <row r="465" spans="1:16">
      <c r="A465" t="s">
        <v>275</v>
      </c>
      <c r="B465" t="s">
        <v>734</v>
      </c>
      <c r="C465" t="s">
        <v>735</v>
      </c>
      <c r="E465">
        <v>1</v>
      </c>
      <c r="F465" t="s">
        <v>736</v>
      </c>
      <c r="G465" t="s">
        <v>731</v>
      </c>
      <c r="H465" t="s">
        <v>734</v>
      </c>
      <c r="I465" t="s">
        <v>730</v>
      </c>
      <c r="J465" t="s">
        <v>280</v>
      </c>
      <c r="K465">
        <v>0</v>
      </c>
      <c r="L465" t="s">
        <v>338</v>
      </c>
      <c r="M465">
        <v>0</v>
      </c>
      <c r="N465" t="s">
        <v>282</v>
      </c>
      <c r="O465" t="s">
        <v>283</v>
      </c>
      <c r="P465" t="s">
        <v>283</v>
      </c>
    </row>
    <row r="466" spans="1:16">
      <c r="B466" t="s">
        <v>737</v>
      </c>
      <c r="C466" t="s">
        <v>738</v>
      </c>
      <c r="E466">
        <v>2</v>
      </c>
      <c r="F466" t="s">
        <v>739</v>
      </c>
      <c r="G466" t="s">
        <v>727</v>
      </c>
      <c r="H466" t="s">
        <v>737</v>
      </c>
      <c r="I466" t="s">
        <v>730</v>
      </c>
      <c r="J466" t="s">
        <v>280</v>
      </c>
      <c r="K466">
        <v>0</v>
      </c>
      <c r="L466" t="s">
        <v>281</v>
      </c>
      <c r="M466">
        <v>0</v>
      </c>
      <c r="N466" t="s">
        <v>282</v>
      </c>
      <c r="O466" t="s">
        <v>283</v>
      </c>
      <c r="P466" t="s">
        <v>283</v>
      </c>
    </row>
    <row r="467" spans="1:16">
      <c r="A467" t="s">
        <v>275</v>
      </c>
    </row>
    <row r="468" spans="1:16">
      <c r="A468" t="s">
        <v>275</v>
      </c>
      <c r="B468" t="s">
        <v>955</v>
      </c>
      <c r="C468" t="s">
        <v>954</v>
      </c>
      <c r="E468">
        <v>2</v>
      </c>
      <c r="F468" t="s">
        <v>495</v>
      </c>
      <c r="G468" t="s">
        <v>737</v>
      </c>
      <c r="H468" t="s">
        <v>494</v>
      </c>
      <c r="I468" t="s">
        <v>730</v>
      </c>
      <c r="J468" t="s">
        <v>496</v>
      </c>
      <c r="K468">
        <v>0</v>
      </c>
      <c r="L468" t="s">
        <v>281</v>
      </c>
      <c r="M468">
        <v>0</v>
      </c>
      <c r="N468" t="s">
        <v>282</v>
      </c>
      <c r="O468" t="s">
        <v>287</v>
      </c>
      <c r="P468" t="s">
        <v>283</v>
      </c>
    </row>
    <row r="469" spans="1:16">
      <c r="A469" t="s">
        <v>275</v>
      </c>
      <c r="B469" t="s">
        <v>355</v>
      </c>
      <c r="C469" t="s">
        <v>166</v>
      </c>
      <c r="E469">
        <v>3</v>
      </c>
      <c r="F469" t="s">
        <v>356</v>
      </c>
      <c r="G469" t="s">
        <v>737</v>
      </c>
      <c r="H469" t="s">
        <v>355</v>
      </c>
      <c r="I469" t="s">
        <v>730</v>
      </c>
      <c r="J469" t="s">
        <v>357</v>
      </c>
      <c r="K469">
        <v>0</v>
      </c>
      <c r="L469" t="s">
        <v>281</v>
      </c>
      <c r="M469">
        <v>0</v>
      </c>
      <c r="N469" t="s">
        <v>299</v>
      </c>
      <c r="O469" t="s">
        <v>287</v>
      </c>
      <c r="P469" t="s">
        <v>283</v>
      </c>
    </row>
    <row r="470" spans="1:16">
      <c r="A470" t="s">
        <v>275</v>
      </c>
      <c r="B470" t="s">
        <v>358</v>
      </c>
      <c r="C470" t="s">
        <v>167</v>
      </c>
      <c r="E470">
        <v>4</v>
      </c>
      <c r="F470" t="s">
        <v>359</v>
      </c>
      <c r="G470" t="s">
        <v>737</v>
      </c>
      <c r="H470" t="s">
        <v>358</v>
      </c>
      <c r="I470" t="s">
        <v>730</v>
      </c>
      <c r="J470" t="s">
        <v>357</v>
      </c>
      <c r="K470">
        <v>0</v>
      </c>
      <c r="L470" t="s">
        <v>281</v>
      </c>
      <c r="M470">
        <v>0</v>
      </c>
      <c r="N470" t="s">
        <v>299</v>
      </c>
      <c r="O470" t="s">
        <v>287</v>
      </c>
      <c r="P470" t="s">
        <v>283</v>
      </c>
    </row>
    <row r="471" spans="1:16">
      <c r="A471" t="s">
        <v>275</v>
      </c>
      <c r="B471" t="s">
        <v>360</v>
      </c>
      <c r="C471" t="s">
        <v>168</v>
      </c>
      <c r="E471">
        <v>5</v>
      </c>
      <c r="F471" t="s">
        <v>361</v>
      </c>
      <c r="G471" t="s">
        <v>737</v>
      </c>
      <c r="H471" t="s">
        <v>360</v>
      </c>
      <c r="I471" t="s">
        <v>730</v>
      </c>
      <c r="J471" t="s">
        <v>357</v>
      </c>
      <c r="K471">
        <v>0</v>
      </c>
      <c r="L471" t="s">
        <v>281</v>
      </c>
      <c r="M471">
        <v>0</v>
      </c>
      <c r="N471" t="s">
        <v>299</v>
      </c>
      <c r="O471" t="s">
        <v>287</v>
      </c>
      <c r="P471" t="s">
        <v>283</v>
      </c>
    </row>
    <row r="472" spans="1:16">
      <c r="A472" t="s">
        <v>275</v>
      </c>
      <c r="B472" t="s">
        <v>367</v>
      </c>
      <c r="C472" t="s">
        <v>368</v>
      </c>
      <c r="E472">
        <v>8</v>
      </c>
      <c r="F472" t="s">
        <v>369</v>
      </c>
      <c r="G472" t="s">
        <v>737</v>
      </c>
      <c r="H472" t="s">
        <v>367</v>
      </c>
      <c r="I472" t="s">
        <v>730</v>
      </c>
      <c r="J472" t="s">
        <v>280</v>
      </c>
      <c r="K472">
        <v>0</v>
      </c>
      <c r="L472" t="s">
        <v>281</v>
      </c>
      <c r="M472">
        <v>0</v>
      </c>
      <c r="N472" t="s">
        <v>282</v>
      </c>
      <c r="O472" t="s">
        <v>283</v>
      </c>
      <c r="P472" t="s">
        <v>283</v>
      </c>
    </row>
    <row r="473" spans="1:16">
      <c r="A473" t="s">
        <v>275</v>
      </c>
      <c r="B473" t="s">
        <v>370</v>
      </c>
      <c r="C473" t="s">
        <v>171</v>
      </c>
      <c r="E473">
        <v>1</v>
      </c>
      <c r="F473" t="s">
        <v>371</v>
      </c>
      <c r="G473" t="s">
        <v>367</v>
      </c>
      <c r="H473" t="s">
        <v>370</v>
      </c>
      <c r="I473" t="s">
        <v>730</v>
      </c>
      <c r="J473" t="s">
        <v>372</v>
      </c>
      <c r="K473">
        <v>0</v>
      </c>
      <c r="L473" t="s">
        <v>281</v>
      </c>
      <c r="M473">
        <v>0</v>
      </c>
      <c r="N473" t="s">
        <v>299</v>
      </c>
      <c r="O473" t="s">
        <v>287</v>
      </c>
      <c r="P473" t="s">
        <v>283</v>
      </c>
    </row>
    <row r="474" spans="1:16">
      <c r="A474" t="s">
        <v>275</v>
      </c>
      <c r="B474" t="s">
        <v>373</v>
      </c>
      <c r="C474" t="s">
        <v>172</v>
      </c>
      <c r="E474">
        <v>2</v>
      </c>
      <c r="F474" t="s">
        <v>374</v>
      </c>
      <c r="G474" t="s">
        <v>367</v>
      </c>
      <c r="H474" t="s">
        <v>373</v>
      </c>
      <c r="I474" t="s">
        <v>730</v>
      </c>
      <c r="J474" t="s">
        <v>372</v>
      </c>
      <c r="K474">
        <v>0</v>
      </c>
      <c r="L474" t="s">
        <v>281</v>
      </c>
      <c r="M474">
        <v>0</v>
      </c>
      <c r="N474" t="s">
        <v>299</v>
      </c>
      <c r="O474" t="s">
        <v>287</v>
      </c>
      <c r="P474" t="s">
        <v>283</v>
      </c>
    </row>
    <row r="475" spans="1:16">
      <c r="A475" t="s">
        <v>275</v>
      </c>
      <c r="B475" t="s">
        <v>375</v>
      </c>
      <c r="C475" t="s">
        <v>376</v>
      </c>
      <c r="E475">
        <v>3</v>
      </c>
      <c r="F475" t="s">
        <v>377</v>
      </c>
      <c r="G475" t="s">
        <v>367</v>
      </c>
      <c r="H475" t="s">
        <v>375</v>
      </c>
      <c r="I475" t="s">
        <v>730</v>
      </c>
      <c r="J475" t="s">
        <v>372</v>
      </c>
      <c r="K475">
        <v>0</v>
      </c>
      <c r="L475" t="s">
        <v>281</v>
      </c>
      <c r="M475">
        <v>0</v>
      </c>
      <c r="N475" t="s">
        <v>299</v>
      </c>
      <c r="O475" t="s">
        <v>287</v>
      </c>
      <c r="P475" t="s">
        <v>283</v>
      </c>
    </row>
    <row r="476" spans="1:16">
      <c r="A476" t="s">
        <v>275</v>
      </c>
      <c r="B476" t="s">
        <v>380</v>
      </c>
      <c r="C476" t="s">
        <v>175</v>
      </c>
      <c r="E476">
        <v>9</v>
      </c>
      <c r="F476" t="s">
        <v>381</v>
      </c>
      <c r="G476" t="s">
        <v>737</v>
      </c>
      <c r="H476" t="s">
        <v>380</v>
      </c>
      <c r="I476" t="s">
        <v>730</v>
      </c>
      <c r="J476" t="s">
        <v>357</v>
      </c>
      <c r="K476">
        <v>0</v>
      </c>
      <c r="L476" t="s">
        <v>281</v>
      </c>
      <c r="M476">
        <v>0</v>
      </c>
      <c r="N476" t="s">
        <v>299</v>
      </c>
      <c r="O476" t="s">
        <v>287</v>
      </c>
      <c r="P476" t="s">
        <v>283</v>
      </c>
    </row>
    <row r="477" spans="1:16">
      <c r="A477" t="s">
        <v>275</v>
      </c>
      <c r="B477" t="s">
        <v>388</v>
      </c>
      <c r="C477" t="s">
        <v>389</v>
      </c>
      <c r="E477">
        <v>13</v>
      </c>
      <c r="F477" t="s">
        <v>390</v>
      </c>
      <c r="G477" t="s">
        <v>737</v>
      </c>
      <c r="H477" t="s">
        <v>388</v>
      </c>
      <c r="I477" t="s">
        <v>730</v>
      </c>
      <c r="J477" t="s">
        <v>280</v>
      </c>
      <c r="K477">
        <v>0</v>
      </c>
      <c r="L477" t="s">
        <v>281</v>
      </c>
      <c r="M477">
        <v>0</v>
      </c>
      <c r="N477" t="s">
        <v>282</v>
      </c>
      <c r="O477" t="s">
        <v>283</v>
      </c>
      <c r="P477" t="s">
        <v>283</v>
      </c>
    </row>
    <row r="478" spans="1:16">
      <c r="A478" t="s">
        <v>275</v>
      </c>
      <c r="B478" t="s">
        <v>391</v>
      </c>
      <c r="C478" t="s">
        <v>179</v>
      </c>
      <c r="E478">
        <v>1</v>
      </c>
      <c r="F478" t="s">
        <v>392</v>
      </c>
      <c r="G478" t="s">
        <v>388</v>
      </c>
      <c r="H478" t="s">
        <v>391</v>
      </c>
      <c r="I478" t="s">
        <v>730</v>
      </c>
      <c r="J478" t="s">
        <v>357</v>
      </c>
      <c r="K478">
        <v>0</v>
      </c>
      <c r="L478" t="s">
        <v>281</v>
      </c>
      <c r="M478">
        <v>0</v>
      </c>
      <c r="N478" t="s">
        <v>299</v>
      </c>
      <c r="O478" t="s">
        <v>287</v>
      </c>
      <c r="P478" t="s">
        <v>283</v>
      </c>
    </row>
    <row r="479" spans="1:16">
      <c r="A479" t="s">
        <v>275</v>
      </c>
      <c r="B479" t="s">
        <v>393</v>
      </c>
      <c r="C479" t="s">
        <v>180</v>
      </c>
      <c r="E479">
        <v>2</v>
      </c>
      <c r="F479" t="s">
        <v>478</v>
      </c>
      <c r="G479" t="s">
        <v>388</v>
      </c>
      <c r="H479" t="s">
        <v>393</v>
      </c>
      <c r="I479" t="s">
        <v>730</v>
      </c>
      <c r="J479" t="s">
        <v>366</v>
      </c>
      <c r="K479">
        <v>0</v>
      </c>
      <c r="L479" t="s">
        <v>281</v>
      </c>
      <c r="M479">
        <v>0</v>
      </c>
      <c r="N479" t="s">
        <v>299</v>
      </c>
      <c r="O479" t="s">
        <v>287</v>
      </c>
      <c r="P479" t="s">
        <v>283</v>
      </c>
    </row>
    <row r="480" spans="1:16">
      <c r="A480" t="s">
        <v>275</v>
      </c>
      <c r="B480" t="s">
        <v>395</v>
      </c>
      <c r="C480" t="s">
        <v>396</v>
      </c>
      <c r="E480">
        <v>14</v>
      </c>
      <c r="F480" t="s">
        <v>397</v>
      </c>
      <c r="G480" t="s">
        <v>737</v>
      </c>
      <c r="H480" t="s">
        <v>395</v>
      </c>
      <c r="I480" t="s">
        <v>730</v>
      </c>
      <c r="J480" t="s">
        <v>280</v>
      </c>
      <c r="K480">
        <v>0</v>
      </c>
      <c r="L480" t="s">
        <v>281</v>
      </c>
      <c r="M480">
        <v>0</v>
      </c>
      <c r="N480" t="s">
        <v>282</v>
      </c>
      <c r="O480" t="s">
        <v>283</v>
      </c>
      <c r="P480" t="s">
        <v>283</v>
      </c>
    </row>
    <row r="481" spans="1:16">
      <c r="A481" t="s">
        <v>275</v>
      </c>
      <c r="B481" t="s">
        <v>398</v>
      </c>
      <c r="C481" t="s">
        <v>181</v>
      </c>
      <c r="E481">
        <v>1</v>
      </c>
      <c r="F481" t="s">
        <v>399</v>
      </c>
      <c r="G481" t="s">
        <v>395</v>
      </c>
      <c r="H481" t="s">
        <v>398</v>
      </c>
      <c r="I481" t="s">
        <v>730</v>
      </c>
      <c r="J481" t="s">
        <v>357</v>
      </c>
      <c r="K481">
        <v>0</v>
      </c>
      <c r="L481" t="s">
        <v>281</v>
      </c>
      <c r="M481">
        <v>0</v>
      </c>
      <c r="N481" t="s">
        <v>299</v>
      </c>
      <c r="O481" t="s">
        <v>287</v>
      </c>
      <c r="P481" t="s">
        <v>283</v>
      </c>
    </row>
    <row r="482" spans="1:16">
      <c r="A482" t="s">
        <v>275</v>
      </c>
      <c r="B482" t="s">
        <v>400</v>
      </c>
      <c r="C482" t="s">
        <v>182</v>
      </c>
      <c r="E482">
        <v>2</v>
      </c>
      <c r="F482" t="s">
        <v>401</v>
      </c>
      <c r="G482" t="s">
        <v>395</v>
      </c>
      <c r="H482" t="s">
        <v>400</v>
      </c>
      <c r="I482" t="s">
        <v>730</v>
      </c>
      <c r="J482" t="s">
        <v>366</v>
      </c>
      <c r="K482">
        <v>0</v>
      </c>
      <c r="L482" t="s">
        <v>281</v>
      </c>
      <c r="M482">
        <v>0</v>
      </c>
      <c r="N482" t="s">
        <v>299</v>
      </c>
      <c r="O482" t="s">
        <v>287</v>
      </c>
      <c r="P482" t="s">
        <v>283</v>
      </c>
    </row>
    <row r="483" spans="1:16">
      <c r="A483" t="s">
        <v>275</v>
      </c>
      <c r="B483" t="s">
        <v>402</v>
      </c>
      <c r="C483" t="s">
        <v>183</v>
      </c>
      <c r="E483">
        <v>15</v>
      </c>
      <c r="F483" t="s">
        <v>403</v>
      </c>
      <c r="G483" t="s">
        <v>737</v>
      </c>
      <c r="H483" t="s">
        <v>402</v>
      </c>
      <c r="I483" t="s">
        <v>730</v>
      </c>
      <c r="J483" t="s">
        <v>357</v>
      </c>
      <c r="K483">
        <v>0</v>
      </c>
      <c r="L483" t="s">
        <v>281</v>
      </c>
      <c r="M483">
        <v>0</v>
      </c>
      <c r="N483" t="s">
        <v>299</v>
      </c>
      <c r="O483" t="s">
        <v>287</v>
      </c>
      <c r="P483" t="s">
        <v>283</v>
      </c>
    </row>
    <row r="484" spans="1:16">
      <c r="A484" t="s">
        <v>275</v>
      </c>
      <c r="B484" t="s">
        <v>740</v>
      </c>
      <c r="C484" t="s">
        <v>741</v>
      </c>
      <c r="F484" t="s">
        <v>742</v>
      </c>
      <c r="I484" t="s">
        <v>743</v>
      </c>
      <c r="J484" t="s">
        <v>280</v>
      </c>
      <c r="K484">
        <v>0</v>
      </c>
      <c r="L484" t="s">
        <v>281</v>
      </c>
      <c r="M484">
        <v>0</v>
      </c>
      <c r="N484" t="s">
        <v>282</v>
      </c>
      <c r="O484" t="s">
        <v>283</v>
      </c>
      <c r="P484" t="s">
        <v>283</v>
      </c>
    </row>
    <row r="485" spans="1:16">
      <c r="A485" t="s">
        <v>275</v>
      </c>
      <c r="B485" t="s">
        <v>744</v>
      </c>
      <c r="C485" t="s">
        <v>745</v>
      </c>
      <c r="E485">
        <v>1</v>
      </c>
      <c r="F485" t="s">
        <v>746</v>
      </c>
      <c r="G485" t="s">
        <v>740</v>
      </c>
      <c r="H485" t="s">
        <v>744</v>
      </c>
      <c r="I485" t="s">
        <v>743</v>
      </c>
      <c r="J485" t="s">
        <v>280</v>
      </c>
      <c r="K485">
        <v>0</v>
      </c>
      <c r="L485" t="s">
        <v>334</v>
      </c>
      <c r="M485">
        <v>0</v>
      </c>
      <c r="N485" t="s">
        <v>282</v>
      </c>
      <c r="O485" t="s">
        <v>283</v>
      </c>
      <c r="P485" t="s">
        <v>283</v>
      </c>
    </row>
    <row r="486" spans="1:16">
      <c r="A486" t="s">
        <v>275</v>
      </c>
      <c r="B486" t="s">
        <v>747</v>
      </c>
      <c r="C486" t="s">
        <v>748</v>
      </c>
      <c r="E486">
        <v>1</v>
      </c>
      <c r="F486" t="s">
        <v>749</v>
      </c>
      <c r="G486" t="s">
        <v>744</v>
      </c>
      <c r="H486" t="s">
        <v>747</v>
      </c>
      <c r="I486" t="s">
        <v>743</v>
      </c>
      <c r="J486" t="s">
        <v>280</v>
      </c>
      <c r="K486">
        <v>0</v>
      </c>
      <c r="L486" t="s">
        <v>338</v>
      </c>
      <c r="M486">
        <v>0</v>
      </c>
      <c r="N486" t="s">
        <v>282</v>
      </c>
      <c r="O486" t="s">
        <v>283</v>
      </c>
      <c r="P486" t="s">
        <v>283</v>
      </c>
    </row>
    <row r="487" spans="1:16">
      <c r="A487" t="s">
        <v>275</v>
      </c>
      <c r="B487" t="s">
        <v>750</v>
      </c>
      <c r="C487" t="s">
        <v>751</v>
      </c>
      <c r="E487">
        <v>2</v>
      </c>
      <c r="F487" t="s">
        <v>752</v>
      </c>
      <c r="G487" t="s">
        <v>740</v>
      </c>
      <c r="H487" t="s">
        <v>750</v>
      </c>
      <c r="I487" t="s">
        <v>743</v>
      </c>
      <c r="J487" t="s">
        <v>280</v>
      </c>
      <c r="K487">
        <v>0</v>
      </c>
      <c r="L487" t="s">
        <v>281</v>
      </c>
      <c r="M487">
        <v>0</v>
      </c>
      <c r="N487" t="s">
        <v>282</v>
      </c>
      <c r="O487" t="s">
        <v>283</v>
      </c>
      <c r="P487" t="s">
        <v>283</v>
      </c>
    </row>
    <row r="488" spans="1:16">
      <c r="B488" t="s">
        <v>753</v>
      </c>
      <c r="C488" t="s">
        <v>526</v>
      </c>
      <c r="E488">
        <v>1</v>
      </c>
      <c r="F488" t="s">
        <v>754</v>
      </c>
      <c r="G488" t="s">
        <v>750</v>
      </c>
      <c r="H488" t="s">
        <v>753</v>
      </c>
      <c r="I488" t="s">
        <v>743</v>
      </c>
      <c r="J488" t="s">
        <v>957</v>
      </c>
      <c r="K488">
        <v>0</v>
      </c>
      <c r="L488" t="s">
        <v>281</v>
      </c>
      <c r="M488">
        <v>0</v>
      </c>
      <c r="N488" t="s">
        <v>282</v>
      </c>
      <c r="O488" t="s">
        <v>283</v>
      </c>
      <c r="P488" t="s">
        <v>283</v>
      </c>
    </row>
    <row r="489" spans="1:16">
      <c r="A489" t="s">
        <v>275</v>
      </c>
    </row>
    <row r="490" spans="1:16">
      <c r="A490" t="s">
        <v>275</v>
      </c>
      <c r="B490" t="s">
        <v>955</v>
      </c>
      <c r="C490" t="s">
        <v>954</v>
      </c>
      <c r="E490">
        <v>3</v>
      </c>
      <c r="F490" t="s">
        <v>495</v>
      </c>
      <c r="G490" t="s">
        <v>750</v>
      </c>
      <c r="H490" t="s">
        <v>494</v>
      </c>
      <c r="I490" t="s">
        <v>743</v>
      </c>
      <c r="J490" t="s">
        <v>496</v>
      </c>
      <c r="K490">
        <v>0</v>
      </c>
      <c r="L490" t="s">
        <v>281</v>
      </c>
      <c r="M490">
        <v>0</v>
      </c>
      <c r="N490" t="s">
        <v>282</v>
      </c>
      <c r="O490" t="s">
        <v>287</v>
      </c>
      <c r="P490" t="s">
        <v>283</v>
      </c>
    </row>
    <row r="491" spans="1:16">
      <c r="A491" t="s">
        <v>275</v>
      </c>
      <c r="B491" t="s">
        <v>355</v>
      </c>
      <c r="C491" t="s">
        <v>166</v>
      </c>
      <c r="E491">
        <v>4</v>
      </c>
      <c r="F491" t="s">
        <v>356</v>
      </c>
      <c r="G491" t="s">
        <v>750</v>
      </c>
      <c r="H491" t="s">
        <v>355</v>
      </c>
      <c r="I491" t="s">
        <v>743</v>
      </c>
      <c r="J491" t="s">
        <v>357</v>
      </c>
      <c r="K491">
        <v>0</v>
      </c>
      <c r="L491" t="s">
        <v>281</v>
      </c>
      <c r="M491">
        <v>0</v>
      </c>
      <c r="N491" t="s">
        <v>299</v>
      </c>
      <c r="O491" t="s">
        <v>287</v>
      </c>
      <c r="P491" t="s">
        <v>283</v>
      </c>
    </row>
    <row r="492" spans="1:16">
      <c r="A492" t="s">
        <v>275</v>
      </c>
      <c r="B492" t="s">
        <v>358</v>
      </c>
      <c r="C492" t="s">
        <v>167</v>
      </c>
      <c r="E492">
        <v>5</v>
      </c>
      <c r="F492" t="s">
        <v>359</v>
      </c>
      <c r="G492" t="s">
        <v>750</v>
      </c>
      <c r="H492" t="s">
        <v>358</v>
      </c>
      <c r="I492" t="s">
        <v>743</v>
      </c>
      <c r="J492" t="s">
        <v>357</v>
      </c>
      <c r="K492">
        <v>0</v>
      </c>
      <c r="L492" t="s">
        <v>281</v>
      </c>
      <c r="M492">
        <v>0</v>
      </c>
      <c r="N492" t="s">
        <v>299</v>
      </c>
      <c r="O492" t="s">
        <v>287</v>
      </c>
      <c r="P492" t="s">
        <v>283</v>
      </c>
    </row>
    <row r="493" spans="1:16">
      <c r="A493" t="s">
        <v>275</v>
      </c>
      <c r="B493" t="s">
        <v>360</v>
      </c>
      <c r="C493" t="s">
        <v>168</v>
      </c>
      <c r="E493">
        <v>6</v>
      </c>
      <c r="F493" t="s">
        <v>361</v>
      </c>
      <c r="G493" t="s">
        <v>750</v>
      </c>
      <c r="H493" t="s">
        <v>360</v>
      </c>
      <c r="I493" t="s">
        <v>743</v>
      </c>
      <c r="J493" t="s">
        <v>357</v>
      </c>
      <c r="K493">
        <v>0</v>
      </c>
      <c r="L493" t="s">
        <v>281</v>
      </c>
      <c r="M493">
        <v>0</v>
      </c>
      <c r="N493" t="s">
        <v>299</v>
      </c>
      <c r="O493" t="s">
        <v>287</v>
      </c>
      <c r="P493" t="s">
        <v>283</v>
      </c>
    </row>
    <row r="494" spans="1:16">
      <c r="A494" t="s">
        <v>275</v>
      </c>
      <c r="B494" t="s">
        <v>367</v>
      </c>
      <c r="C494" t="s">
        <v>368</v>
      </c>
      <c r="E494">
        <v>9</v>
      </c>
      <c r="F494" t="s">
        <v>369</v>
      </c>
      <c r="G494" t="s">
        <v>750</v>
      </c>
      <c r="H494" t="s">
        <v>367</v>
      </c>
      <c r="I494" t="s">
        <v>743</v>
      </c>
      <c r="J494" t="s">
        <v>280</v>
      </c>
      <c r="K494">
        <v>0</v>
      </c>
      <c r="L494" t="s">
        <v>281</v>
      </c>
      <c r="M494">
        <v>0</v>
      </c>
      <c r="N494" t="s">
        <v>282</v>
      </c>
      <c r="O494" t="s">
        <v>283</v>
      </c>
      <c r="P494" t="s">
        <v>283</v>
      </c>
    </row>
    <row r="495" spans="1:16">
      <c r="A495" t="s">
        <v>275</v>
      </c>
      <c r="B495" t="s">
        <v>370</v>
      </c>
      <c r="C495" t="s">
        <v>171</v>
      </c>
      <c r="E495">
        <v>1</v>
      </c>
      <c r="F495" t="s">
        <v>371</v>
      </c>
      <c r="G495" t="s">
        <v>367</v>
      </c>
      <c r="H495" t="s">
        <v>370</v>
      </c>
      <c r="I495" t="s">
        <v>743</v>
      </c>
      <c r="J495" t="s">
        <v>372</v>
      </c>
      <c r="K495">
        <v>0</v>
      </c>
      <c r="L495" t="s">
        <v>281</v>
      </c>
      <c r="M495">
        <v>0</v>
      </c>
      <c r="N495" t="s">
        <v>299</v>
      </c>
      <c r="O495" t="s">
        <v>287</v>
      </c>
      <c r="P495" t="s">
        <v>283</v>
      </c>
    </row>
    <row r="496" spans="1:16">
      <c r="A496" t="s">
        <v>275</v>
      </c>
      <c r="B496" t="s">
        <v>373</v>
      </c>
      <c r="C496" t="s">
        <v>172</v>
      </c>
      <c r="E496">
        <v>2</v>
      </c>
      <c r="F496" t="s">
        <v>374</v>
      </c>
      <c r="G496" t="s">
        <v>367</v>
      </c>
      <c r="H496" t="s">
        <v>373</v>
      </c>
      <c r="I496" t="s">
        <v>743</v>
      </c>
      <c r="J496" t="s">
        <v>372</v>
      </c>
      <c r="K496">
        <v>0</v>
      </c>
      <c r="L496" t="s">
        <v>281</v>
      </c>
      <c r="M496">
        <v>0</v>
      </c>
      <c r="N496" t="s">
        <v>299</v>
      </c>
      <c r="O496" t="s">
        <v>287</v>
      </c>
      <c r="P496" t="s">
        <v>283</v>
      </c>
    </row>
    <row r="497" spans="1:16">
      <c r="A497" t="s">
        <v>275</v>
      </c>
      <c r="B497" t="s">
        <v>375</v>
      </c>
      <c r="C497" t="s">
        <v>376</v>
      </c>
      <c r="E497">
        <v>3</v>
      </c>
      <c r="F497" t="s">
        <v>377</v>
      </c>
      <c r="G497" t="s">
        <v>367</v>
      </c>
      <c r="H497" t="s">
        <v>375</v>
      </c>
      <c r="I497" t="s">
        <v>743</v>
      </c>
      <c r="J497" t="s">
        <v>372</v>
      </c>
      <c r="K497">
        <v>0</v>
      </c>
      <c r="L497" t="s">
        <v>281</v>
      </c>
      <c r="M497">
        <v>0</v>
      </c>
      <c r="N497" t="s">
        <v>299</v>
      </c>
      <c r="O497" t="s">
        <v>287</v>
      </c>
      <c r="P497" t="s">
        <v>283</v>
      </c>
    </row>
    <row r="498" spans="1:16">
      <c r="A498" t="s">
        <v>275</v>
      </c>
      <c r="B498" t="s">
        <v>380</v>
      </c>
      <c r="C498" t="s">
        <v>175</v>
      </c>
      <c r="E498">
        <v>10</v>
      </c>
      <c r="F498" t="s">
        <v>381</v>
      </c>
      <c r="G498" t="s">
        <v>750</v>
      </c>
      <c r="H498" t="s">
        <v>380</v>
      </c>
      <c r="I498" t="s">
        <v>743</v>
      </c>
      <c r="J498" t="s">
        <v>357</v>
      </c>
      <c r="K498">
        <v>0</v>
      </c>
      <c r="L498" t="s">
        <v>281</v>
      </c>
      <c r="M498">
        <v>0</v>
      </c>
      <c r="N498" t="s">
        <v>299</v>
      </c>
      <c r="O498" t="s">
        <v>287</v>
      </c>
      <c r="P498" t="s">
        <v>283</v>
      </c>
    </row>
    <row r="499" spans="1:16">
      <c r="A499" t="s">
        <v>275</v>
      </c>
      <c r="B499" t="s">
        <v>388</v>
      </c>
      <c r="C499" t="s">
        <v>389</v>
      </c>
      <c r="E499">
        <v>14</v>
      </c>
      <c r="F499" t="s">
        <v>390</v>
      </c>
      <c r="G499" t="s">
        <v>750</v>
      </c>
      <c r="H499" t="s">
        <v>388</v>
      </c>
      <c r="I499" t="s">
        <v>743</v>
      </c>
      <c r="J499" t="s">
        <v>280</v>
      </c>
      <c r="K499">
        <v>0</v>
      </c>
      <c r="L499" t="s">
        <v>281</v>
      </c>
      <c r="M499">
        <v>0</v>
      </c>
      <c r="N499" t="s">
        <v>282</v>
      </c>
      <c r="O499" t="s">
        <v>283</v>
      </c>
      <c r="P499" t="s">
        <v>283</v>
      </c>
    </row>
    <row r="500" spans="1:16">
      <c r="A500" t="s">
        <v>275</v>
      </c>
      <c r="B500" t="s">
        <v>391</v>
      </c>
      <c r="C500" t="s">
        <v>179</v>
      </c>
      <c r="E500">
        <v>1</v>
      </c>
      <c r="F500" t="s">
        <v>392</v>
      </c>
      <c r="G500" t="s">
        <v>388</v>
      </c>
      <c r="H500" t="s">
        <v>391</v>
      </c>
      <c r="I500" t="s">
        <v>743</v>
      </c>
      <c r="J500" t="s">
        <v>357</v>
      </c>
      <c r="K500">
        <v>0</v>
      </c>
      <c r="L500" t="s">
        <v>281</v>
      </c>
      <c r="M500">
        <v>0</v>
      </c>
      <c r="N500" t="s">
        <v>299</v>
      </c>
      <c r="O500" t="s">
        <v>287</v>
      </c>
      <c r="P500" t="s">
        <v>283</v>
      </c>
    </row>
    <row r="501" spans="1:16">
      <c r="A501" t="s">
        <v>275</v>
      </c>
      <c r="B501" t="s">
        <v>393</v>
      </c>
      <c r="C501" t="s">
        <v>180</v>
      </c>
      <c r="E501">
        <v>2</v>
      </c>
      <c r="F501" t="s">
        <v>478</v>
      </c>
      <c r="G501" t="s">
        <v>388</v>
      </c>
      <c r="H501" t="s">
        <v>393</v>
      </c>
      <c r="I501" t="s">
        <v>743</v>
      </c>
      <c r="J501" t="s">
        <v>366</v>
      </c>
      <c r="K501">
        <v>0</v>
      </c>
      <c r="L501" t="s">
        <v>281</v>
      </c>
      <c r="M501">
        <v>0</v>
      </c>
      <c r="N501" t="s">
        <v>299</v>
      </c>
      <c r="O501" t="s">
        <v>287</v>
      </c>
      <c r="P501" t="s">
        <v>283</v>
      </c>
    </row>
    <row r="502" spans="1:16">
      <c r="A502" t="s">
        <v>275</v>
      </c>
      <c r="B502" t="s">
        <v>395</v>
      </c>
      <c r="C502" t="s">
        <v>396</v>
      </c>
      <c r="E502">
        <v>15</v>
      </c>
      <c r="F502" t="s">
        <v>397</v>
      </c>
      <c r="G502" t="s">
        <v>750</v>
      </c>
      <c r="H502" t="s">
        <v>395</v>
      </c>
      <c r="I502" t="s">
        <v>743</v>
      </c>
      <c r="J502" t="s">
        <v>280</v>
      </c>
      <c r="K502">
        <v>0</v>
      </c>
      <c r="L502" t="s">
        <v>281</v>
      </c>
      <c r="M502">
        <v>0</v>
      </c>
      <c r="N502" t="s">
        <v>282</v>
      </c>
      <c r="O502" t="s">
        <v>283</v>
      </c>
      <c r="P502" t="s">
        <v>283</v>
      </c>
    </row>
    <row r="503" spans="1:16">
      <c r="A503" t="s">
        <v>275</v>
      </c>
      <c r="B503" t="s">
        <v>398</v>
      </c>
      <c r="C503" t="s">
        <v>181</v>
      </c>
      <c r="E503">
        <v>1</v>
      </c>
      <c r="F503" t="s">
        <v>399</v>
      </c>
      <c r="G503" t="s">
        <v>395</v>
      </c>
      <c r="H503" t="s">
        <v>398</v>
      </c>
      <c r="I503" t="s">
        <v>743</v>
      </c>
      <c r="J503" t="s">
        <v>357</v>
      </c>
      <c r="K503">
        <v>0</v>
      </c>
      <c r="L503" t="s">
        <v>281</v>
      </c>
      <c r="M503">
        <v>0</v>
      </c>
      <c r="N503" t="s">
        <v>299</v>
      </c>
      <c r="O503" t="s">
        <v>287</v>
      </c>
      <c r="P503" t="s">
        <v>283</v>
      </c>
    </row>
    <row r="504" spans="1:16">
      <c r="A504" t="s">
        <v>275</v>
      </c>
      <c r="B504" t="s">
        <v>400</v>
      </c>
      <c r="C504" t="s">
        <v>182</v>
      </c>
      <c r="E504">
        <v>2</v>
      </c>
      <c r="F504" t="s">
        <v>401</v>
      </c>
      <c r="G504" t="s">
        <v>395</v>
      </c>
      <c r="H504" t="s">
        <v>400</v>
      </c>
      <c r="I504" t="s">
        <v>743</v>
      </c>
      <c r="J504" t="s">
        <v>366</v>
      </c>
      <c r="K504">
        <v>0</v>
      </c>
      <c r="L504" t="s">
        <v>281</v>
      </c>
      <c r="M504">
        <v>0</v>
      </c>
      <c r="N504" t="s">
        <v>299</v>
      </c>
      <c r="O504" t="s">
        <v>287</v>
      </c>
      <c r="P504" t="s">
        <v>283</v>
      </c>
    </row>
    <row r="505" spans="1:16">
      <c r="A505" t="s">
        <v>275</v>
      </c>
      <c r="B505" t="s">
        <v>402</v>
      </c>
      <c r="C505" t="s">
        <v>183</v>
      </c>
      <c r="E505">
        <v>16</v>
      </c>
      <c r="F505" t="s">
        <v>403</v>
      </c>
      <c r="G505" t="s">
        <v>750</v>
      </c>
      <c r="H505" t="s">
        <v>402</v>
      </c>
      <c r="I505" t="s">
        <v>743</v>
      </c>
      <c r="J505" t="s">
        <v>357</v>
      </c>
      <c r="K505">
        <v>0</v>
      </c>
      <c r="L505" t="s">
        <v>281</v>
      </c>
      <c r="M505">
        <v>0</v>
      </c>
      <c r="N505" t="s">
        <v>299</v>
      </c>
      <c r="O505" t="s">
        <v>287</v>
      </c>
      <c r="P505" t="s">
        <v>283</v>
      </c>
    </row>
    <row r="506" spans="1:16">
      <c r="A506" t="s">
        <v>275</v>
      </c>
      <c r="B506" t="s">
        <v>755</v>
      </c>
      <c r="C506" t="s">
        <v>756</v>
      </c>
      <c r="F506" t="s">
        <v>757</v>
      </c>
      <c r="I506" t="s">
        <v>758</v>
      </c>
      <c r="J506" t="s">
        <v>280</v>
      </c>
      <c r="K506">
        <v>0</v>
      </c>
      <c r="L506" t="s">
        <v>281</v>
      </c>
      <c r="M506">
        <v>0</v>
      </c>
      <c r="N506" t="s">
        <v>282</v>
      </c>
      <c r="O506" t="s">
        <v>283</v>
      </c>
      <c r="P506" t="s">
        <v>283</v>
      </c>
    </row>
    <row r="507" spans="1:16">
      <c r="A507" t="s">
        <v>275</v>
      </c>
      <c r="B507" t="s">
        <v>759</v>
      </c>
      <c r="C507" t="s">
        <v>760</v>
      </c>
      <c r="E507">
        <v>1</v>
      </c>
      <c r="F507" t="s">
        <v>761</v>
      </c>
      <c r="G507" t="s">
        <v>755</v>
      </c>
      <c r="H507" t="s">
        <v>759</v>
      </c>
      <c r="I507" t="s">
        <v>758</v>
      </c>
      <c r="J507" t="s">
        <v>280</v>
      </c>
      <c r="K507">
        <v>0</v>
      </c>
      <c r="L507" t="s">
        <v>334</v>
      </c>
      <c r="M507">
        <v>0</v>
      </c>
      <c r="N507" t="s">
        <v>282</v>
      </c>
      <c r="O507" t="s">
        <v>283</v>
      </c>
      <c r="P507" t="s">
        <v>283</v>
      </c>
    </row>
    <row r="508" spans="1:16">
      <c r="A508" t="s">
        <v>275</v>
      </c>
      <c r="B508" t="s">
        <v>762</v>
      </c>
      <c r="C508" t="s">
        <v>763</v>
      </c>
      <c r="E508">
        <v>1</v>
      </c>
      <c r="F508" t="s">
        <v>764</v>
      </c>
      <c r="G508" t="s">
        <v>759</v>
      </c>
      <c r="H508" t="s">
        <v>762</v>
      </c>
      <c r="I508" t="s">
        <v>758</v>
      </c>
      <c r="J508" t="s">
        <v>280</v>
      </c>
      <c r="K508">
        <v>0</v>
      </c>
      <c r="L508" t="s">
        <v>338</v>
      </c>
      <c r="M508">
        <v>0</v>
      </c>
      <c r="N508" t="s">
        <v>282</v>
      </c>
      <c r="O508" t="s">
        <v>283</v>
      </c>
      <c r="P508" t="s">
        <v>283</v>
      </c>
    </row>
    <row r="509" spans="1:16">
      <c r="B509" t="s">
        <v>765</v>
      </c>
      <c r="C509" t="s">
        <v>766</v>
      </c>
      <c r="E509">
        <v>2</v>
      </c>
      <c r="F509" t="s">
        <v>767</v>
      </c>
      <c r="G509" t="s">
        <v>755</v>
      </c>
      <c r="H509" t="s">
        <v>765</v>
      </c>
      <c r="I509" t="s">
        <v>758</v>
      </c>
      <c r="J509" t="s">
        <v>280</v>
      </c>
      <c r="K509">
        <v>0</v>
      </c>
      <c r="L509" t="s">
        <v>281</v>
      </c>
      <c r="M509">
        <v>0</v>
      </c>
      <c r="N509" t="s">
        <v>282</v>
      </c>
      <c r="O509" t="s">
        <v>283</v>
      </c>
      <c r="P509" t="s">
        <v>283</v>
      </c>
    </row>
    <row r="510" spans="1:16">
      <c r="A510" t="s">
        <v>275</v>
      </c>
    </row>
    <row r="511" spans="1:16">
      <c r="A511" t="s">
        <v>275</v>
      </c>
      <c r="B511" t="s">
        <v>955</v>
      </c>
      <c r="C511" t="s">
        <v>954</v>
      </c>
      <c r="E511">
        <v>2</v>
      </c>
      <c r="F511" t="s">
        <v>495</v>
      </c>
      <c r="G511" t="s">
        <v>765</v>
      </c>
      <c r="H511" t="s">
        <v>494</v>
      </c>
      <c r="I511" t="s">
        <v>758</v>
      </c>
      <c r="J511" t="s">
        <v>496</v>
      </c>
      <c r="K511">
        <v>0</v>
      </c>
      <c r="L511" t="s">
        <v>281</v>
      </c>
      <c r="M511">
        <v>0</v>
      </c>
      <c r="N511" t="s">
        <v>282</v>
      </c>
      <c r="O511" t="s">
        <v>287</v>
      </c>
      <c r="P511" t="s">
        <v>283</v>
      </c>
    </row>
    <row r="512" spans="1:16">
      <c r="A512" t="s">
        <v>275</v>
      </c>
      <c r="B512" t="s">
        <v>355</v>
      </c>
      <c r="C512" t="s">
        <v>166</v>
      </c>
      <c r="E512">
        <v>3</v>
      </c>
      <c r="F512" t="s">
        <v>356</v>
      </c>
      <c r="G512" t="s">
        <v>765</v>
      </c>
      <c r="H512" t="s">
        <v>355</v>
      </c>
      <c r="I512" t="s">
        <v>758</v>
      </c>
      <c r="J512" t="s">
        <v>357</v>
      </c>
      <c r="K512">
        <v>0</v>
      </c>
      <c r="L512" t="s">
        <v>281</v>
      </c>
      <c r="M512">
        <v>0</v>
      </c>
      <c r="N512" t="s">
        <v>299</v>
      </c>
      <c r="O512" t="s">
        <v>287</v>
      </c>
      <c r="P512" t="s">
        <v>283</v>
      </c>
    </row>
    <row r="513" spans="1:16">
      <c r="A513" t="s">
        <v>275</v>
      </c>
      <c r="B513" t="s">
        <v>358</v>
      </c>
      <c r="C513" t="s">
        <v>167</v>
      </c>
      <c r="E513">
        <v>4</v>
      </c>
      <c r="F513" t="s">
        <v>359</v>
      </c>
      <c r="G513" t="s">
        <v>765</v>
      </c>
      <c r="H513" t="s">
        <v>358</v>
      </c>
      <c r="I513" t="s">
        <v>758</v>
      </c>
      <c r="J513" t="s">
        <v>357</v>
      </c>
      <c r="K513">
        <v>0</v>
      </c>
      <c r="L513" t="s">
        <v>281</v>
      </c>
      <c r="M513">
        <v>0</v>
      </c>
      <c r="N513" t="s">
        <v>299</v>
      </c>
      <c r="O513" t="s">
        <v>287</v>
      </c>
      <c r="P513" t="s">
        <v>283</v>
      </c>
    </row>
    <row r="514" spans="1:16">
      <c r="A514" t="s">
        <v>275</v>
      </c>
      <c r="B514" t="s">
        <v>360</v>
      </c>
      <c r="C514" t="s">
        <v>168</v>
      </c>
      <c r="E514">
        <v>5</v>
      </c>
      <c r="F514" t="s">
        <v>361</v>
      </c>
      <c r="G514" t="s">
        <v>765</v>
      </c>
      <c r="H514" t="s">
        <v>360</v>
      </c>
      <c r="I514" t="s">
        <v>758</v>
      </c>
      <c r="J514" t="s">
        <v>357</v>
      </c>
      <c r="K514">
        <v>0</v>
      </c>
      <c r="L514" t="s">
        <v>281</v>
      </c>
      <c r="M514">
        <v>0</v>
      </c>
      <c r="N514" t="s">
        <v>299</v>
      </c>
      <c r="O514" t="s">
        <v>287</v>
      </c>
      <c r="P514" t="s">
        <v>283</v>
      </c>
    </row>
    <row r="515" spans="1:16">
      <c r="A515" t="s">
        <v>275</v>
      </c>
      <c r="B515" t="s">
        <v>367</v>
      </c>
      <c r="C515" t="s">
        <v>368</v>
      </c>
      <c r="E515">
        <v>8</v>
      </c>
      <c r="F515" t="s">
        <v>369</v>
      </c>
      <c r="G515" t="s">
        <v>765</v>
      </c>
      <c r="H515" t="s">
        <v>367</v>
      </c>
      <c r="I515" t="s">
        <v>758</v>
      </c>
      <c r="J515" t="s">
        <v>280</v>
      </c>
      <c r="K515">
        <v>0</v>
      </c>
      <c r="L515" t="s">
        <v>281</v>
      </c>
      <c r="M515">
        <v>0</v>
      </c>
      <c r="N515" t="s">
        <v>282</v>
      </c>
      <c r="O515" t="s">
        <v>283</v>
      </c>
      <c r="P515" t="s">
        <v>283</v>
      </c>
    </row>
    <row r="516" spans="1:16">
      <c r="A516" t="s">
        <v>275</v>
      </c>
      <c r="B516" t="s">
        <v>370</v>
      </c>
      <c r="C516" t="s">
        <v>171</v>
      </c>
      <c r="E516">
        <v>1</v>
      </c>
      <c r="F516" t="s">
        <v>371</v>
      </c>
      <c r="G516" t="s">
        <v>367</v>
      </c>
      <c r="H516" t="s">
        <v>370</v>
      </c>
      <c r="I516" t="s">
        <v>758</v>
      </c>
      <c r="J516" t="s">
        <v>372</v>
      </c>
      <c r="K516">
        <v>0</v>
      </c>
      <c r="L516" t="s">
        <v>281</v>
      </c>
      <c r="M516">
        <v>0</v>
      </c>
      <c r="N516" t="s">
        <v>299</v>
      </c>
      <c r="O516" t="s">
        <v>287</v>
      </c>
      <c r="P516" t="s">
        <v>283</v>
      </c>
    </row>
    <row r="517" spans="1:16">
      <c r="A517" t="s">
        <v>275</v>
      </c>
      <c r="B517" t="s">
        <v>373</v>
      </c>
      <c r="C517" t="s">
        <v>172</v>
      </c>
      <c r="E517">
        <v>2</v>
      </c>
      <c r="F517" t="s">
        <v>374</v>
      </c>
      <c r="G517" t="s">
        <v>367</v>
      </c>
      <c r="H517" t="s">
        <v>373</v>
      </c>
      <c r="I517" t="s">
        <v>758</v>
      </c>
      <c r="J517" t="s">
        <v>372</v>
      </c>
      <c r="K517">
        <v>0</v>
      </c>
      <c r="L517" t="s">
        <v>281</v>
      </c>
      <c r="M517">
        <v>0</v>
      </c>
      <c r="N517" t="s">
        <v>299</v>
      </c>
      <c r="O517" t="s">
        <v>287</v>
      </c>
      <c r="P517" t="s">
        <v>283</v>
      </c>
    </row>
    <row r="518" spans="1:16">
      <c r="A518" t="s">
        <v>275</v>
      </c>
      <c r="B518" t="s">
        <v>375</v>
      </c>
      <c r="C518" t="s">
        <v>376</v>
      </c>
      <c r="E518">
        <v>3</v>
      </c>
      <c r="F518" t="s">
        <v>377</v>
      </c>
      <c r="G518" t="s">
        <v>367</v>
      </c>
      <c r="H518" t="s">
        <v>375</v>
      </c>
      <c r="I518" t="s">
        <v>758</v>
      </c>
      <c r="J518" t="s">
        <v>372</v>
      </c>
      <c r="K518">
        <v>0</v>
      </c>
      <c r="L518" t="s">
        <v>281</v>
      </c>
      <c r="M518">
        <v>0</v>
      </c>
      <c r="N518" t="s">
        <v>299</v>
      </c>
      <c r="O518" t="s">
        <v>287</v>
      </c>
      <c r="P518" t="s">
        <v>283</v>
      </c>
    </row>
    <row r="519" spans="1:16">
      <c r="A519" t="s">
        <v>275</v>
      </c>
      <c r="B519" t="s">
        <v>380</v>
      </c>
      <c r="C519" t="s">
        <v>175</v>
      </c>
      <c r="E519">
        <v>9</v>
      </c>
      <c r="F519" t="s">
        <v>381</v>
      </c>
      <c r="G519" t="s">
        <v>765</v>
      </c>
      <c r="H519" t="s">
        <v>380</v>
      </c>
      <c r="I519" t="s">
        <v>758</v>
      </c>
      <c r="J519" t="s">
        <v>357</v>
      </c>
      <c r="K519">
        <v>0</v>
      </c>
      <c r="L519" t="s">
        <v>281</v>
      </c>
      <c r="M519">
        <v>0</v>
      </c>
      <c r="N519" t="s">
        <v>299</v>
      </c>
      <c r="O519" t="s">
        <v>287</v>
      </c>
      <c r="P519" t="s">
        <v>283</v>
      </c>
    </row>
    <row r="520" spans="1:16">
      <c r="A520" t="s">
        <v>275</v>
      </c>
      <c r="B520" t="s">
        <v>388</v>
      </c>
      <c r="C520" t="s">
        <v>389</v>
      </c>
      <c r="E520">
        <v>13</v>
      </c>
      <c r="F520" t="s">
        <v>390</v>
      </c>
      <c r="G520" t="s">
        <v>765</v>
      </c>
      <c r="H520" t="s">
        <v>388</v>
      </c>
      <c r="I520" t="s">
        <v>758</v>
      </c>
      <c r="J520" t="s">
        <v>280</v>
      </c>
      <c r="K520">
        <v>0</v>
      </c>
      <c r="L520" t="s">
        <v>281</v>
      </c>
      <c r="M520">
        <v>0</v>
      </c>
      <c r="N520" t="s">
        <v>282</v>
      </c>
      <c r="O520" t="s">
        <v>283</v>
      </c>
      <c r="P520" t="s">
        <v>283</v>
      </c>
    </row>
    <row r="521" spans="1:16">
      <c r="A521" t="s">
        <v>275</v>
      </c>
      <c r="B521" t="s">
        <v>391</v>
      </c>
      <c r="C521" t="s">
        <v>179</v>
      </c>
      <c r="E521">
        <v>1</v>
      </c>
      <c r="F521" t="s">
        <v>392</v>
      </c>
      <c r="G521" t="s">
        <v>388</v>
      </c>
      <c r="H521" t="s">
        <v>391</v>
      </c>
      <c r="I521" t="s">
        <v>758</v>
      </c>
      <c r="J521" t="s">
        <v>357</v>
      </c>
      <c r="K521">
        <v>0</v>
      </c>
      <c r="L521" t="s">
        <v>281</v>
      </c>
      <c r="M521">
        <v>0</v>
      </c>
      <c r="N521" t="s">
        <v>299</v>
      </c>
      <c r="O521" t="s">
        <v>287</v>
      </c>
      <c r="P521" t="s">
        <v>283</v>
      </c>
    </row>
    <row r="522" spans="1:16">
      <c r="A522" t="s">
        <v>275</v>
      </c>
      <c r="B522" t="s">
        <v>393</v>
      </c>
      <c r="C522" t="s">
        <v>180</v>
      </c>
      <c r="E522">
        <v>2</v>
      </c>
      <c r="F522" t="s">
        <v>478</v>
      </c>
      <c r="G522" t="s">
        <v>388</v>
      </c>
      <c r="H522" t="s">
        <v>393</v>
      </c>
      <c r="I522" t="s">
        <v>758</v>
      </c>
      <c r="J522" t="s">
        <v>366</v>
      </c>
      <c r="K522">
        <v>0</v>
      </c>
      <c r="L522" t="s">
        <v>281</v>
      </c>
      <c r="M522">
        <v>0</v>
      </c>
      <c r="N522" t="s">
        <v>299</v>
      </c>
      <c r="O522" t="s">
        <v>287</v>
      </c>
      <c r="P522" t="s">
        <v>283</v>
      </c>
    </row>
    <row r="523" spans="1:16">
      <c r="A523" t="s">
        <v>275</v>
      </c>
      <c r="B523" t="s">
        <v>395</v>
      </c>
      <c r="C523" t="s">
        <v>396</v>
      </c>
      <c r="E523">
        <v>14</v>
      </c>
      <c r="F523" t="s">
        <v>397</v>
      </c>
      <c r="G523" t="s">
        <v>765</v>
      </c>
      <c r="H523" t="s">
        <v>395</v>
      </c>
      <c r="I523" t="s">
        <v>758</v>
      </c>
      <c r="J523" t="s">
        <v>280</v>
      </c>
      <c r="K523">
        <v>0</v>
      </c>
      <c r="L523" t="s">
        <v>281</v>
      </c>
      <c r="M523">
        <v>0</v>
      </c>
      <c r="N523" t="s">
        <v>282</v>
      </c>
      <c r="O523" t="s">
        <v>283</v>
      </c>
      <c r="P523" t="s">
        <v>283</v>
      </c>
    </row>
    <row r="524" spans="1:16">
      <c r="A524" t="s">
        <v>275</v>
      </c>
      <c r="B524" t="s">
        <v>398</v>
      </c>
      <c r="C524" t="s">
        <v>181</v>
      </c>
      <c r="E524">
        <v>1</v>
      </c>
      <c r="F524" t="s">
        <v>399</v>
      </c>
      <c r="G524" t="s">
        <v>395</v>
      </c>
      <c r="H524" t="s">
        <v>398</v>
      </c>
      <c r="I524" t="s">
        <v>758</v>
      </c>
      <c r="J524" t="s">
        <v>357</v>
      </c>
      <c r="K524">
        <v>0</v>
      </c>
      <c r="L524" t="s">
        <v>281</v>
      </c>
      <c r="M524">
        <v>0</v>
      </c>
      <c r="N524" t="s">
        <v>299</v>
      </c>
      <c r="O524" t="s">
        <v>287</v>
      </c>
      <c r="P524" t="s">
        <v>283</v>
      </c>
    </row>
    <row r="525" spans="1:16">
      <c r="A525" t="s">
        <v>275</v>
      </c>
      <c r="B525" t="s">
        <v>400</v>
      </c>
      <c r="C525" t="s">
        <v>182</v>
      </c>
      <c r="E525">
        <v>2</v>
      </c>
      <c r="F525" t="s">
        <v>401</v>
      </c>
      <c r="G525" t="s">
        <v>395</v>
      </c>
      <c r="H525" t="s">
        <v>400</v>
      </c>
      <c r="I525" t="s">
        <v>758</v>
      </c>
      <c r="J525" t="s">
        <v>366</v>
      </c>
      <c r="K525">
        <v>0</v>
      </c>
      <c r="L525" t="s">
        <v>281</v>
      </c>
      <c r="M525">
        <v>0</v>
      </c>
      <c r="N525" t="s">
        <v>299</v>
      </c>
      <c r="O525" t="s">
        <v>287</v>
      </c>
      <c r="P525" t="s">
        <v>283</v>
      </c>
    </row>
    <row r="526" spans="1:16">
      <c r="A526" t="s">
        <v>275</v>
      </c>
      <c r="B526" t="s">
        <v>402</v>
      </c>
      <c r="C526" t="s">
        <v>183</v>
      </c>
      <c r="E526">
        <v>15</v>
      </c>
      <c r="F526" t="s">
        <v>403</v>
      </c>
      <c r="G526" t="s">
        <v>765</v>
      </c>
      <c r="H526" t="s">
        <v>402</v>
      </c>
      <c r="I526" t="s">
        <v>758</v>
      </c>
      <c r="J526" t="s">
        <v>357</v>
      </c>
      <c r="K526">
        <v>0</v>
      </c>
      <c r="L526" t="s">
        <v>281</v>
      </c>
      <c r="M526">
        <v>0</v>
      </c>
      <c r="N526" t="s">
        <v>299</v>
      </c>
      <c r="O526" t="s">
        <v>287</v>
      </c>
      <c r="P526" t="s">
        <v>283</v>
      </c>
    </row>
    <row r="527" spans="1:16">
      <c r="A527" t="s">
        <v>275</v>
      </c>
      <c r="B527" t="s">
        <v>768</v>
      </c>
      <c r="C527" t="s">
        <v>769</v>
      </c>
      <c r="F527" t="s">
        <v>770</v>
      </c>
      <c r="I527" t="s">
        <v>771</v>
      </c>
      <c r="J527" t="s">
        <v>280</v>
      </c>
      <c r="K527">
        <v>0</v>
      </c>
      <c r="L527" t="s">
        <v>281</v>
      </c>
      <c r="M527">
        <v>0</v>
      </c>
      <c r="N527" t="s">
        <v>282</v>
      </c>
      <c r="O527" t="s">
        <v>283</v>
      </c>
      <c r="P527" t="s">
        <v>283</v>
      </c>
    </row>
    <row r="528" spans="1:16">
      <c r="A528" t="s">
        <v>275</v>
      </c>
      <c r="B528" t="s">
        <v>772</v>
      </c>
      <c r="C528" t="s">
        <v>773</v>
      </c>
      <c r="E528">
        <v>1</v>
      </c>
      <c r="F528" t="s">
        <v>774</v>
      </c>
      <c r="G528" t="s">
        <v>768</v>
      </c>
      <c r="H528" t="s">
        <v>772</v>
      </c>
      <c r="I528" t="s">
        <v>771</v>
      </c>
      <c r="J528" t="s">
        <v>280</v>
      </c>
      <c r="K528">
        <v>0</v>
      </c>
      <c r="L528" t="s">
        <v>334</v>
      </c>
      <c r="M528">
        <v>0</v>
      </c>
      <c r="N528" t="s">
        <v>282</v>
      </c>
      <c r="O528" t="s">
        <v>283</v>
      </c>
      <c r="P528" t="s">
        <v>283</v>
      </c>
    </row>
    <row r="529" spans="1:16">
      <c r="A529" t="s">
        <v>275</v>
      </c>
      <c r="B529" t="s">
        <v>775</v>
      </c>
      <c r="C529" t="s">
        <v>776</v>
      </c>
      <c r="E529">
        <v>1</v>
      </c>
      <c r="F529" t="s">
        <v>777</v>
      </c>
      <c r="G529" t="s">
        <v>772</v>
      </c>
      <c r="H529" t="s">
        <v>775</v>
      </c>
      <c r="I529" t="s">
        <v>771</v>
      </c>
      <c r="J529" t="s">
        <v>280</v>
      </c>
      <c r="K529">
        <v>0</v>
      </c>
      <c r="L529" t="s">
        <v>338</v>
      </c>
      <c r="M529">
        <v>0</v>
      </c>
      <c r="N529" t="s">
        <v>282</v>
      </c>
      <c r="O529" t="s">
        <v>283</v>
      </c>
      <c r="P529" t="s">
        <v>283</v>
      </c>
    </row>
    <row r="530" spans="1:16">
      <c r="A530" t="s">
        <v>275</v>
      </c>
      <c r="B530" t="s">
        <v>778</v>
      </c>
      <c r="C530" t="s">
        <v>779</v>
      </c>
      <c r="E530">
        <v>2</v>
      </c>
      <c r="F530" t="s">
        <v>780</v>
      </c>
      <c r="G530" t="s">
        <v>768</v>
      </c>
      <c r="H530" t="s">
        <v>778</v>
      </c>
      <c r="I530" t="s">
        <v>771</v>
      </c>
      <c r="J530" t="s">
        <v>280</v>
      </c>
      <c r="K530">
        <v>0</v>
      </c>
      <c r="L530" t="s">
        <v>281</v>
      </c>
      <c r="M530">
        <v>0</v>
      </c>
      <c r="N530" t="s">
        <v>282</v>
      </c>
      <c r="O530" t="s">
        <v>283</v>
      </c>
      <c r="P530" t="s">
        <v>283</v>
      </c>
    </row>
    <row r="531" spans="1:16">
      <c r="B531" t="s">
        <v>781</v>
      </c>
      <c r="C531" t="s">
        <v>527</v>
      </c>
      <c r="E531">
        <v>1</v>
      </c>
      <c r="F531" t="s">
        <v>782</v>
      </c>
      <c r="G531" t="s">
        <v>778</v>
      </c>
      <c r="H531" t="s">
        <v>781</v>
      </c>
      <c r="I531" t="s">
        <v>771</v>
      </c>
      <c r="J531" t="s">
        <v>958</v>
      </c>
      <c r="K531">
        <v>0</v>
      </c>
      <c r="L531" t="s">
        <v>281</v>
      </c>
      <c r="M531">
        <v>0</v>
      </c>
      <c r="N531" t="s">
        <v>282</v>
      </c>
      <c r="O531" t="s">
        <v>283</v>
      </c>
      <c r="P531" t="s">
        <v>283</v>
      </c>
    </row>
    <row r="532" spans="1:16">
      <c r="A532" t="s">
        <v>275</v>
      </c>
    </row>
    <row r="533" spans="1:16">
      <c r="A533" t="s">
        <v>275</v>
      </c>
      <c r="B533" t="s">
        <v>955</v>
      </c>
      <c r="C533" t="s">
        <v>954</v>
      </c>
      <c r="E533">
        <v>3</v>
      </c>
      <c r="F533" t="s">
        <v>495</v>
      </c>
      <c r="G533" t="s">
        <v>778</v>
      </c>
      <c r="H533" t="s">
        <v>494</v>
      </c>
      <c r="I533" t="s">
        <v>771</v>
      </c>
      <c r="J533" t="s">
        <v>496</v>
      </c>
      <c r="K533">
        <v>0</v>
      </c>
      <c r="L533" t="s">
        <v>281</v>
      </c>
      <c r="M533">
        <v>0</v>
      </c>
      <c r="N533" t="s">
        <v>282</v>
      </c>
      <c r="O533" t="s">
        <v>287</v>
      </c>
      <c r="P533" t="s">
        <v>283</v>
      </c>
    </row>
    <row r="534" spans="1:16">
      <c r="A534" t="s">
        <v>275</v>
      </c>
      <c r="B534" t="s">
        <v>355</v>
      </c>
      <c r="C534" t="s">
        <v>166</v>
      </c>
      <c r="E534">
        <v>4</v>
      </c>
      <c r="F534" t="s">
        <v>356</v>
      </c>
      <c r="G534" t="s">
        <v>778</v>
      </c>
      <c r="H534" t="s">
        <v>355</v>
      </c>
      <c r="I534" t="s">
        <v>771</v>
      </c>
      <c r="J534" t="s">
        <v>357</v>
      </c>
      <c r="K534">
        <v>0</v>
      </c>
      <c r="L534" t="s">
        <v>281</v>
      </c>
      <c r="M534">
        <v>0</v>
      </c>
      <c r="N534" t="s">
        <v>299</v>
      </c>
      <c r="O534" t="s">
        <v>287</v>
      </c>
      <c r="P534" t="s">
        <v>283</v>
      </c>
    </row>
    <row r="535" spans="1:16">
      <c r="A535" t="s">
        <v>275</v>
      </c>
      <c r="B535" t="s">
        <v>358</v>
      </c>
      <c r="C535" t="s">
        <v>167</v>
      </c>
      <c r="E535">
        <v>5</v>
      </c>
      <c r="F535" t="s">
        <v>359</v>
      </c>
      <c r="G535" t="s">
        <v>778</v>
      </c>
      <c r="H535" t="s">
        <v>358</v>
      </c>
      <c r="I535" t="s">
        <v>771</v>
      </c>
      <c r="J535" t="s">
        <v>357</v>
      </c>
      <c r="K535">
        <v>0</v>
      </c>
      <c r="L535" t="s">
        <v>281</v>
      </c>
      <c r="M535">
        <v>0</v>
      </c>
      <c r="N535" t="s">
        <v>299</v>
      </c>
      <c r="O535" t="s">
        <v>287</v>
      </c>
      <c r="P535" t="s">
        <v>283</v>
      </c>
    </row>
    <row r="536" spans="1:16">
      <c r="A536" t="s">
        <v>275</v>
      </c>
      <c r="B536" t="s">
        <v>360</v>
      </c>
      <c r="C536" t="s">
        <v>168</v>
      </c>
      <c r="E536">
        <v>6</v>
      </c>
      <c r="F536" t="s">
        <v>361</v>
      </c>
      <c r="G536" t="s">
        <v>778</v>
      </c>
      <c r="H536" t="s">
        <v>360</v>
      </c>
      <c r="I536" t="s">
        <v>771</v>
      </c>
      <c r="J536" t="s">
        <v>357</v>
      </c>
      <c r="K536">
        <v>0</v>
      </c>
      <c r="L536" t="s">
        <v>281</v>
      </c>
      <c r="M536">
        <v>0</v>
      </c>
      <c r="N536" t="s">
        <v>299</v>
      </c>
      <c r="O536" t="s">
        <v>287</v>
      </c>
      <c r="P536" t="s">
        <v>283</v>
      </c>
    </row>
    <row r="537" spans="1:16">
      <c r="A537" t="s">
        <v>275</v>
      </c>
      <c r="B537" t="s">
        <v>367</v>
      </c>
      <c r="C537" t="s">
        <v>368</v>
      </c>
      <c r="E537">
        <v>9</v>
      </c>
      <c r="F537" t="s">
        <v>369</v>
      </c>
      <c r="G537" t="s">
        <v>778</v>
      </c>
      <c r="H537" t="s">
        <v>367</v>
      </c>
      <c r="I537" t="s">
        <v>771</v>
      </c>
      <c r="J537" t="s">
        <v>280</v>
      </c>
      <c r="K537">
        <v>0</v>
      </c>
      <c r="L537" t="s">
        <v>281</v>
      </c>
      <c r="M537">
        <v>0</v>
      </c>
      <c r="N537" t="s">
        <v>282</v>
      </c>
      <c r="O537" t="s">
        <v>283</v>
      </c>
      <c r="P537" t="s">
        <v>283</v>
      </c>
    </row>
    <row r="538" spans="1:16">
      <c r="A538" t="s">
        <v>275</v>
      </c>
      <c r="B538" t="s">
        <v>370</v>
      </c>
      <c r="C538" t="s">
        <v>171</v>
      </c>
      <c r="E538">
        <v>1</v>
      </c>
      <c r="F538" t="s">
        <v>371</v>
      </c>
      <c r="G538" t="s">
        <v>367</v>
      </c>
      <c r="H538" t="s">
        <v>370</v>
      </c>
      <c r="I538" t="s">
        <v>771</v>
      </c>
      <c r="J538" t="s">
        <v>372</v>
      </c>
      <c r="K538">
        <v>0</v>
      </c>
      <c r="L538" t="s">
        <v>281</v>
      </c>
      <c r="M538">
        <v>0</v>
      </c>
      <c r="N538" t="s">
        <v>299</v>
      </c>
      <c r="O538" t="s">
        <v>287</v>
      </c>
      <c r="P538" t="s">
        <v>283</v>
      </c>
    </row>
    <row r="539" spans="1:16">
      <c r="A539" t="s">
        <v>275</v>
      </c>
      <c r="B539" t="s">
        <v>373</v>
      </c>
      <c r="C539" t="s">
        <v>172</v>
      </c>
      <c r="E539">
        <v>2</v>
      </c>
      <c r="F539" t="s">
        <v>374</v>
      </c>
      <c r="G539" t="s">
        <v>367</v>
      </c>
      <c r="H539" t="s">
        <v>373</v>
      </c>
      <c r="I539" t="s">
        <v>771</v>
      </c>
      <c r="J539" t="s">
        <v>372</v>
      </c>
      <c r="K539">
        <v>0</v>
      </c>
      <c r="L539" t="s">
        <v>281</v>
      </c>
      <c r="M539">
        <v>0</v>
      </c>
      <c r="N539" t="s">
        <v>299</v>
      </c>
      <c r="O539" t="s">
        <v>287</v>
      </c>
      <c r="P539" t="s">
        <v>283</v>
      </c>
    </row>
    <row r="540" spans="1:16">
      <c r="A540" t="s">
        <v>275</v>
      </c>
      <c r="B540" t="s">
        <v>375</v>
      </c>
      <c r="C540" t="s">
        <v>376</v>
      </c>
      <c r="E540">
        <v>3</v>
      </c>
      <c r="F540" t="s">
        <v>377</v>
      </c>
      <c r="G540" t="s">
        <v>367</v>
      </c>
      <c r="H540" t="s">
        <v>375</v>
      </c>
      <c r="I540" t="s">
        <v>771</v>
      </c>
      <c r="J540" t="s">
        <v>372</v>
      </c>
      <c r="K540">
        <v>0</v>
      </c>
      <c r="L540" t="s">
        <v>281</v>
      </c>
      <c r="M540">
        <v>0</v>
      </c>
      <c r="N540" t="s">
        <v>299</v>
      </c>
      <c r="O540" t="s">
        <v>287</v>
      </c>
      <c r="P540" t="s">
        <v>283</v>
      </c>
    </row>
    <row r="541" spans="1:16">
      <c r="A541" t="s">
        <v>275</v>
      </c>
      <c r="B541" t="s">
        <v>380</v>
      </c>
      <c r="C541" t="s">
        <v>175</v>
      </c>
      <c r="E541">
        <v>10</v>
      </c>
      <c r="F541" t="s">
        <v>381</v>
      </c>
      <c r="G541" t="s">
        <v>778</v>
      </c>
      <c r="H541" t="s">
        <v>380</v>
      </c>
      <c r="I541" t="s">
        <v>771</v>
      </c>
      <c r="J541" t="s">
        <v>357</v>
      </c>
      <c r="K541">
        <v>0</v>
      </c>
      <c r="L541" t="s">
        <v>281</v>
      </c>
      <c r="M541">
        <v>0</v>
      </c>
      <c r="N541" t="s">
        <v>299</v>
      </c>
      <c r="O541" t="s">
        <v>287</v>
      </c>
      <c r="P541" t="s">
        <v>283</v>
      </c>
    </row>
    <row r="542" spans="1:16">
      <c r="A542" t="s">
        <v>275</v>
      </c>
      <c r="B542" t="s">
        <v>388</v>
      </c>
      <c r="C542" t="s">
        <v>389</v>
      </c>
      <c r="E542">
        <v>14</v>
      </c>
      <c r="F542" t="s">
        <v>390</v>
      </c>
      <c r="G542" t="s">
        <v>778</v>
      </c>
      <c r="H542" t="s">
        <v>388</v>
      </c>
      <c r="I542" t="s">
        <v>771</v>
      </c>
      <c r="J542" t="s">
        <v>280</v>
      </c>
      <c r="K542">
        <v>0</v>
      </c>
      <c r="L542" t="s">
        <v>281</v>
      </c>
      <c r="M542">
        <v>0</v>
      </c>
      <c r="N542" t="s">
        <v>282</v>
      </c>
      <c r="O542" t="s">
        <v>283</v>
      </c>
      <c r="P542" t="s">
        <v>283</v>
      </c>
    </row>
    <row r="543" spans="1:16">
      <c r="A543" t="s">
        <v>275</v>
      </c>
      <c r="B543" t="s">
        <v>391</v>
      </c>
      <c r="C543" t="s">
        <v>179</v>
      </c>
      <c r="E543">
        <v>1</v>
      </c>
      <c r="F543" t="s">
        <v>392</v>
      </c>
      <c r="G543" t="s">
        <v>388</v>
      </c>
      <c r="H543" t="s">
        <v>391</v>
      </c>
      <c r="I543" t="s">
        <v>771</v>
      </c>
      <c r="J543" t="s">
        <v>357</v>
      </c>
      <c r="K543">
        <v>0</v>
      </c>
      <c r="L543" t="s">
        <v>281</v>
      </c>
      <c r="M543">
        <v>0</v>
      </c>
      <c r="N543" t="s">
        <v>299</v>
      </c>
      <c r="O543" t="s">
        <v>287</v>
      </c>
      <c r="P543" t="s">
        <v>283</v>
      </c>
    </row>
    <row r="544" spans="1:16">
      <c r="A544" t="s">
        <v>275</v>
      </c>
      <c r="B544" t="s">
        <v>393</v>
      </c>
      <c r="C544" t="s">
        <v>180</v>
      </c>
      <c r="E544">
        <v>2</v>
      </c>
      <c r="F544" t="s">
        <v>478</v>
      </c>
      <c r="G544" t="s">
        <v>388</v>
      </c>
      <c r="H544" t="s">
        <v>393</v>
      </c>
      <c r="I544" t="s">
        <v>771</v>
      </c>
      <c r="J544" t="s">
        <v>366</v>
      </c>
      <c r="K544">
        <v>0</v>
      </c>
      <c r="L544" t="s">
        <v>281</v>
      </c>
      <c r="M544">
        <v>0</v>
      </c>
      <c r="N544" t="s">
        <v>299</v>
      </c>
      <c r="O544" t="s">
        <v>287</v>
      </c>
      <c r="P544" t="s">
        <v>283</v>
      </c>
    </row>
    <row r="545" spans="1:16">
      <c r="A545" t="s">
        <v>275</v>
      </c>
      <c r="B545" t="s">
        <v>395</v>
      </c>
      <c r="C545" t="s">
        <v>396</v>
      </c>
      <c r="E545">
        <v>15</v>
      </c>
      <c r="F545" t="s">
        <v>397</v>
      </c>
      <c r="G545" t="s">
        <v>778</v>
      </c>
      <c r="H545" t="s">
        <v>395</v>
      </c>
      <c r="I545" t="s">
        <v>771</v>
      </c>
      <c r="J545" t="s">
        <v>280</v>
      </c>
      <c r="K545">
        <v>0</v>
      </c>
      <c r="L545" t="s">
        <v>281</v>
      </c>
      <c r="M545">
        <v>0</v>
      </c>
      <c r="N545" t="s">
        <v>282</v>
      </c>
      <c r="O545" t="s">
        <v>283</v>
      </c>
      <c r="P545" t="s">
        <v>283</v>
      </c>
    </row>
    <row r="546" spans="1:16">
      <c r="A546" t="s">
        <v>275</v>
      </c>
      <c r="B546" t="s">
        <v>398</v>
      </c>
      <c r="C546" t="s">
        <v>181</v>
      </c>
      <c r="E546">
        <v>1</v>
      </c>
      <c r="F546" t="s">
        <v>399</v>
      </c>
      <c r="G546" t="s">
        <v>395</v>
      </c>
      <c r="H546" t="s">
        <v>398</v>
      </c>
      <c r="I546" t="s">
        <v>771</v>
      </c>
      <c r="J546" t="s">
        <v>357</v>
      </c>
      <c r="K546">
        <v>0</v>
      </c>
      <c r="L546" t="s">
        <v>281</v>
      </c>
      <c r="M546">
        <v>0</v>
      </c>
      <c r="N546" t="s">
        <v>299</v>
      </c>
      <c r="O546" t="s">
        <v>287</v>
      </c>
      <c r="P546" t="s">
        <v>283</v>
      </c>
    </row>
    <row r="547" spans="1:16">
      <c r="A547" t="s">
        <v>275</v>
      </c>
      <c r="B547" t="s">
        <v>400</v>
      </c>
      <c r="C547" t="s">
        <v>182</v>
      </c>
      <c r="E547">
        <v>2</v>
      </c>
      <c r="F547" t="s">
        <v>401</v>
      </c>
      <c r="G547" t="s">
        <v>395</v>
      </c>
      <c r="H547" t="s">
        <v>400</v>
      </c>
      <c r="I547" t="s">
        <v>771</v>
      </c>
      <c r="J547" t="s">
        <v>366</v>
      </c>
      <c r="K547">
        <v>0</v>
      </c>
      <c r="L547" t="s">
        <v>281</v>
      </c>
      <c r="M547">
        <v>0</v>
      </c>
      <c r="N547" t="s">
        <v>299</v>
      </c>
      <c r="O547" t="s">
        <v>287</v>
      </c>
      <c r="P547" t="s">
        <v>283</v>
      </c>
    </row>
    <row r="548" spans="1:16">
      <c r="A548" t="s">
        <v>275</v>
      </c>
      <c r="B548" t="s">
        <v>402</v>
      </c>
      <c r="C548" t="s">
        <v>183</v>
      </c>
      <c r="E548">
        <v>16</v>
      </c>
      <c r="F548" t="s">
        <v>403</v>
      </c>
      <c r="G548" t="s">
        <v>778</v>
      </c>
      <c r="H548" t="s">
        <v>402</v>
      </c>
      <c r="I548" t="s">
        <v>771</v>
      </c>
      <c r="J548" t="s">
        <v>357</v>
      </c>
      <c r="K548">
        <v>0</v>
      </c>
      <c r="L548" t="s">
        <v>281</v>
      </c>
      <c r="M548">
        <v>0</v>
      </c>
      <c r="N548" t="s">
        <v>299</v>
      </c>
      <c r="O548" t="s">
        <v>287</v>
      </c>
      <c r="P548" t="s">
        <v>283</v>
      </c>
    </row>
    <row r="549" spans="1:16">
      <c r="A549" t="s">
        <v>275</v>
      </c>
      <c r="B549" t="s">
        <v>783</v>
      </c>
      <c r="C549" t="s">
        <v>784</v>
      </c>
      <c r="F549" t="s">
        <v>785</v>
      </c>
      <c r="I549" t="s">
        <v>786</v>
      </c>
      <c r="J549" t="s">
        <v>280</v>
      </c>
      <c r="K549">
        <v>0</v>
      </c>
      <c r="L549" t="s">
        <v>281</v>
      </c>
      <c r="M549">
        <v>0</v>
      </c>
      <c r="N549" t="s">
        <v>282</v>
      </c>
      <c r="O549" t="s">
        <v>283</v>
      </c>
      <c r="P549" t="s">
        <v>283</v>
      </c>
    </row>
    <row r="550" spans="1:16">
      <c r="A550" t="s">
        <v>275</v>
      </c>
      <c r="B550" t="s">
        <v>787</v>
      </c>
      <c r="C550" t="s">
        <v>788</v>
      </c>
      <c r="E550">
        <v>1</v>
      </c>
      <c r="F550" t="s">
        <v>789</v>
      </c>
      <c r="G550" t="s">
        <v>783</v>
      </c>
      <c r="H550" t="s">
        <v>787</v>
      </c>
      <c r="I550" t="s">
        <v>786</v>
      </c>
      <c r="J550" t="s">
        <v>280</v>
      </c>
      <c r="K550">
        <v>0</v>
      </c>
      <c r="L550" t="s">
        <v>334</v>
      </c>
      <c r="M550">
        <v>0</v>
      </c>
      <c r="N550" t="s">
        <v>282</v>
      </c>
      <c r="O550" t="s">
        <v>283</v>
      </c>
      <c r="P550" t="s">
        <v>283</v>
      </c>
    </row>
    <row r="551" spans="1:16">
      <c r="A551" t="s">
        <v>275</v>
      </c>
      <c r="B551" t="s">
        <v>790</v>
      </c>
      <c r="C551" t="s">
        <v>791</v>
      </c>
      <c r="E551">
        <v>1</v>
      </c>
      <c r="F551" t="s">
        <v>792</v>
      </c>
      <c r="G551" t="s">
        <v>787</v>
      </c>
      <c r="H551" t="s">
        <v>790</v>
      </c>
      <c r="I551" t="s">
        <v>786</v>
      </c>
      <c r="J551" t="s">
        <v>280</v>
      </c>
      <c r="K551">
        <v>0</v>
      </c>
      <c r="L551" t="s">
        <v>338</v>
      </c>
      <c r="M551">
        <v>0</v>
      </c>
      <c r="N551" t="s">
        <v>282</v>
      </c>
      <c r="O551" t="s">
        <v>283</v>
      </c>
      <c r="P551" t="s">
        <v>283</v>
      </c>
    </row>
    <row r="552" spans="1:16">
      <c r="B552" t="s">
        <v>793</v>
      </c>
      <c r="C552" t="s">
        <v>794</v>
      </c>
      <c r="E552">
        <v>2</v>
      </c>
      <c r="F552" t="s">
        <v>795</v>
      </c>
      <c r="G552" t="s">
        <v>783</v>
      </c>
      <c r="H552" t="s">
        <v>793</v>
      </c>
      <c r="I552" t="s">
        <v>786</v>
      </c>
      <c r="J552" t="s">
        <v>280</v>
      </c>
      <c r="K552">
        <v>0</v>
      </c>
      <c r="L552" t="s">
        <v>281</v>
      </c>
      <c r="M552">
        <v>0</v>
      </c>
      <c r="N552" t="s">
        <v>282</v>
      </c>
      <c r="O552" t="s">
        <v>283</v>
      </c>
      <c r="P552" t="s">
        <v>283</v>
      </c>
    </row>
    <row r="553" spans="1:16">
      <c r="A553" t="s">
        <v>275</v>
      </c>
    </row>
    <row r="554" spans="1:16">
      <c r="A554" t="s">
        <v>275</v>
      </c>
      <c r="B554" t="s">
        <v>955</v>
      </c>
      <c r="C554" t="s">
        <v>954</v>
      </c>
      <c r="E554">
        <v>2</v>
      </c>
      <c r="F554" t="s">
        <v>495</v>
      </c>
      <c r="G554" t="s">
        <v>793</v>
      </c>
      <c r="H554" t="s">
        <v>494</v>
      </c>
      <c r="I554" t="s">
        <v>786</v>
      </c>
      <c r="J554" t="s">
        <v>496</v>
      </c>
      <c r="K554">
        <v>0</v>
      </c>
      <c r="L554" t="s">
        <v>281</v>
      </c>
      <c r="M554">
        <v>0</v>
      </c>
      <c r="N554" t="s">
        <v>282</v>
      </c>
      <c r="O554" t="s">
        <v>287</v>
      </c>
      <c r="P554" t="s">
        <v>283</v>
      </c>
    </row>
    <row r="555" spans="1:16">
      <c r="A555" t="s">
        <v>275</v>
      </c>
      <c r="B555" t="s">
        <v>355</v>
      </c>
      <c r="C555" t="s">
        <v>166</v>
      </c>
      <c r="E555">
        <v>3</v>
      </c>
      <c r="F555" t="s">
        <v>356</v>
      </c>
      <c r="G555" t="s">
        <v>793</v>
      </c>
      <c r="H555" t="s">
        <v>355</v>
      </c>
      <c r="I555" t="s">
        <v>786</v>
      </c>
      <c r="J555" t="s">
        <v>357</v>
      </c>
      <c r="K555">
        <v>0</v>
      </c>
      <c r="L555" t="s">
        <v>281</v>
      </c>
      <c r="M555">
        <v>0</v>
      </c>
      <c r="N555" t="s">
        <v>299</v>
      </c>
      <c r="O555" t="s">
        <v>287</v>
      </c>
      <c r="P555" t="s">
        <v>283</v>
      </c>
    </row>
    <row r="556" spans="1:16">
      <c r="A556" t="s">
        <v>275</v>
      </c>
      <c r="B556" t="s">
        <v>358</v>
      </c>
      <c r="C556" t="s">
        <v>167</v>
      </c>
      <c r="E556">
        <v>4</v>
      </c>
      <c r="F556" t="s">
        <v>359</v>
      </c>
      <c r="G556" t="s">
        <v>793</v>
      </c>
      <c r="H556" t="s">
        <v>358</v>
      </c>
      <c r="I556" t="s">
        <v>786</v>
      </c>
      <c r="J556" t="s">
        <v>357</v>
      </c>
      <c r="K556">
        <v>0</v>
      </c>
      <c r="L556" t="s">
        <v>281</v>
      </c>
      <c r="M556">
        <v>0</v>
      </c>
      <c r="N556" t="s">
        <v>299</v>
      </c>
      <c r="O556" t="s">
        <v>287</v>
      </c>
      <c r="P556" t="s">
        <v>283</v>
      </c>
    </row>
    <row r="557" spans="1:16">
      <c r="A557" t="s">
        <v>275</v>
      </c>
      <c r="B557" t="s">
        <v>360</v>
      </c>
      <c r="C557" t="s">
        <v>168</v>
      </c>
      <c r="E557">
        <v>5</v>
      </c>
      <c r="F557" t="s">
        <v>361</v>
      </c>
      <c r="G557" t="s">
        <v>793</v>
      </c>
      <c r="H557" t="s">
        <v>360</v>
      </c>
      <c r="I557" t="s">
        <v>786</v>
      </c>
      <c r="J557" t="s">
        <v>357</v>
      </c>
      <c r="K557">
        <v>0</v>
      </c>
      <c r="L557" t="s">
        <v>281</v>
      </c>
      <c r="M557">
        <v>0</v>
      </c>
      <c r="N557" t="s">
        <v>299</v>
      </c>
      <c r="O557" t="s">
        <v>287</v>
      </c>
      <c r="P557" t="s">
        <v>283</v>
      </c>
    </row>
    <row r="558" spans="1:16">
      <c r="A558" t="s">
        <v>275</v>
      </c>
      <c r="B558" t="s">
        <v>367</v>
      </c>
      <c r="C558" t="s">
        <v>368</v>
      </c>
      <c r="E558">
        <v>8</v>
      </c>
      <c r="F558" t="s">
        <v>369</v>
      </c>
      <c r="G558" t="s">
        <v>793</v>
      </c>
      <c r="H558" t="s">
        <v>367</v>
      </c>
      <c r="I558" t="s">
        <v>786</v>
      </c>
      <c r="J558" t="s">
        <v>280</v>
      </c>
      <c r="K558">
        <v>0</v>
      </c>
      <c r="L558" t="s">
        <v>281</v>
      </c>
      <c r="M558">
        <v>0</v>
      </c>
      <c r="N558" t="s">
        <v>282</v>
      </c>
      <c r="O558" t="s">
        <v>283</v>
      </c>
      <c r="P558" t="s">
        <v>283</v>
      </c>
    </row>
    <row r="559" spans="1:16">
      <c r="A559" t="s">
        <v>275</v>
      </c>
      <c r="B559" t="s">
        <v>370</v>
      </c>
      <c r="C559" t="s">
        <v>171</v>
      </c>
      <c r="E559">
        <v>1</v>
      </c>
      <c r="F559" t="s">
        <v>371</v>
      </c>
      <c r="G559" t="s">
        <v>367</v>
      </c>
      <c r="H559" t="s">
        <v>370</v>
      </c>
      <c r="I559" t="s">
        <v>786</v>
      </c>
      <c r="J559" t="s">
        <v>372</v>
      </c>
      <c r="K559">
        <v>0</v>
      </c>
      <c r="L559" t="s">
        <v>281</v>
      </c>
      <c r="M559">
        <v>0</v>
      </c>
      <c r="N559" t="s">
        <v>299</v>
      </c>
      <c r="O559" t="s">
        <v>287</v>
      </c>
      <c r="P559" t="s">
        <v>283</v>
      </c>
    </row>
    <row r="560" spans="1:16">
      <c r="A560" t="s">
        <v>275</v>
      </c>
      <c r="B560" t="s">
        <v>373</v>
      </c>
      <c r="C560" t="s">
        <v>172</v>
      </c>
      <c r="E560">
        <v>2</v>
      </c>
      <c r="F560" t="s">
        <v>374</v>
      </c>
      <c r="G560" t="s">
        <v>367</v>
      </c>
      <c r="H560" t="s">
        <v>373</v>
      </c>
      <c r="I560" t="s">
        <v>786</v>
      </c>
      <c r="J560" t="s">
        <v>372</v>
      </c>
      <c r="K560">
        <v>0</v>
      </c>
      <c r="L560" t="s">
        <v>281</v>
      </c>
      <c r="M560">
        <v>0</v>
      </c>
      <c r="N560" t="s">
        <v>299</v>
      </c>
      <c r="O560" t="s">
        <v>287</v>
      </c>
      <c r="P560" t="s">
        <v>283</v>
      </c>
    </row>
    <row r="561" spans="1:16">
      <c r="A561" t="s">
        <v>275</v>
      </c>
      <c r="B561" t="s">
        <v>375</v>
      </c>
      <c r="C561" t="s">
        <v>376</v>
      </c>
      <c r="E561">
        <v>3</v>
      </c>
      <c r="F561" t="s">
        <v>377</v>
      </c>
      <c r="G561" t="s">
        <v>367</v>
      </c>
      <c r="H561" t="s">
        <v>375</v>
      </c>
      <c r="I561" t="s">
        <v>786</v>
      </c>
      <c r="J561" t="s">
        <v>372</v>
      </c>
      <c r="K561">
        <v>0</v>
      </c>
      <c r="L561" t="s">
        <v>281</v>
      </c>
      <c r="M561">
        <v>0</v>
      </c>
      <c r="N561" t="s">
        <v>299</v>
      </c>
      <c r="O561" t="s">
        <v>287</v>
      </c>
      <c r="P561" t="s">
        <v>283</v>
      </c>
    </row>
    <row r="562" spans="1:16">
      <c r="A562" t="s">
        <v>275</v>
      </c>
      <c r="B562" t="s">
        <v>380</v>
      </c>
      <c r="C562" t="s">
        <v>175</v>
      </c>
      <c r="E562">
        <v>9</v>
      </c>
      <c r="F562" t="s">
        <v>381</v>
      </c>
      <c r="G562" t="s">
        <v>793</v>
      </c>
      <c r="H562" t="s">
        <v>380</v>
      </c>
      <c r="I562" t="s">
        <v>786</v>
      </c>
      <c r="J562" t="s">
        <v>357</v>
      </c>
      <c r="K562">
        <v>0</v>
      </c>
      <c r="L562" t="s">
        <v>281</v>
      </c>
      <c r="M562">
        <v>0</v>
      </c>
      <c r="N562" t="s">
        <v>299</v>
      </c>
      <c r="O562" t="s">
        <v>287</v>
      </c>
      <c r="P562" t="s">
        <v>283</v>
      </c>
    </row>
    <row r="563" spans="1:16">
      <c r="A563" t="s">
        <v>275</v>
      </c>
      <c r="B563" t="s">
        <v>388</v>
      </c>
      <c r="C563" t="s">
        <v>389</v>
      </c>
      <c r="E563">
        <v>13</v>
      </c>
      <c r="F563" t="s">
        <v>390</v>
      </c>
      <c r="G563" t="s">
        <v>793</v>
      </c>
      <c r="H563" t="s">
        <v>388</v>
      </c>
      <c r="I563" t="s">
        <v>786</v>
      </c>
      <c r="J563" t="s">
        <v>280</v>
      </c>
      <c r="K563">
        <v>0</v>
      </c>
      <c r="L563" t="s">
        <v>281</v>
      </c>
      <c r="M563">
        <v>0</v>
      </c>
      <c r="N563" t="s">
        <v>282</v>
      </c>
      <c r="O563" t="s">
        <v>283</v>
      </c>
      <c r="P563" t="s">
        <v>283</v>
      </c>
    </row>
    <row r="564" spans="1:16">
      <c r="A564" t="s">
        <v>275</v>
      </c>
      <c r="B564" t="s">
        <v>391</v>
      </c>
      <c r="C564" t="s">
        <v>179</v>
      </c>
      <c r="E564">
        <v>1</v>
      </c>
      <c r="F564" t="s">
        <v>392</v>
      </c>
      <c r="G564" t="s">
        <v>388</v>
      </c>
      <c r="H564" t="s">
        <v>391</v>
      </c>
      <c r="I564" t="s">
        <v>786</v>
      </c>
      <c r="J564" t="s">
        <v>357</v>
      </c>
      <c r="K564">
        <v>0</v>
      </c>
      <c r="L564" t="s">
        <v>281</v>
      </c>
      <c r="M564">
        <v>0</v>
      </c>
      <c r="N564" t="s">
        <v>299</v>
      </c>
      <c r="O564" t="s">
        <v>287</v>
      </c>
      <c r="P564" t="s">
        <v>283</v>
      </c>
    </row>
    <row r="565" spans="1:16">
      <c r="A565" t="s">
        <v>275</v>
      </c>
      <c r="B565" t="s">
        <v>393</v>
      </c>
      <c r="C565" t="s">
        <v>180</v>
      </c>
      <c r="E565">
        <v>2</v>
      </c>
      <c r="F565" t="s">
        <v>478</v>
      </c>
      <c r="G565" t="s">
        <v>388</v>
      </c>
      <c r="H565" t="s">
        <v>393</v>
      </c>
      <c r="I565" t="s">
        <v>786</v>
      </c>
      <c r="J565" t="s">
        <v>366</v>
      </c>
      <c r="K565">
        <v>0</v>
      </c>
      <c r="L565" t="s">
        <v>281</v>
      </c>
      <c r="M565">
        <v>0</v>
      </c>
      <c r="N565" t="s">
        <v>299</v>
      </c>
      <c r="O565" t="s">
        <v>287</v>
      </c>
      <c r="P565" t="s">
        <v>283</v>
      </c>
    </row>
    <row r="566" spans="1:16">
      <c r="A566" t="s">
        <v>275</v>
      </c>
      <c r="B566" t="s">
        <v>395</v>
      </c>
      <c r="C566" t="s">
        <v>396</v>
      </c>
      <c r="E566">
        <v>14</v>
      </c>
      <c r="F566" t="s">
        <v>397</v>
      </c>
      <c r="G566" t="s">
        <v>793</v>
      </c>
      <c r="H566" t="s">
        <v>395</v>
      </c>
      <c r="I566" t="s">
        <v>786</v>
      </c>
      <c r="J566" t="s">
        <v>280</v>
      </c>
      <c r="K566">
        <v>0</v>
      </c>
      <c r="L566" t="s">
        <v>281</v>
      </c>
      <c r="M566">
        <v>0</v>
      </c>
      <c r="N566" t="s">
        <v>282</v>
      </c>
      <c r="O566" t="s">
        <v>283</v>
      </c>
      <c r="P566" t="s">
        <v>283</v>
      </c>
    </row>
    <row r="567" spans="1:16">
      <c r="A567" t="s">
        <v>275</v>
      </c>
      <c r="B567" t="s">
        <v>398</v>
      </c>
      <c r="C567" t="s">
        <v>181</v>
      </c>
      <c r="E567">
        <v>1</v>
      </c>
      <c r="F567" t="s">
        <v>399</v>
      </c>
      <c r="G567" t="s">
        <v>395</v>
      </c>
      <c r="H567" t="s">
        <v>398</v>
      </c>
      <c r="I567" t="s">
        <v>786</v>
      </c>
      <c r="J567" t="s">
        <v>357</v>
      </c>
      <c r="K567">
        <v>0</v>
      </c>
      <c r="L567" t="s">
        <v>281</v>
      </c>
      <c r="M567">
        <v>0</v>
      </c>
      <c r="N567" t="s">
        <v>299</v>
      </c>
      <c r="O567" t="s">
        <v>287</v>
      </c>
      <c r="P567" t="s">
        <v>283</v>
      </c>
    </row>
    <row r="568" spans="1:16">
      <c r="A568" t="s">
        <v>275</v>
      </c>
      <c r="B568" t="s">
        <v>400</v>
      </c>
      <c r="C568" t="s">
        <v>182</v>
      </c>
      <c r="E568">
        <v>2</v>
      </c>
      <c r="F568" t="s">
        <v>401</v>
      </c>
      <c r="G568" t="s">
        <v>395</v>
      </c>
      <c r="H568" t="s">
        <v>400</v>
      </c>
      <c r="I568" t="s">
        <v>786</v>
      </c>
      <c r="J568" t="s">
        <v>366</v>
      </c>
      <c r="K568">
        <v>0</v>
      </c>
      <c r="L568" t="s">
        <v>281</v>
      </c>
      <c r="M568">
        <v>0</v>
      </c>
      <c r="N568" t="s">
        <v>299</v>
      </c>
      <c r="O568" t="s">
        <v>287</v>
      </c>
      <c r="P568" t="s">
        <v>283</v>
      </c>
    </row>
    <row r="569" spans="1:16">
      <c r="A569" t="s">
        <v>275</v>
      </c>
      <c r="B569" t="s">
        <v>402</v>
      </c>
      <c r="C569" t="s">
        <v>183</v>
      </c>
      <c r="E569">
        <v>15</v>
      </c>
      <c r="F569" t="s">
        <v>403</v>
      </c>
      <c r="G569" t="s">
        <v>793</v>
      </c>
      <c r="H569" t="s">
        <v>402</v>
      </c>
      <c r="I569" t="s">
        <v>786</v>
      </c>
      <c r="J569" t="s">
        <v>357</v>
      </c>
      <c r="K569">
        <v>0</v>
      </c>
      <c r="L569" t="s">
        <v>281</v>
      </c>
      <c r="M569">
        <v>0</v>
      </c>
      <c r="N569" t="s">
        <v>299</v>
      </c>
      <c r="O569" t="s">
        <v>287</v>
      </c>
      <c r="P569" t="s">
        <v>283</v>
      </c>
    </row>
    <row r="570" spans="1:16">
      <c r="A570" t="s">
        <v>275</v>
      </c>
      <c r="B570" t="s">
        <v>796</v>
      </c>
      <c r="C570" t="s">
        <v>797</v>
      </c>
      <c r="F570" t="s">
        <v>798</v>
      </c>
      <c r="I570" t="s">
        <v>799</v>
      </c>
      <c r="J570" t="s">
        <v>280</v>
      </c>
      <c r="K570">
        <v>0</v>
      </c>
      <c r="L570" t="s">
        <v>281</v>
      </c>
      <c r="M570">
        <v>0</v>
      </c>
      <c r="N570" t="s">
        <v>282</v>
      </c>
      <c r="O570" t="s">
        <v>283</v>
      </c>
      <c r="P570" t="s">
        <v>283</v>
      </c>
    </row>
    <row r="571" spans="1:16">
      <c r="A571" t="s">
        <v>275</v>
      </c>
      <c r="B571" t="s">
        <v>800</v>
      </c>
      <c r="C571" t="s">
        <v>801</v>
      </c>
      <c r="E571">
        <v>1</v>
      </c>
      <c r="F571" t="s">
        <v>802</v>
      </c>
      <c r="G571" t="s">
        <v>796</v>
      </c>
      <c r="H571" t="s">
        <v>800</v>
      </c>
      <c r="I571" t="s">
        <v>799</v>
      </c>
      <c r="J571" t="s">
        <v>280</v>
      </c>
      <c r="K571">
        <v>0</v>
      </c>
      <c r="L571" t="s">
        <v>334</v>
      </c>
      <c r="M571">
        <v>0</v>
      </c>
      <c r="N571" t="s">
        <v>282</v>
      </c>
      <c r="O571" t="s">
        <v>283</v>
      </c>
      <c r="P571" t="s">
        <v>283</v>
      </c>
    </row>
    <row r="572" spans="1:16">
      <c r="A572" t="s">
        <v>275</v>
      </c>
      <c r="B572" t="s">
        <v>803</v>
      </c>
      <c r="C572" t="s">
        <v>804</v>
      </c>
      <c r="E572">
        <v>1</v>
      </c>
      <c r="F572" t="s">
        <v>805</v>
      </c>
      <c r="G572" t="s">
        <v>800</v>
      </c>
      <c r="H572" t="s">
        <v>803</v>
      </c>
      <c r="I572" t="s">
        <v>799</v>
      </c>
      <c r="J572" t="s">
        <v>280</v>
      </c>
      <c r="K572">
        <v>0</v>
      </c>
      <c r="L572" t="s">
        <v>338</v>
      </c>
      <c r="M572">
        <v>0</v>
      </c>
      <c r="N572" t="s">
        <v>282</v>
      </c>
      <c r="O572" t="s">
        <v>283</v>
      </c>
      <c r="P572" t="s">
        <v>283</v>
      </c>
    </row>
    <row r="573" spans="1:16">
      <c r="A573" t="s">
        <v>275</v>
      </c>
      <c r="B573" t="s">
        <v>806</v>
      </c>
      <c r="C573" t="s">
        <v>807</v>
      </c>
      <c r="E573">
        <v>2</v>
      </c>
      <c r="F573" t="s">
        <v>808</v>
      </c>
      <c r="G573" t="s">
        <v>796</v>
      </c>
      <c r="H573" t="s">
        <v>806</v>
      </c>
      <c r="I573" t="s">
        <v>799</v>
      </c>
      <c r="J573" t="s">
        <v>280</v>
      </c>
      <c r="K573">
        <v>0</v>
      </c>
      <c r="L573" t="s">
        <v>281</v>
      </c>
      <c r="M573">
        <v>0</v>
      </c>
      <c r="N573" t="s">
        <v>282</v>
      </c>
      <c r="O573" t="s">
        <v>283</v>
      </c>
      <c r="P573" t="s">
        <v>283</v>
      </c>
    </row>
    <row r="574" spans="1:16">
      <c r="B574" t="s">
        <v>809</v>
      </c>
      <c r="C574" t="s">
        <v>528</v>
      </c>
      <c r="E574">
        <v>1</v>
      </c>
      <c r="F574" t="s">
        <v>810</v>
      </c>
      <c r="G574" t="s">
        <v>806</v>
      </c>
      <c r="H574" t="s">
        <v>809</v>
      </c>
      <c r="I574" t="s">
        <v>799</v>
      </c>
      <c r="J574" t="s">
        <v>959</v>
      </c>
      <c r="K574">
        <v>0</v>
      </c>
      <c r="L574" t="s">
        <v>281</v>
      </c>
      <c r="M574">
        <v>0</v>
      </c>
      <c r="N574" t="s">
        <v>282</v>
      </c>
      <c r="O574" t="s">
        <v>283</v>
      </c>
      <c r="P574" t="s">
        <v>283</v>
      </c>
    </row>
    <row r="575" spans="1:16">
      <c r="A575" t="s">
        <v>275</v>
      </c>
    </row>
    <row r="576" spans="1:16">
      <c r="A576" t="s">
        <v>275</v>
      </c>
      <c r="B576" t="s">
        <v>955</v>
      </c>
      <c r="C576" t="s">
        <v>954</v>
      </c>
      <c r="E576">
        <v>3</v>
      </c>
      <c r="F576" t="s">
        <v>495</v>
      </c>
      <c r="G576" t="s">
        <v>806</v>
      </c>
      <c r="H576" t="s">
        <v>494</v>
      </c>
      <c r="I576" t="s">
        <v>799</v>
      </c>
      <c r="J576" t="s">
        <v>496</v>
      </c>
      <c r="K576">
        <v>0</v>
      </c>
      <c r="L576" t="s">
        <v>281</v>
      </c>
      <c r="M576">
        <v>0</v>
      </c>
      <c r="N576" t="s">
        <v>282</v>
      </c>
      <c r="O576" t="s">
        <v>287</v>
      </c>
      <c r="P576" t="s">
        <v>283</v>
      </c>
    </row>
    <row r="577" spans="1:16">
      <c r="A577" t="s">
        <v>275</v>
      </c>
      <c r="B577" t="s">
        <v>355</v>
      </c>
      <c r="C577" t="s">
        <v>166</v>
      </c>
      <c r="E577">
        <v>4</v>
      </c>
      <c r="F577" t="s">
        <v>356</v>
      </c>
      <c r="G577" t="s">
        <v>806</v>
      </c>
      <c r="H577" t="s">
        <v>355</v>
      </c>
      <c r="I577" t="s">
        <v>799</v>
      </c>
      <c r="J577" t="s">
        <v>357</v>
      </c>
      <c r="K577">
        <v>0</v>
      </c>
      <c r="L577" t="s">
        <v>281</v>
      </c>
      <c r="M577">
        <v>0</v>
      </c>
      <c r="N577" t="s">
        <v>299</v>
      </c>
      <c r="O577" t="s">
        <v>287</v>
      </c>
      <c r="P577" t="s">
        <v>283</v>
      </c>
    </row>
    <row r="578" spans="1:16">
      <c r="A578" t="s">
        <v>275</v>
      </c>
      <c r="B578" t="s">
        <v>358</v>
      </c>
      <c r="C578" t="s">
        <v>167</v>
      </c>
      <c r="E578">
        <v>5</v>
      </c>
      <c r="F578" t="s">
        <v>359</v>
      </c>
      <c r="G578" t="s">
        <v>806</v>
      </c>
      <c r="H578" t="s">
        <v>358</v>
      </c>
      <c r="I578" t="s">
        <v>799</v>
      </c>
      <c r="J578" t="s">
        <v>357</v>
      </c>
      <c r="K578">
        <v>0</v>
      </c>
      <c r="L578" t="s">
        <v>281</v>
      </c>
      <c r="M578">
        <v>0</v>
      </c>
      <c r="N578" t="s">
        <v>299</v>
      </c>
      <c r="O578" t="s">
        <v>287</v>
      </c>
      <c r="P578" t="s">
        <v>283</v>
      </c>
    </row>
    <row r="579" spans="1:16">
      <c r="A579" t="s">
        <v>275</v>
      </c>
      <c r="B579" t="s">
        <v>360</v>
      </c>
      <c r="C579" t="s">
        <v>168</v>
      </c>
      <c r="E579">
        <v>6</v>
      </c>
      <c r="F579" t="s">
        <v>361</v>
      </c>
      <c r="G579" t="s">
        <v>806</v>
      </c>
      <c r="H579" t="s">
        <v>360</v>
      </c>
      <c r="I579" t="s">
        <v>799</v>
      </c>
      <c r="J579" t="s">
        <v>357</v>
      </c>
      <c r="K579">
        <v>0</v>
      </c>
      <c r="L579" t="s">
        <v>281</v>
      </c>
      <c r="M579">
        <v>0</v>
      </c>
      <c r="N579" t="s">
        <v>299</v>
      </c>
      <c r="O579" t="s">
        <v>287</v>
      </c>
      <c r="P579" t="s">
        <v>283</v>
      </c>
    </row>
    <row r="580" spans="1:16">
      <c r="A580" t="s">
        <v>275</v>
      </c>
      <c r="B580" t="s">
        <v>367</v>
      </c>
      <c r="C580" t="s">
        <v>368</v>
      </c>
      <c r="E580">
        <v>9</v>
      </c>
      <c r="F580" t="s">
        <v>369</v>
      </c>
      <c r="G580" t="s">
        <v>806</v>
      </c>
      <c r="H580" t="s">
        <v>367</v>
      </c>
      <c r="I580" t="s">
        <v>799</v>
      </c>
      <c r="J580" t="s">
        <v>280</v>
      </c>
      <c r="K580">
        <v>0</v>
      </c>
      <c r="L580" t="s">
        <v>281</v>
      </c>
      <c r="M580">
        <v>0</v>
      </c>
      <c r="N580" t="s">
        <v>282</v>
      </c>
      <c r="O580" t="s">
        <v>283</v>
      </c>
      <c r="P580" t="s">
        <v>283</v>
      </c>
    </row>
    <row r="581" spans="1:16">
      <c r="A581" t="s">
        <v>275</v>
      </c>
      <c r="B581" t="s">
        <v>370</v>
      </c>
      <c r="C581" t="s">
        <v>171</v>
      </c>
      <c r="E581">
        <v>1</v>
      </c>
      <c r="F581" t="s">
        <v>371</v>
      </c>
      <c r="G581" t="s">
        <v>367</v>
      </c>
      <c r="H581" t="s">
        <v>370</v>
      </c>
      <c r="I581" t="s">
        <v>799</v>
      </c>
      <c r="J581" t="s">
        <v>372</v>
      </c>
      <c r="K581">
        <v>0</v>
      </c>
      <c r="L581" t="s">
        <v>281</v>
      </c>
      <c r="M581">
        <v>0</v>
      </c>
      <c r="N581" t="s">
        <v>299</v>
      </c>
      <c r="O581" t="s">
        <v>287</v>
      </c>
      <c r="P581" t="s">
        <v>283</v>
      </c>
    </row>
    <row r="582" spans="1:16">
      <c r="A582" t="s">
        <v>275</v>
      </c>
      <c r="B582" t="s">
        <v>373</v>
      </c>
      <c r="C582" t="s">
        <v>172</v>
      </c>
      <c r="E582">
        <v>2</v>
      </c>
      <c r="F582" t="s">
        <v>374</v>
      </c>
      <c r="G582" t="s">
        <v>367</v>
      </c>
      <c r="H582" t="s">
        <v>373</v>
      </c>
      <c r="I582" t="s">
        <v>799</v>
      </c>
      <c r="J582" t="s">
        <v>372</v>
      </c>
      <c r="K582">
        <v>0</v>
      </c>
      <c r="L582" t="s">
        <v>281</v>
      </c>
      <c r="M582">
        <v>0</v>
      </c>
      <c r="N582" t="s">
        <v>299</v>
      </c>
      <c r="O582" t="s">
        <v>287</v>
      </c>
      <c r="P582" t="s">
        <v>283</v>
      </c>
    </row>
    <row r="583" spans="1:16">
      <c r="A583" t="s">
        <v>275</v>
      </c>
      <c r="B583" t="s">
        <v>375</v>
      </c>
      <c r="C583" t="s">
        <v>376</v>
      </c>
      <c r="E583">
        <v>3</v>
      </c>
      <c r="F583" t="s">
        <v>377</v>
      </c>
      <c r="G583" t="s">
        <v>367</v>
      </c>
      <c r="H583" t="s">
        <v>375</v>
      </c>
      <c r="I583" t="s">
        <v>799</v>
      </c>
      <c r="J583" t="s">
        <v>372</v>
      </c>
      <c r="K583">
        <v>0</v>
      </c>
      <c r="L583" t="s">
        <v>281</v>
      </c>
      <c r="M583">
        <v>0</v>
      </c>
      <c r="N583" t="s">
        <v>299</v>
      </c>
      <c r="O583" t="s">
        <v>287</v>
      </c>
      <c r="P583" t="s">
        <v>283</v>
      </c>
    </row>
    <row r="584" spans="1:16">
      <c r="A584" t="s">
        <v>275</v>
      </c>
      <c r="B584" t="s">
        <v>380</v>
      </c>
      <c r="C584" t="s">
        <v>175</v>
      </c>
      <c r="E584">
        <v>10</v>
      </c>
      <c r="F584" t="s">
        <v>381</v>
      </c>
      <c r="G584" t="s">
        <v>806</v>
      </c>
      <c r="H584" t="s">
        <v>380</v>
      </c>
      <c r="I584" t="s">
        <v>799</v>
      </c>
      <c r="J584" t="s">
        <v>357</v>
      </c>
      <c r="K584">
        <v>0</v>
      </c>
      <c r="L584" t="s">
        <v>281</v>
      </c>
      <c r="M584">
        <v>0</v>
      </c>
      <c r="N584" t="s">
        <v>299</v>
      </c>
      <c r="O584" t="s">
        <v>287</v>
      </c>
      <c r="P584" t="s">
        <v>283</v>
      </c>
    </row>
    <row r="585" spans="1:16">
      <c r="A585" t="s">
        <v>275</v>
      </c>
      <c r="B585" t="s">
        <v>388</v>
      </c>
      <c r="C585" t="s">
        <v>389</v>
      </c>
      <c r="E585">
        <v>14</v>
      </c>
      <c r="F585" t="s">
        <v>390</v>
      </c>
      <c r="G585" t="s">
        <v>806</v>
      </c>
      <c r="H585" t="s">
        <v>388</v>
      </c>
      <c r="I585" t="s">
        <v>799</v>
      </c>
      <c r="J585" t="s">
        <v>280</v>
      </c>
      <c r="K585">
        <v>0</v>
      </c>
      <c r="L585" t="s">
        <v>281</v>
      </c>
      <c r="M585">
        <v>0</v>
      </c>
      <c r="N585" t="s">
        <v>282</v>
      </c>
      <c r="O585" t="s">
        <v>283</v>
      </c>
      <c r="P585" t="s">
        <v>283</v>
      </c>
    </row>
    <row r="586" spans="1:16">
      <c r="A586" t="s">
        <v>275</v>
      </c>
      <c r="B586" t="s">
        <v>391</v>
      </c>
      <c r="C586" t="s">
        <v>179</v>
      </c>
      <c r="E586">
        <v>1</v>
      </c>
      <c r="F586" t="s">
        <v>392</v>
      </c>
      <c r="G586" t="s">
        <v>388</v>
      </c>
      <c r="H586" t="s">
        <v>391</v>
      </c>
      <c r="I586" t="s">
        <v>799</v>
      </c>
      <c r="J586" t="s">
        <v>357</v>
      </c>
      <c r="K586">
        <v>0</v>
      </c>
      <c r="L586" t="s">
        <v>281</v>
      </c>
      <c r="M586">
        <v>0</v>
      </c>
      <c r="N586" t="s">
        <v>299</v>
      </c>
      <c r="O586" t="s">
        <v>287</v>
      </c>
      <c r="P586" t="s">
        <v>283</v>
      </c>
    </row>
    <row r="587" spans="1:16">
      <c r="A587" t="s">
        <v>275</v>
      </c>
      <c r="B587" t="s">
        <v>393</v>
      </c>
      <c r="C587" t="s">
        <v>180</v>
      </c>
      <c r="E587">
        <v>2</v>
      </c>
      <c r="F587" t="s">
        <v>478</v>
      </c>
      <c r="G587" t="s">
        <v>388</v>
      </c>
      <c r="H587" t="s">
        <v>393</v>
      </c>
      <c r="I587" t="s">
        <v>799</v>
      </c>
      <c r="J587" t="s">
        <v>366</v>
      </c>
      <c r="K587">
        <v>0</v>
      </c>
      <c r="L587" t="s">
        <v>281</v>
      </c>
      <c r="M587">
        <v>0</v>
      </c>
      <c r="N587" t="s">
        <v>299</v>
      </c>
      <c r="O587" t="s">
        <v>287</v>
      </c>
      <c r="P587" t="s">
        <v>283</v>
      </c>
    </row>
    <row r="588" spans="1:16">
      <c r="A588" t="s">
        <v>275</v>
      </c>
      <c r="B588" t="s">
        <v>395</v>
      </c>
      <c r="C588" t="s">
        <v>396</v>
      </c>
      <c r="E588">
        <v>15</v>
      </c>
      <c r="F588" t="s">
        <v>397</v>
      </c>
      <c r="G588" t="s">
        <v>806</v>
      </c>
      <c r="H588" t="s">
        <v>395</v>
      </c>
      <c r="I588" t="s">
        <v>799</v>
      </c>
      <c r="J588" t="s">
        <v>280</v>
      </c>
      <c r="K588">
        <v>0</v>
      </c>
      <c r="L588" t="s">
        <v>281</v>
      </c>
      <c r="M588">
        <v>0</v>
      </c>
      <c r="N588" t="s">
        <v>282</v>
      </c>
      <c r="O588" t="s">
        <v>283</v>
      </c>
      <c r="P588" t="s">
        <v>283</v>
      </c>
    </row>
    <row r="589" spans="1:16">
      <c r="A589" t="s">
        <v>275</v>
      </c>
      <c r="B589" t="s">
        <v>398</v>
      </c>
      <c r="C589" t="s">
        <v>181</v>
      </c>
      <c r="E589">
        <v>1</v>
      </c>
      <c r="F589" t="s">
        <v>399</v>
      </c>
      <c r="G589" t="s">
        <v>395</v>
      </c>
      <c r="H589" t="s">
        <v>398</v>
      </c>
      <c r="I589" t="s">
        <v>799</v>
      </c>
      <c r="J589" t="s">
        <v>357</v>
      </c>
      <c r="K589">
        <v>0</v>
      </c>
      <c r="L589" t="s">
        <v>281</v>
      </c>
      <c r="M589">
        <v>0</v>
      </c>
      <c r="N589" t="s">
        <v>299</v>
      </c>
      <c r="O589" t="s">
        <v>287</v>
      </c>
      <c r="P589" t="s">
        <v>283</v>
      </c>
    </row>
    <row r="590" spans="1:16">
      <c r="A590" t="s">
        <v>275</v>
      </c>
      <c r="B590" t="s">
        <v>400</v>
      </c>
      <c r="C590" t="s">
        <v>182</v>
      </c>
      <c r="E590">
        <v>2</v>
      </c>
      <c r="F590" t="s">
        <v>401</v>
      </c>
      <c r="G590" t="s">
        <v>395</v>
      </c>
      <c r="H590" t="s">
        <v>400</v>
      </c>
      <c r="I590" t="s">
        <v>799</v>
      </c>
      <c r="J590" t="s">
        <v>366</v>
      </c>
      <c r="K590">
        <v>0</v>
      </c>
      <c r="L590" t="s">
        <v>281</v>
      </c>
      <c r="M590">
        <v>0</v>
      </c>
      <c r="N590" t="s">
        <v>299</v>
      </c>
      <c r="O590" t="s">
        <v>287</v>
      </c>
      <c r="P590" t="s">
        <v>283</v>
      </c>
    </row>
    <row r="591" spans="1:16">
      <c r="A591" t="s">
        <v>275</v>
      </c>
      <c r="B591" t="s">
        <v>402</v>
      </c>
      <c r="C591" t="s">
        <v>183</v>
      </c>
      <c r="E591">
        <v>16</v>
      </c>
      <c r="F591" t="s">
        <v>403</v>
      </c>
      <c r="G591" t="s">
        <v>806</v>
      </c>
      <c r="H591" t="s">
        <v>402</v>
      </c>
      <c r="I591" t="s">
        <v>799</v>
      </c>
      <c r="J591" t="s">
        <v>357</v>
      </c>
      <c r="K591">
        <v>0</v>
      </c>
      <c r="L591" t="s">
        <v>281</v>
      </c>
      <c r="M591">
        <v>0</v>
      </c>
      <c r="N591" t="s">
        <v>299</v>
      </c>
      <c r="O591" t="s">
        <v>287</v>
      </c>
      <c r="P591" t="s">
        <v>283</v>
      </c>
    </row>
    <row r="592" spans="1:16">
      <c r="A592" t="s">
        <v>275</v>
      </c>
      <c r="B592" t="s">
        <v>811</v>
      </c>
      <c r="C592" t="s">
        <v>812</v>
      </c>
      <c r="F592" t="s">
        <v>813</v>
      </c>
      <c r="I592" t="s">
        <v>814</v>
      </c>
      <c r="J592" t="s">
        <v>280</v>
      </c>
      <c r="K592">
        <v>0</v>
      </c>
      <c r="L592" t="s">
        <v>281</v>
      </c>
      <c r="M592">
        <v>0</v>
      </c>
      <c r="N592" t="s">
        <v>282</v>
      </c>
      <c r="O592" t="s">
        <v>283</v>
      </c>
      <c r="P592" t="s">
        <v>283</v>
      </c>
    </row>
    <row r="593" spans="1:16">
      <c r="A593" t="s">
        <v>275</v>
      </c>
      <c r="B593" t="s">
        <v>815</v>
      </c>
      <c r="C593" t="s">
        <v>816</v>
      </c>
      <c r="E593">
        <v>1</v>
      </c>
      <c r="F593" t="s">
        <v>817</v>
      </c>
      <c r="G593" t="s">
        <v>811</v>
      </c>
      <c r="H593" t="s">
        <v>815</v>
      </c>
      <c r="I593" t="s">
        <v>814</v>
      </c>
      <c r="J593" t="s">
        <v>280</v>
      </c>
      <c r="K593">
        <v>0</v>
      </c>
      <c r="L593" t="s">
        <v>334</v>
      </c>
      <c r="M593">
        <v>0</v>
      </c>
      <c r="N593" t="s">
        <v>282</v>
      </c>
      <c r="O593" t="s">
        <v>283</v>
      </c>
      <c r="P593" t="s">
        <v>283</v>
      </c>
    </row>
    <row r="594" spans="1:16">
      <c r="A594" t="s">
        <v>275</v>
      </c>
      <c r="B594" t="s">
        <v>818</v>
      </c>
      <c r="C594" t="s">
        <v>819</v>
      </c>
      <c r="E594">
        <v>1</v>
      </c>
      <c r="F594" t="s">
        <v>820</v>
      </c>
      <c r="G594" t="s">
        <v>815</v>
      </c>
      <c r="H594" t="s">
        <v>818</v>
      </c>
      <c r="I594" t="s">
        <v>814</v>
      </c>
      <c r="J594" t="s">
        <v>280</v>
      </c>
      <c r="K594">
        <v>0</v>
      </c>
      <c r="L594" t="s">
        <v>338</v>
      </c>
      <c r="M594">
        <v>0</v>
      </c>
      <c r="N594" t="s">
        <v>282</v>
      </c>
      <c r="O594" t="s">
        <v>283</v>
      </c>
      <c r="P594" t="s">
        <v>283</v>
      </c>
    </row>
    <row r="595" spans="1:16">
      <c r="B595" t="s">
        <v>821</v>
      </c>
      <c r="C595" t="s">
        <v>822</v>
      </c>
      <c r="E595">
        <v>2</v>
      </c>
      <c r="F595" t="s">
        <v>823</v>
      </c>
      <c r="G595" t="s">
        <v>811</v>
      </c>
      <c r="H595" t="s">
        <v>821</v>
      </c>
      <c r="I595" t="s">
        <v>814</v>
      </c>
      <c r="J595" t="s">
        <v>280</v>
      </c>
      <c r="K595">
        <v>0</v>
      </c>
      <c r="L595" t="s">
        <v>281</v>
      </c>
      <c r="M595">
        <v>0</v>
      </c>
      <c r="N595" t="s">
        <v>282</v>
      </c>
      <c r="O595" t="s">
        <v>283</v>
      </c>
      <c r="P595" t="s">
        <v>283</v>
      </c>
    </row>
    <row r="596" spans="1:16">
      <c r="A596" t="s">
        <v>275</v>
      </c>
    </row>
    <row r="597" spans="1:16">
      <c r="A597" t="s">
        <v>275</v>
      </c>
      <c r="B597" t="s">
        <v>955</v>
      </c>
      <c r="C597" t="s">
        <v>954</v>
      </c>
      <c r="E597">
        <v>2</v>
      </c>
      <c r="F597" t="s">
        <v>495</v>
      </c>
      <c r="G597" t="s">
        <v>821</v>
      </c>
      <c r="H597" t="s">
        <v>494</v>
      </c>
      <c r="I597" t="s">
        <v>814</v>
      </c>
      <c r="J597" t="s">
        <v>496</v>
      </c>
      <c r="K597">
        <v>0</v>
      </c>
      <c r="L597" t="s">
        <v>281</v>
      </c>
      <c r="M597">
        <v>0</v>
      </c>
      <c r="N597" t="s">
        <v>282</v>
      </c>
      <c r="O597" t="s">
        <v>287</v>
      </c>
      <c r="P597" t="s">
        <v>283</v>
      </c>
    </row>
    <row r="598" spans="1:16">
      <c r="A598" t="s">
        <v>275</v>
      </c>
      <c r="B598" t="s">
        <v>355</v>
      </c>
      <c r="C598" t="s">
        <v>166</v>
      </c>
      <c r="E598">
        <v>3</v>
      </c>
      <c r="F598" t="s">
        <v>356</v>
      </c>
      <c r="G598" t="s">
        <v>821</v>
      </c>
      <c r="H598" t="s">
        <v>355</v>
      </c>
      <c r="I598" t="s">
        <v>814</v>
      </c>
      <c r="J598" t="s">
        <v>357</v>
      </c>
      <c r="K598">
        <v>0</v>
      </c>
      <c r="L598" t="s">
        <v>281</v>
      </c>
      <c r="M598">
        <v>0</v>
      </c>
      <c r="N598" t="s">
        <v>299</v>
      </c>
      <c r="O598" t="s">
        <v>287</v>
      </c>
      <c r="P598" t="s">
        <v>283</v>
      </c>
    </row>
    <row r="599" spans="1:16">
      <c r="A599" t="s">
        <v>275</v>
      </c>
      <c r="B599" t="s">
        <v>358</v>
      </c>
      <c r="C599" t="s">
        <v>167</v>
      </c>
      <c r="E599">
        <v>4</v>
      </c>
      <c r="F599" t="s">
        <v>359</v>
      </c>
      <c r="G599" t="s">
        <v>821</v>
      </c>
      <c r="H599" t="s">
        <v>358</v>
      </c>
      <c r="I599" t="s">
        <v>814</v>
      </c>
      <c r="J599" t="s">
        <v>357</v>
      </c>
      <c r="K599">
        <v>0</v>
      </c>
      <c r="L599" t="s">
        <v>281</v>
      </c>
      <c r="M599">
        <v>0</v>
      </c>
      <c r="N599" t="s">
        <v>299</v>
      </c>
      <c r="O599" t="s">
        <v>287</v>
      </c>
      <c r="P599" t="s">
        <v>283</v>
      </c>
    </row>
    <row r="600" spans="1:16">
      <c r="A600" t="s">
        <v>275</v>
      </c>
      <c r="B600" t="s">
        <v>360</v>
      </c>
      <c r="C600" t="s">
        <v>168</v>
      </c>
      <c r="E600">
        <v>5</v>
      </c>
      <c r="F600" t="s">
        <v>361</v>
      </c>
      <c r="G600" t="s">
        <v>821</v>
      </c>
      <c r="H600" t="s">
        <v>360</v>
      </c>
      <c r="I600" t="s">
        <v>814</v>
      </c>
      <c r="J600" t="s">
        <v>357</v>
      </c>
      <c r="K600">
        <v>0</v>
      </c>
      <c r="L600" t="s">
        <v>281</v>
      </c>
      <c r="M600">
        <v>0</v>
      </c>
      <c r="N600" t="s">
        <v>299</v>
      </c>
      <c r="O600" t="s">
        <v>287</v>
      </c>
      <c r="P600" t="s">
        <v>283</v>
      </c>
    </row>
    <row r="601" spans="1:16">
      <c r="A601" t="s">
        <v>275</v>
      </c>
      <c r="B601" t="s">
        <v>367</v>
      </c>
      <c r="C601" t="s">
        <v>368</v>
      </c>
      <c r="E601">
        <v>8</v>
      </c>
      <c r="F601" t="s">
        <v>369</v>
      </c>
      <c r="G601" t="s">
        <v>821</v>
      </c>
      <c r="H601" t="s">
        <v>367</v>
      </c>
      <c r="I601" t="s">
        <v>814</v>
      </c>
      <c r="J601" t="s">
        <v>280</v>
      </c>
      <c r="K601">
        <v>0</v>
      </c>
      <c r="L601" t="s">
        <v>281</v>
      </c>
      <c r="M601">
        <v>0</v>
      </c>
      <c r="N601" t="s">
        <v>282</v>
      </c>
      <c r="O601" t="s">
        <v>283</v>
      </c>
      <c r="P601" t="s">
        <v>283</v>
      </c>
    </row>
    <row r="602" spans="1:16">
      <c r="A602" t="s">
        <v>275</v>
      </c>
      <c r="B602" t="s">
        <v>370</v>
      </c>
      <c r="C602" t="s">
        <v>171</v>
      </c>
      <c r="E602">
        <v>1</v>
      </c>
      <c r="F602" t="s">
        <v>371</v>
      </c>
      <c r="G602" t="s">
        <v>367</v>
      </c>
      <c r="H602" t="s">
        <v>370</v>
      </c>
      <c r="I602" t="s">
        <v>814</v>
      </c>
      <c r="J602" t="s">
        <v>372</v>
      </c>
      <c r="K602">
        <v>0</v>
      </c>
      <c r="L602" t="s">
        <v>281</v>
      </c>
      <c r="M602">
        <v>0</v>
      </c>
      <c r="N602" t="s">
        <v>299</v>
      </c>
      <c r="O602" t="s">
        <v>287</v>
      </c>
      <c r="P602" t="s">
        <v>283</v>
      </c>
    </row>
    <row r="603" spans="1:16">
      <c r="A603" t="s">
        <v>275</v>
      </c>
      <c r="B603" t="s">
        <v>373</v>
      </c>
      <c r="C603" t="s">
        <v>172</v>
      </c>
      <c r="E603">
        <v>2</v>
      </c>
      <c r="F603" t="s">
        <v>374</v>
      </c>
      <c r="G603" t="s">
        <v>367</v>
      </c>
      <c r="H603" t="s">
        <v>373</v>
      </c>
      <c r="I603" t="s">
        <v>814</v>
      </c>
      <c r="J603" t="s">
        <v>372</v>
      </c>
      <c r="K603">
        <v>0</v>
      </c>
      <c r="L603" t="s">
        <v>281</v>
      </c>
      <c r="M603">
        <v>0</v>
      </c>
      <c r="N603" t="s">
        <v>299</v>
      </c>
      <c r="O603" t="s">
        <v>287</v>
      </c>
      <c r="P603" t="s">
        <v>283</v>
      </c>
    </row>
    <row r="604" spans="1:16">
      <c r="A604" t="s">
        <v>275</v>
      </c>
      <c r="B604" t="s">
        <v>375</v>
      </c>
      <c r="C604" t="s">
        <v>376</v>
      </c>
      <c r="E604">
        <v>3</v>
      </c>
      <c r="F604" t="s">
        <v>377</v>
      </c>
      <c r="G604" t="s">
        <v>367</v>
      </c>
      <c r="H604" t="s">
        <v>375</v>
      </c>
      <c r="I604" t="s">
        <v>814</v>
      </c>
      <c r="J604" t="s">
        <v>372</v>
      </c>
      <c r="K604">
        <v>0</v>
      </c>
      <c r="L604" t="s">
        <v>281</v>
      </c>
      <c r="M604">
        <v>0</v>
      </c>
      <c r="N604" t="s">
        <v>299</v>
      </c>
      <c r="O604" t="s">
        <v>287</v>
      </c>
      <c r="P604" t="s">
        <v>283</v>
      </c>
    </row>
    <row r="605" spans="1:16">
      <c r="A605" t="s">
        <v>275</v>
      </c>
      <c r="B605" t="s">
        <v>380</v>
      </c>
      <c r="C605" t="s">
        <v>175</v>
      </c>
      <c r="E605">
        <v>9</v>
      </c>
      <c r="F605" t="s">
        <v>381</v>
      </c>
      <c r="G605" t="s">
        <v>821</v>
      </c>
      <c r="H605" t="s">
        <v>380</v>
      </c>
      <c r="I605" t="s">
        <v>814</v>
      </c>
      <c r="J605" t="s">
        <v>357</v>
      </c>
      <c r="K605">
        <v>0</v>
      </c>
      <c r="L605" t="s">
        <v>281</v>
      </c>
      <c r="M605">
        <v>0</v>
      </c>
      <c r="N605" t="s">
        <v>299</v>
      </c>
      <c r="O605" t="s">
        <v>287</v>
      </c>
      <c r="P605" t="s">
        <v>283</v>
      </c>
    </row>
    <row r="606" spans="1:16">
      <c r="A606" t="s">
        <v>275</v>
      </c>
      <c r="B606" t="s">
        <v>388</v>
      </c>
      <c r="C606" t="s">
        <v>389</v>
      </c>
      <c r="E606">
        <v>13</v>
      </c>
      <c r="F606" t="s">
        <v>390</v>
      </c>
      <c r="G606" t="s">
        <v>821</v>
      </c>
      <c r="H606" t="s">
        <v>388</v>
      </c>
      <c r="I606" t="s">
        <v>814</v>
      </c>
      <c r="J606" t="s">
        <v>280</v>
      </c>
      <c r="K606">
        <v>0</v>
      </c>
      <c r="L606" t="s">
        <v>281</v>
      </c>
      <c r="M606">
        <v>0</v>
      </c>
      <c r="N606" t="s">
        <v>282</v>
      </c>
      <c r="O606" t="s">
        <v>283</v>
      </c>
      <c r="P606" t="s">
        <v>283</v>
      </c>
    </row>
    <row r="607" spans="1:16">
      <c r="A607" t="s">
        <v>275</v>
      </c>
      <c r="B607" t="s">
        <v>391</v>
      </c>
      <c r="C607" t="s">
        <v>179</v>
      </c>
      <c r="E607">
        <v>1</v>
      </c>
      <c r="F607" t="s">
        <v>392</v>
      </c>
      <c r="G607" t="s">
        <v>388</v>
      </c>
      <c r="H607" t="s">
        <v>391</v>
      </c>
      <c r="I607" t="s">
        <v>814</v>
      </c>
      <c r="J607" t="s">
        <v>357</v>
      </c>
      <c r="K607">
        <v>0</v>
      </c>
      <c r="L607" t="s">
        <v>281</v>
      </c>
      <c r="M607">
        <v>0</v>
      </c>
      <c r="N607" t="s">
        <v>299</v>
      </c>
      <c r="O607" t="s">
        <v>287</v>
      </c>
      <c r="P607" t="s">
        <v>283</v>
      </c>
    </row>
    <row r="608" spans="1:16">
      <c r="A608" t="s">
        <v>275</v>
      </c>
      <c r="B608" t="s">
        <v>393</v>
      </c>
      <c r="C608" t="s">
        <v>180</v>
      </c>
      <c r="E608">
        <v>2</v>
      </c>
      <c r="F608" t="s">
        <v>478</v>
      </c>
      <c r="G608" t="s">
        <v>388</v>
      </c>
      <c r="H608" t="s">
        <v>393</v>
      </c>
      <c r="I608" t="s">
        <v>814</v>
      </c>
      <c r="J608" t="s">
        <v>366</v>
      </c>
      <c r="K608">
        <v>0</v>
      </c>
      <c r="L608" t="s">
        <v>281</v>
      </c>
      <c r="M608">
        <v>0</v>
      </c>
      <c r="N608" t="s">
        <v>299</v>
      </c>
      <c r="O608" t="s">
        <v>287</v>
      </c>
      <c r="P608" t="s">
        <v>283</v>
      </c>
    </row>
    <row r="609" spans="1:16">
      <c r="A609" t="s">
        <v>275</v>
      </c>
      <c r="B609" t="s">
        <v>395</v>
      </c>
      <c r="C609" t="s">
        <v>396</v>
      </c>
      <c r="E609">
        <v>14</v>
      </c>
      <c r="F609" t="s">
        <v>397</v>
      </c>
      <c r="G609" t="s">
        <v>821</v>
      </c>
      <c r="H609" t="s">
        <v>395</v>
      </c>
      <c r="I609" t="s">
        <v>814</v>
      </c>
      <c r="J609" t="s">
        <v>280</v>
      </c>
      <c r="K609">
        <v>0</v>
      </c>
      <c r="L609" t="s">
        <v>281</v>
      </c>
      <c r="M609">
        <v>0</v>
      </c>
      <c r="N609" t="s">
        <v>282</v>
      </c>
      <c r="O609" t="s">
        <v>283</v>
      </c>
      <c r="P609" t="s">
        <v>283</v>
      </c>
    </row>
    <row r="610" spans="1:16">
      <c r="A610" t="s">
        <v>275</v>
      </c>
      <c r="B610" t="s">
        <v>398</v>
      </c>
      <c r="C610" t="s">
        <v>181</v>
      </c>
      <c r="E610">
        <v>1</v>
      </c>
      <c r="F610" t="s">
        <v>399</v>
      </c>
      <c r="G610" t="s">
        <v>395</v>
      </c>
      <c r="H610" t="s">
        <v>398</v>
      </c>
      <c r="I610" t="s">
        <v>814</v>
      </c>
      <c r="J610" t="s">
        <v>357</v>
      </c>
      <c r="K610">
        <v>0</v>
      </c>
      <c r="L610" t="s">
        <v>281</v>
      </c>
      <c r="M610">
        <v>0</v>
      </c>
      <c r="N610" t="s">
        <v>299</v>
      </c>
      <c r="O610" t="s">
        <v>287</v>
      </c>
      <c r="P610" t="s">
        <v>283</v>
      </c>
    </row>
    <row r="611" spans="1:16">
      <c r="A611" t="s">
        <v>275</v>
      </c>
      <c r="B611" t="s">
        <v>400</v>
      </c>
      <c r="C611" t="s">
        <v>182</v>
      </c>
      <c r="E611">
        <v>2</v>
      </c>
      <c r="F611" t="s">
        <v>401</v>
      </c>
      <c r="G611" t="s">
        <v>395</v>
      </c>
      <c r="H611" t="s">
        <v>400</v>
      </c>
      <c r="I611" t="s">
        <v>814</v>
      </c>
      <c r="J611" t="s">
        <v>366</v>
      </c>
      <c r="K611">
        <v>0</v>
      </c>
      <c r="L611" t="s">
        <v>281</v>
      </c>
      <c r="M611">
        <v>0</v>
      </c>
      <c r="N611" t="s">
        <v>299</v>
      </c>
      <c r="O611" t="s">
        <v>287</v>
      </c>
      <c r="P611" t="s">
        <v>283</v>
      </c>
    </row>
    <row r="612" spans="1:16">
      <c r="A612" t="s">
        <v>275</v>
      </c>
      <c r="B612" t="s">
        <v>402</v>
      </c>
      <c r="C612" t="s">
        <v>183</v>
      </c>
      <c r="E612">
        <v>15</v>
      </c>
      <c r="F612" t="s">
        <v>403</v>
      </c>
      <c r="G612" t="s">
        <v>821</v>
      </c>
      <c r="H612" t="s">
        <v>402</v>
      </c>
      <c r="I612" t="s">
        <v>814</v>
      </c>
      <c r="J612" t="s">
        <v>357</v>
      </c>
      <c r="K612">
        <v>0</v>
      </c>
      <c r="L612" t="s">
        <v>281</v>
      </c>
      <c r="M612">
        <v>0</v>
      </c>
      <c r="N612" t="s">
        <v>299</v>
      </c>
      <c r="O612" t="s">
        <v>287</v>
      </c>
      <c r="P612" t="s">
        <v>283</v>
      </c>
    </row>
    <row r="613" spans="1:16">
      <c r="A613" t="s">
        <v>275</v>
      </c>
      <c r="B613" t="s">
        <v>824</v>
      </c>
      <c r="C613" t="s">
        <v>825</v>
      </c>
      <c r="F613" t="s">
        <v>826</v>
      </c>
      <c r="I613" t="s">
        <v>827</v>
      </c>
      <c r="J613" t="s">
        <v>280</v>
      </c>
      <c r="K613">
        <v>0</v>
      </c>
      <c r="L613" t="s">
        <v>281</v>
      </c>
      <c r="M613">
        <v>0</v>
      </c>
      <c r="N613" t="s">
        <v>282</v>
      </c>
      <c r="O613" t="s">
        <v>283</v>
      </c>
      <c r="P613" t="s">
        <v>283</v>
      </c>
    </row>
    <row r="614" spans="1:16">
      <c r="A614" t="s">
        <v>275</v>
      </c>
      <c r="B614" t="s">
        <v>828</v>
      </c>
      <c r="C614" t="s">
        <v>829</v>
      </c>
      <c r="E614">
        <v>1</v>
      </c>
      <c r="F614" t="s">
        <v>830</v>
      </c>
      <c r="G614" t="s">
        <v>824</v>
      </c>
      <c r="H614" t="s">
        <v>828</v>
      </c>
      <c r="I614" t="s">
        <v>827</v>
      </c>
      <c r="J614" t="s">
        <v>280</v>
      </c>
      <c r="K614">
        <v>0</v>
      </c>
      <c r="L614" t="s">
        <v>334</v>
      </c>
      <c r="M614">
        <v>0</v>
      </c>
      <c r="N614" t="s">
        <v>282</v>
      </c>
      <c r="O614" t="s">
        <v>283</v>
      </c>
      <c r="P614" t="s">
        <v>283</v>
      </c>
    </row>
    <row r="615" spans="1:16">
      <c r="A615" t="s">
        <v>275</v>
      </c>
      <c r="B615" t="s">
        <v>831</v>
      </c>
      <c r="C615" t="s">
        <v>832</v>
      </c>
      <c r="E615">
        <v>1</v>
      </c>
      <c r="F615" t="s">
        <v>833</v>
      </c>
      <c r="G615" t="s">
        <v>828</v>
      </c>
      <c r="H615" t="s">
        <v>831</v>
      </c>
      <c r="I615" t="s">
        <v>827</v>
      </c>
      <c r="J615" t="s">
        <v>280</v>
      </c>
      <c r="K615">
        <v>0</v>
      </c>
      <c r="L615" t="s">
        <v>338</v>
      </c>
      <c r="M615">
        <v>0</v>
      </c>
      <c r="N615" t="s">
        <v>282</v>
      </c>
      <c r="O615" t="s">
        <v>283</v>
      </c>
      <c r="P615" t="s">
        <v>283</v>
      </c>
    </row>
    <row r="616" spans="1:16">
      <c r="A616" t="s">
        <v>275</v>
      </c>
      <c r="B616" t="s">
        <v>834</v>
      </c>
      <c r="C616" t="s">
        <v>835</v>
      </c>
      <c r="E616">
        <v>2</v>
      </c>
      <c r="F616" t="s">
        <v>836</v>
      </c>
      <c r="G616" t="s">
        <v>824</v>
      </c>
      <c r="H616" t="s">
        <v>834</v>
      </c>
      <c r="I616" t="s">
        <v>827</v>
      </c>
      <c r="J616" t="s">
        <v>280</v>
      </c>
      <c r="K616">
        <v>0</v>
      </c>
      <c r="L616" t="s">
        <v>281</v>
      </c>
      <c r="M616">
        <v>0</v>
      </c>
      <c r="N616" t="s">
        <v>282</v>
      </c>
      <c r="O616" t="s">
        <v>283</v>
      </c>
      <c r="P616" t="s">
        <v>283</v>
      </c>
    </row>
    <row r="617" spans="1:16">
      <c r="B617" t="s">
        <v>837</v>
      </c>
      <c r="C617" t="s">
        <v>529</v>
      </c>
      <c r="E617">
        <v>1</v>
      </c>
      <c r="F617" t="s">
        <v>838</v>
      </c>
      <c r="G617" t="s">
        <v>834</v>
      </c>
      <c r="H617" t="s">
        <v>837</v>
      </c>
      <c r="I617" t="s">
        <v>827</v>
      </c>
      <c r="J617" t="s">
        <v>960</v>
      </c>
      <c r="K617">
        <v>0</v>
      </c>
      <c r="L617" t="s">
        <v>281</v>
      </c>
      <c r="M617">
        <v>0</v>
      </c>
      <c r="N617" t="s">
        <v>282</v>
      </c>
      <c r="O617" t="s">
        <v>283</v>
      </c>
      <c r="P617" t="s">
        <v>283</v>
      </c>
    </row>
    <row r="618" spans="1:16">
      <c r="A618" t="s">
        <v>275</v>
      </c>
    </row>
    <row r="619" spans="1:16">
      <c r="A619" t="s">
        <v>275</v>
      </c>
      <c r="B619" t="s">
        <v>955</v>
      </c>
      <c r="C619" t="s">
        <v>954</v>
      </c>
      <c r="E619">
        <v>3</v>
      </c>
      <c r="F619" t="s">
        <v>495</v>
      </c>
      <c r="G619" t="s">
        <v>834</v>
      </c>
      <c r="H619" t="s">
        <v>494</v>
      </c>
      <c r="I619" t="s">
        <v>827</v>
      </c>
      <c r="J619" t="s">
        <v>496</v>
      </c>
      <c r="K619">
        <v>0</v>
      </c>
      <c r="L619" t="s">
        <v>281</v>
      </c>
      <c r="M619">
        <v>0</v>
      </c>
      <c r="N619" t="s">
        <v>282</v>
      </c>
      <c r="O619" t="s">
        <v>287</v>
      </c>
      <c r="P619" t="s">
        <v>283</v>
      </c>
    </row>
    <row r="620" spans="1:16">
      <c r="A620" t="s">
        <v>275</v>
      </c>
      <c r="B620" t="s">
        <v>353</v>
      </c>
      <c r="C620" t="s">
        <v>145</v>
      </c>
      <c r="E620">
        <v>4</v>
      </c>
      <c r="F620" t="s">
        <v>354</v>
      </c>
      <c r="G620" t="s">
        <v>834</v>
      </c>
      <c r="H620" t="s">
        <v>353</v>
      </c>
      <c r="I620" t="s">
        <v>827</v>
      </c>
      <c r="J620" t="s">
        <v>372</v>
      </c>
      <c r="K620">
        <v>0</v>
      </c>
      <c r="L620" t="s">
        <v>281</v>
      </c>
      <c r="M620">
        <v>0</v>
      </c>
      <c r="N620" t="s">
        <v>299</v>
      </c>
      <c r="O620" t="s">
        <v>287</v>
      </c>
      <c r="P620" t="s">
        <v>283</v>
      </c>
    </row>
    <row r="621" spans="1:16">
      <c r="A621" t="s">
        <v>275</v>
      </c>
      <c r="B621" t="s">
        <v>355</v>
      </c>
      <c r="C621" t="s">
        <v>166</v>
      </c>
      <c r="E621">
        <v>5</v>
      </c>
      <c r="F621" t="s">
        <v>356</v>
      </c>
      <c r="G621" t="s">
        <v>834</v>
      </c>
      <c r="H621" t="s">
        <v>355</v>
      </c>
      <c r="I621" t="s">
        <v>827</v>
      </c>
      <c r="J621" t="s">
        <v>357</v>
      </c>
      <c r="K621">
        <v>0</v>
      </c>
      <c r="L621" t="s">
        <v>281</v>
      </c>
      <c r="M621">
        <v>0</v>
      </c>
      <c r="N621" t="s">
        <v>299</v>
      </c>
      <c r="O621" t="s">
        <v>287</v>
      </c>
      <c r="P621" t="s">
        <v>283</v>
      </c>
    </row>
    <row r="622" spans="1:16">
      <c r="A622" t="s">
        <v>275</v>
      </c>
      <c r="B622" t="s">
        <v>358</v>
      </c>
      <c r="C622" t="s">
        <v>167</v>
      </c>
      <c r="E622">
        <v>6</v>
      </c>
      <c r="F622" t="s">
        <v>359</v>
      </c>
      <c r="G622" t="s">
        <v>834</v>
      </c>
      <c r="H622" t="s">
        <v>358</v>
      </c>
      <c r="I622" t="s">
        <v>827</v>
      </c>
      <c r="J622" t="s">
        <v>357</v>
      </c>
      <c r="K622">
        <v>0</v>
      </c>
      <c r="L622" t="s">
        <v>281</v>
      </c>
      <c r="M622">
        <v>0</v>
      </c>
      <c r="N622" t="s">
        <v>299</v>
      </c>
      <c r="O622" t="s">
        <v>287</v>
      </c>
      <c r="P622" t="s">
        <v>283</v>
      </c>
    </row>
    <row r="623" spans="1:16">
      <c r="A623" t="s">
        <v>275</v>
      </c>
      <c r="B623" t="s">
        <v>360</v>
      </c>
      <c r="C623" t="s">
        <v>168</v>
      </c>
      <c r="E623">
        <v>7</v>
      </c>
      <c r="F623" t="s">
        <v>361</v>
      </c>
      <c r="G623" t="s">
        <v>834</v>
      </c>
      <c r="H623" t="s">
        <v>360</v>
      </c>
      <c r="I623" t="s">
        <v>827</v>
      </c>
      <c r="J623" t="s">
        <v>357</v>
      </c>
      <c r="K623">
        <v>0</v>
      </c>
      <c r="L623" t="s">
        <v>281</v>
      </c>
      <c r="M623">
        <v>0</v>
      </c>
      <c r="N623" t="s">
        <v>299</v>
      </c>
      <c r="O623" t="s">
        <v>287</v>
      </c>
      <c r="P623" t="s">
        <v>283</v>
      </c>
    </row>
    <row r="624" spans="1:16">
      <c r="A624" t="s">
        <v>275</v>
      </c>
      <c r="B624" t="s">
        <v>367</v>
      </c>
      <c r="C624" t="s">
        <v>368</v>
      </c>
      <c r="E624">
        <v>10</v>
      </c>
      <c r="F624" t="s">
        <v>369</v>
      </c>
      <c r="G624" t="s">
        <v>834</v>
      </c>
      <c r="H624" t="s">
        <v>367</v>
      </c>
      <c r="I624" t="s">
        <v>827</v>
      </c>
      <c r="J624" t="s">
        <v>280</v>
      </c>
      <c r="K624">
        <v>0</v>
      </c>
      <c r="L624" t="s">
        <v>281</v>
      </c>
      <c r="M624">
        <v>0</v>
      </c>
      <c r="N624" t="s">
        <v>282</v>
      </c>
      <c r="O624" t="s">
        <v>283</v>
      </c>
      <c r="P624" t="s">
        <v>283</v>
      </c>
    </row>
    <row r="625" spans="1:16">
      <c r="A625" t="s">
        <v>275</v>
      </c>
      <c r="B625" t="s">
        <v>370</v>
      </c>
      <c r="C625" t="s">
        <v>171</v>
      </c>
      <c r="E625">
        <v>1</v>
      </c>
      <c r="F625" t="s">
        <v>371</v>
      </c>
      <c r="G625" t="s">
        <v>367</v>
      </c>
      <c r="H625" t="s">
        <v>370</v>
      </c>
      <c r="I625" t="s">
        <v>827</v>
      </c>
      <c r="J625" t="s">
        <v>372</v>
      </c>
      <c r="K625">
        <v>0</v>
      </c>
      <c r="L625" t="s">
        <v>281</v>
      </c>
      <c r="M625">
        <v>0</v>
      </c>
      <c r="N625" t="s">
        <v>299</v>
      </c>
      <c r="O625" t="s">
        <v>287</v>
      </c>
      <c r="P625" t="s">
        <v>283</v>
      </c>
    </row>
    <row r="626" spans="1:16">
      <c r="A626" t="s">
        <v>275</v>
      </c>
      <c r="B626" t="s">
        <v>373</v>
      </c>
      <c r="C626" t="s">
        <v>172</v>
      </c>
      <c r="E626">
        <v>2</v>
      </c>
      <c r="F626" t="s">
        <v>374</v>
      </c>
      <c r="G626" t="s">
        <v>367</v>
      </c>
      <c r="H626" t="s">
        <v>373</v>
      </c>
      <c r="I626" t="s">
        <v>827</v>
      </c>
      <c r="J626" t="s">
        <v>372</v>
      </c>
      <c r="K626">
        <v>0</v>
      </c>
      <c r="L626" t="s">
        <v>281</v>
      </c>
      <c r="M626">
        <v>0</v>
      </c>
      <c r="N626" t="s">
        <v>299</v>
      </c>
      <c r="O626" t="s">
        <v>287</v>
      </c>
      <c r="P626" t="s">
        <v>283</v>
      </c>
    </row>
    <row r="627" spans="1:16">
      <c r="A627" t="s">
        <v>275</v>
      </c>
      <c r="B627" t="s">
        <v>380</v>
      </c>
      <c r="C627" t="s">
        <v>175</v>
      </c>
      <c r="E627">
        <v>11</v>
      </c>
      <c r="F627" t="s">
        <v>381</v>
      </c>
      <c r="G627" t="s">
        <v>834</v>
      </c>
      <c r="H627" t="s">
        <v>380</v>
      </c>
      <c r="I627" t="s">
        <v>827</v>
      </c>
      <c r="J627" t="s">
        <v>357</v>
      </c>
      <c r="K627">
        <v>0</v>
      </c>
      <c r="L627" t="s">
        <v>281</v>
      </c>
      <c r="M627">
        <v>0</v>
      </c>
      <c r="N627" t="s">
        <v>299</v>
      </c>
      <c r="O627" t="s">
        <v>287</v>
      </c>
      <c r="P627" t="s">
        <v>283</v>
      </c>
    </row>
    <row r="628" spans="1:16">
      <c r="A628" t="s">
        <v>275</v>
      </c>
      <c r="B628" t="s">
        <v>388</v>
      </c>
      <c r="C628" t="s">
        <v>389</v>
      </c>
      <c r="E628">
        <v>15</v>
      </c>
      <c r="F628" t="s">
        <v>390</v>
      </c>
      <c r="G628" t="s">
        <v>834</v>
      </c>
      <c r="H628" t="s">
        <v>388</v>
      </c>
      <c r="I628" t="s">
        <v>827</v>
      </c>
      <c r="J628" t="s">
        <v>280</v>
      </c>
      <c r="K628">
        <v>0</v>
      </c>
      <c r="L628" t="s">
        <v>281</v>
      </c>
      <c r="M628">
        <v>0</v>
      </c>
      <c r="N628" t="s">
        <v>282</v>
      </c>
      <c r="O628" t="s">
        <v>283</v>
      </c>
      <c r="P628" t="s">
        <v>283</v>
      </c>
    </row>
    <row r="629" spans="1:16">
      <c r="A629" t="s">
        <v>275</v>
      </c>
      <c r="B629" t="s">
        <v>391</v>
      </c>
      <c r="C629" t="s">
        <v>179</v>
      </c>
      <c r="E629">
        <v>1</v>
      </c>
      <c r="F629" t="s">
        <v>392</v>
      </c>
      <c r="G629" t="s">
        <v>388</v>
      </c>
      <c r="H629" t="s">
        <v>391</v>
      </c>
      <c r="I629" t="s">
        <v>827</v>
      </c>
      <c r="J629" t="s">
        <v>357</v>
      </c>
      <c r="K629">
        <v>0</v>
      </c>
      <c r="L629" t="s">
        <v>281</v>
      </c>
      <c r="M629">
        <v>0</v>
      </c>
      <c r="N629" t="s">
        <v>299</v>
      </c>
      <c r="O629" t="s">
        <v>287</v>
      </c>
      <c r="P629" t="s">
        <v>283</v>
      </c>
    </row>
    <row r="630" spans="1:16">
      <c r="A630" t="s">
        <v>275</v>
      </c>
      <c r="B630" t="s">
        <v>393</v>
      </c>
      <c r="C630" t="s">
        <v>180</v>
      </c>
      <c r="E630">
        <v>2</v>
      </c>
      <c r="F630" t="s">
        <v>478</v>
      </c>
      <c r="G630" t="s">
        <v>388</v>
      </c>
      <c r="H630" t="s">
        <v>393</v>
      </c>
      <c r="I630" t="s">
        <v>827</v>
      </c>
      <c r="J630" t="s">
        <v>366</v>
      </c>
      <c r="K630">
        <v>0</v>
      </c>
      <c r="L630" t="s">
        <v>281</v>
      </c>
      <c r="M630">
        <v>0</v>
      </c>
      <c r="N630" t="s">
        <v>299</v>
      </c>
      <c r="O630" t="s">
        <v>287</v>
      </c>
      <c r="P630" t="s">
        <v>283</v>
      </c>
    </row>
    <row r="631" spans="1:16">
      <c r="A631" t="s">
        <v>275</v>
      </c>
      <c r="B631" t="s">
        <v>395</v>
      </c>
      <c r="C631" t="s">
        <v>396</v>
      </c>
      <c r="E631">
        <v>16</v>
      </c>
      <c r="F631" t="s">
        <v>397</v>
      </c>
      <c r="G631" t="s">
        <v>834</v>
      </c>
      <c r="H631" t="s">
        <v>395</v>
      </c>
      <c r="I631" t="s">
        <v>827</v>
      </c>
      <c r="J631" t="s">
        <v>280</v>
      </c>
      <c r="K631">
        <v>0</v>
      </c>
      <c r="L631" t="s">
        <v>281</v>
      </c>
      <c r="M631">
        <v>0</v>
      </c>
      <c r="N631" t="s">
        <v>282</v>
      </c>
      <c r="O631" t="s">
        <v>283</v>
      </c>
      <c r="P631" t="s">
        <v>283</v>
      </c>
    </row>
    <row r="632" spans="1:16">
      <c r="A632" t="s">
        <v>275</v>
      </c>
      <c r="B632" t="s">
        <v>398</v>
      </c>
      <c r="C632" t="s">
        <v>181</v>
      </c>
      <c r="E632">
        <v>1</v>
      </c>
      <c r="F632" t="s">
        <v>399</v>
      </c>
      <c r="G632" t="s">
        <v>395</v>
      </c>
      <c r="H632" t="s">
        <v>398</v>
      </c>
      <c r="I632" t="s">
        <v>827</v>
      </c>
      <c r="J632" t="s">
        <v>357</v>
      </c>
      <c r="K632">
        <v>0</v>
      </c>
      <c r="L632" t="s">
        <v>281</v>
      </c>
      <c r="M632">
        <v>0</v>
      </c>
      <c r="N632" t="s">
        <v>299</v>
      </c>
      <c r="O632" t="s">
        <v>287</v>
      </c>
      <c r="P632" t="s">
        <v>283</v>
      </c>
    </row>
    <row r="633" spans="1:16">
      <c r="A633" t="s">
        <v>275</v>
      </c>
      <c r="B633" t="s">
        <v>400</v>
      </c>
      <c r="C633" t="s">
        <v>182</v>
      </c>
      <c r="E633">
        <v>2</v>
      </c>
      <c r="F633" t="s">
        <v>401</v>
      </c>
      <c r="G633" t="s">
        <v>395</v>
      </c>
      <c r="H633" t="s">
        <v>400</v>
      </c>
      <c r="I633" t="s">
        <v>827</v>
      </c>
      <c r="J633" t="s">
        <v>366</v>
      </c>
      <c r="K633">
        <v>0</v>
      </c>
      <c r="L633" t="s">
        <v>281</v>
      </c>
      <c r="M633">
        <v>0</v>
      </c>
      <c r="N633" t="s">
        <v>299</v>
      </c>
      <c r="O633" t="s">
        <v>287</v>
      </c>
      <c r="P633" t="s">
        <v>283</v>
      </c>
    </row>
    <row r="634" spans="1:16">
      <c r="A634" t="s">
        <v>275</v>
      </c>
      <c r="B634" t="s">
        <v>402</v>
      </c>
      <c r="C634" t="s">
        <v>183</v>
      </c>
      <c r="E634">
        <v>17</v>
      </c>
      <c r="F634" t="s">
        <v>403</v>
      </c>
      <c r="G634" t="s">
        <v>834</v>
      </c>
      <c r="H634" t="s">
        <v>402</v>
      </c>
      <c r="I634" t="s">
        <v>827</v>
      </c>
      <c r="J634" t="s">
        <v>357</v>
      </c>
      <c r="K634">
        <v>0</v>
      </c>
      <c r="L634" t="s">
        <v>281</v>
      </c>
      <c r="M634">
        <v>0</v>
      </c>
      <c r="N634" t="s">
        <v>299</v>
      </c>
      <c r="O634" t="s">
        <v>287</v>
      </c>
      <c r="P634" t="s">
        <v>283</v>
      </c>
    </row>
    <row r="635" spans="1:16">
      <c r="A635" t="s">
        <v>275</v>
      </c>
      <c r="B635" t="s">
        <v>839</v>
      </c>
      <c r="C635" t="s">
        <v>840</v>
      </c>
      <c r="F635" t="s">
        <v>841</v>
      </c>
      <c r="I635" t="s">
        <v>842</v>
      </c>
      <c r="J635" t="s">
        <v>280</v>
      </c>
      <c r="K635">
        <v>0</v>
      </c>
      <c r="L635" t="s">
        <v>281</v>
      </c>
      <c r="M635">
        <v>0</v>
      </c>
      <c r="N635" t="s">
        <v>282</v>
      </c>
      <c r="O635" t="s">
        <v>283</v>
      </c>
      <c r="P635" t="s">
        <v>283</v>
      </c>
    </row>
    <row r="636" spans="1:16">
      <c r="A636" t="s">
        <v>275</v>
      </c>
      <c r="B636" t="s">
        <v>843</v>
      </c>
      <c r="C636" t="s">
        <v>844</v>
      </c>
      <c r="E636">
        <v>1</v>
      </c>
      <c r="F636" t="s">
        <v>845</v>
      </c>
      <c r="G636" t="s">
        <v>839</v>
      </c>
      <c r="H636" t="s">
        <v>843</v>
      </c>
      <c r="I636" t="s">
        <v>842</v>
      </c>
      <c r="J636" t="s">
        <v>280</v>
      </c>
      <c r="K636">
        <v>0</v>
      </c>
      <c r="L636" t="s">
        <v>334</v>
      </c>
      <c r="M636">
        <v>0</v>
      </c>
      <c r="N636" t="s">
        <v>282</v>
      </c>
      <c r="O636" t="s">
        <v>283</v>
      </c>
      <c r="P636" t="s">
        <v>283</v>
      </c>
    </row>
    <row r="637" spans="1:16">
      <c r="A637" t="s">
        <v>275</v>
      </c>
      <c r="B637" t="s">
        <v>846</v>
      </c>
      <c r="C637" t="s">
        <v>847</v>
      </c>
      <c r="E637">
        <v>1</v>
      </c>
      <c r="F637" t="s">
        <v>848</v>
      </c>
      <c r="G637" t="s">
        <v>843</v>
      </c>
      <c r="H637" t="s">
        <v>846</v>
      </c>
      <c r="I637" t="s">
        <v>842</v>
      </c>
      <c r="J637" t="s">
        <v>280</v>
      </c>
      <c r="K637">
        <v>0</v>
      </c>
      <c r="L637" t="s">
        <v>338</v>
      </c>
      <c r="M637">
        <v>0</v>
      </c>
      <c r="N637" t="s">
        <v>282</v>
      </c>
      <c r="O637" t="s">
        <v>283</v>
      </c>
      <c r="P637" t="s">
        <v>283</v>
      </c>
    </row>
    <row r="638" spans="1:16">
      <c r="A638" t="s">
        <v>275</v>
      </c>
      <c r="B638" t="s">
        <v>849</v>
      </c>
      <c r="C638" t="s">
        <v>850</v>
      </c>
      <c r="E638">
        <v>2</v>
      </c>
      <c r="F638" t="s">
        <v>851</v>
      </c>
      <c r="G638" t="s">
        <v>839</v>
      </c>
      <c r="H638" t="s">
        <v>849</v>
      </c>
      <c r="I638" t="s">
        <v>842</v>
      </c>
      <c r="J638" t="s">
        <v>280</v>
      </c>
      <c r="K638">
        <v>0</v>
      </c>
      <c r="L638" t="s">
        <v>281</v>
      </c>
      <c r="M638">
        <v>0</v>
      </c>
      <c r="N638" t="s">
        <v>282</v>
      </c>
      <c r="O638" t="s">
        <v>283</v>
      </c>
      <c r="P638" t="s">
        <v>283</v>
      </c>
    </row>
    <row r="639" spans="1:16">
      <c r="A639" t="s">
        <v>275</v>
      </c>
      <c r="B639" t="s">
        <v>852</v>
      </c>
      <c r="C639" t="s">
        <v>530</v>
      </c>
      <c r="E639">
        <v>1</v>
      </c>
      <c r="F639" t="s">
        <v>853</v>
      </c>
      <c r="G639" t="s">
        <v>849</v>
      </c>
      <c r="H639" t="s">
        <v>852</v>
      </c>
      <c r="I639" t="s">
        <v>842</v>
      </c>
      <c r="J639" t="s">
        <v>854</v>
      </c>
      <c r="K639">
        <v>0</v>
      </c>
      <c r="L639" t="s">
        <v>281</v>
      </c>
      <c r="M639">
        <v>0</v>
      </c>
      <c r="N639" t="s">
        <v>282</v>
      </c>
      <c r="O639" t="s">
        <v>283</v>
      </c>
      <c r="P639" t="s">
        <v>283</v>
      </c>
    </row>
    <row r="640" spans="1:16">
      <c r="B640" t="s">
        <v>855</v>
      </c>
      <c r="C640" t="s">
        <v>531</v>
      </c>
      <c r="E640">
        <v>2</v>
      </c>
      <c r="F640" t="s">
        <v>856</v>
      </c>
      <c r="G640" t="s">
        <v>849</v>
      </c>
      <c r="H640" t="s">
        <v>855</v>
      </c>
      <c r="I640" t="s">
        <v>842</v>
      </c>
      <c r="J640" t="s">
        <v>280</v>
      </c>
      <c r="K640">
        <v>0</v>
      </c>
      <c r="L640" t="s">
        <v>281</v>
      </c>
      <c r="M640">
        <v>0</v>
      </c>
      <c r="N640" t="s">
        <v>282</v>
      </c>
      <c r="O640" t="s">
        <v>283</v>
      </c>
      <c r="P640" t="s">
        <v>283</v>
      </c>
    </row>
    <row r="641" spans="1:16">
      <c r="A641" t="s">
        <v>275</v>
      </c>
    </row>
    <row r="642" spans="1:16">
      <c r="A642" t="s">
        <v>275</v>
      </c>
      <c r="B642" t="s">
        <v>955</v>
      </c>
      <c r="C642" t="s">
        <v>954</v>
      </c>
      <c r="E642">
        <v>4</v>
      </c>
      <c r="F642" t="s">
        <v>495</v>
      </c>
      <c r="G642" t="s">
        <v>849</v>
      </c>
      <c r="H642" t="s">
        <v>494</v>
      </c>
      <c r="I642" t="s">
        <v>842</v>
      </c>
      <c r="J642" t="s">
        <v>496</v>
      </c>
      <c r="K642">
        <v>0</v>
      </c>
      <c r="L642" t="s">
        <v>281</v>
      </c>
      <c r="M642">
        <v>0</v>
      </c>
      <c r="N642" t="s">
        <v>282</v>
      </c>
      <c r="O642" t="s">
        <v>287</v>
      </c>
      <c r="P642" t="s">
        <v>283</v>
      </c>
    </row>
    <row r="643" spans="1:16">
      <c r="A643" t="s">
        <v>275</v>
      </c>
      <c r="B643" t="s">
        <v>355</v>
      </c>
      <c r="C643" t="s">
        <v>166</v>
      </c>
      <c r="E643">
        <v>5</v>
      </c>
      <c r="F643" t="s">
        <v>356</v>
      </c>
      <c r="G643" t="s">
        <v>849</v>
      </c>
      <c r="H643" t="s">
        <v>355</v>
      </c>
      <c r="I643" t="s">
        <v>842</v>
      </c>
      <c r="J643" t="s">
        <v>357</v>
      </c>
      <c r="K643">
        <v>0</v>
      </c>
      <c r="L643" t="s">
        <v>281</v>
      </c>
      <c r="M643">
        <v>0</v>
      </c>
      <c r="N643" t="s">
        <v>299</v>
      </c>
      <c r="O643" t="s">
        <v>287</v>
      </c>
      <c r="P643" t="s">
        <v>283</v>
      </c>
    </row>
    <row r="644" spans="1:16">
      <c r="A644" t="s">
        <v>275</v>
      </c>
      <c r="B644" t="s">
        <v>358</v>
      </c>
      <c r="C644" t="s">
        <v>167</v>
      </c>
      <c r="E644">
        <v>6</v>
      </c>
      <c r="F644" t="s">
        <v>359</v>
      </c>
      <c r="G644" t="s">
        <v>849</v>
      </c>
      <c r="H644" t="s">
        <v>358</v>
      </c>
      <c r="I644" t="s">
        <v>842</v>
      </c>
      <c r="J644" t="s">
        <v>357</v>
      </c>
      <c r="K644">
        <v>0</v>
      </c>
      <c r="L644" t="s">
        <v>281</v>
      </c>
      <c r="M644">
        <v>0</v>
      </c>
      <c r="N644" t="s">
        <v>299</v>
      </c>
      <c r="O644" t="s">
        <v>287</v>
      </c>
      <c r="P644" t="s">
        <v>283</v>
      </c>
    </row>
    <row r="645" spans="1:16">
      <c r="A645" t="s">
        <v>275</v>
      </c>
      <c r="B645" t="s">
        <v>360</v>
      </c>
      <c r="C645" t="s">
        <v>168</v>
      </c>
      <c r="E645">
        <v>7</v>
      </c>
      <c r="F645" t="s">
        <v>361</v>
      </c>
      <c r="G645" t="s">
        <v>849</v>
      </c>
      <c r="H645" t="s">
        <v>360</v>
      </c>
      <c r="I645" t="s">
        <v>842</v>
      </c>
      <c r="J645" t="s">
        <v>357</v>
      </c>
      <c r="K645">
        <v>0</v>
      </c>
      <c r="L645" t="s">
        <v>281</v>
      </c>
      <c r="M645">
        <v>0</v>
      </c>
      <c r="N645" t="s">
        <v>299</v>
      </c>
      <c r="O645" t="s">
        <v>287</v>
      </c>
      <c r="P645" t="s">
        <v>283</v>
      </c>
    </row>
    <row r="646" spans="1:16">
      <c r="A646" t="s">
        <v>275</v>
      </c>
      <c r="B646" t="s">
        <v>367</v>
      </c>
      <c r="C646" t="s">
        <v>368</v>
      </c>
      <c r="E646">
        <v>10</v>
      </c>
      <c r="F646" t="s">
        <v>369</v>
      </c>
      <c r="G646" t="s">
        <v>849</v>
      </c>
      <c r="H646" t="s">
        <v>367</v>
      </c>
      <c r="I646" t="s">
        <v>842</v>
      </c>
      <c r="J646" t="s">
        <v>280</v>
      </c>
      <c r="K646">
        <v>0</v>
      </c>
      <c r="L646" t="s">
        <v>281</v>
      </c>
      <c r="M646">
        <v>0</v>
      </c>
      <c r="N646" t="s">
        <v>282</v>
      </c>
      <c r="O646" t="s">
        <v>283</v>
      </c>
      <c r="P646" t="s">
        <v>283</v>
      </c>
    </row>
    <row r="647" spans="1:16">
      <c r="A647" t="s">
        <v>275</v>
      </c>
      <c r="B647" t="s">
        <v>370</v>
      </c>
      <c r="C647" t="s">
        <v>171</v>
      </c>
      <c r="E647">
        <v>1</v>
      </c>
      <c r="F647" t="s">
        <v>371</v>
      </c>
      <c r="G647" t="s">
        <v>367</v>
      </c>
      <c r="H647" t="s">
        <v>370</v>
      </c>
      <c r="I647" t="s">
        <v>842</v>
      </c>
      <c r="J647" t="s">
        <v>372</v>
      </c>
      <c r="K647">
        <v>0</v>
      </c>
      <c r="L647" t="s">
        <v>281</v>
      </c>
      <c r="M647">
        <v>0</v>
      </c>
      <c r="N647" t="s">
        <v>299</v>
      </c>
      <c r="O647" t="s">
        <v>287</v>
      </c>
      <c r="P647" t="s">
        <v>283</v>
      </c>
    </row>
    <row r="648" spans="1:16">
      <c r="A648" t="s">
        <v>275</v>
      </c>
      <c r="B648" t="s">
        <v>373</v>
      </c>
      <c r="C648" t="s">
        <v>172</v>
      </c>
      <c r="E648">
        <v>2</v>
      </c>
      <c r="F648" t="s">
        <v>374</v>
      </c>
      <c r="G648" t="s">
        <v>367</v>
      </c>
      <c r="H648" t="s">
        <v>373</v>
      </c>
      <c r="I648" t="s">
        <v>842</v>
      </c>
      <c r="J648" t="s">
        <v>372</v>
      </c>
      <c r="K648">
        <v>0</v>
      </c>
      <c r="L648" t="s">
        <v>281</v>
      </c>
      <c r="M648">
        <v>0</v>
      </c>
      <c r="N648" t="s">
        <v>299</v>
      </c>
      <c r="O648" t="s">
        <v>287</v>
      </c>
      <c r="P648" t="s">
        <v>283</v>
      </c>
    </row>
    <row r="649" spans="1:16">
      <c r="A649" t="s">
        <v>275</v>
      </c>
      <c r="B649" t="s">
        <v>375</v>
      </c>
      <c r="C649" t="s">
        <v>376</v>
      </c>
      <c r="E649">
        <v>3</v>
      </c>
      <c r="F649" t="s">
        <v>377</v>
      </c>
      <c r="G649" t="s">
        <v>367</v>
      </c>
      <c r="H649" t="s">
        <v>375</v>
      </c>
      <c r="I649" t="s">
        <v>842</v>
      </c>
      <c r="J649" t="s">
        <v>372</v>
      </c>
      <c r="K649">
        <v>0</v>
      </c>
      <c r="L649" t="s">
        <v>281</v>
      </c>
      <c r="M649">
        <v>0</v>
      </c>
      <c r="N649" t="s">
        <v>299</v>
      </c>
      <c r="O649" t="s">
        <v>287</v>
      </c>
      <c r="P649" t="s">
        <v>283</v>
      </c>
    </row>
    <row r="650" spans="1:16">
      <c r="A650" t="s">
        <v>275</v>
      </c>
      <c r="B650" t="s">
        <v>380</v>
      </c>
      <c r="C650" t="s">
        <v>175</v>
      </c>
      <c r="E650">
        <v>11</v>
      </c>
      <c r="F650" t="s">
        <v>381</v>
      </c>
      <c r="G650" t="s">
        <v>849</v>
      </c>
      <c r="H650" t="s">
        <v>380</v>
      </c>
      <c r="I650" t="s">
        <v>842</v>
      </c>
      <c r="J650" t="s">
        <v>357</v>
      </c>
      <c r="K650">
        <v>0</v>
      </c>
      <c r="L650" t="s">
        <v>281</v>
      </c>
      <c r="M650">
        <v>0</v>
      </c>
      <c r="N650" t="s">
        <v>299</v>
      </c>
      <c r="O650" t="s">
        <v>287</v>
      </c>
      <c r="P650" t="s">
        <v>283</v>
      </c>
    </row>
    <row r="651" spans="1:16">
      <c r="A651" t="s">
        <v>275</v>
      </c>
      <c r="B651" t="s">
        <v>388</v>
      </c>
      <c r="C651" t="s">
        <v>389</v>
      </c>
      <c r="E651">
        <v>15</v>
      </c>
      <c r="F651" t="s">
        <v>390</v>
      </c>
      <c r="G651" t="s">
        <v>849</v>
      </c>
      <c r="H651" t="s">
        <v>388</v>
      </c>
      <c r="I651" t="s">
        <v>842</v>
      </c>
      <c r="J651" t="s">
        <v>280</v>
      </c>
      <c r="K651">
        <v>0</v>
      </c>
      <c r="L651" t="s">
        <v>281</v>
      </c>
      <c r="M651">
        <v>0</v>
      </c>
      <c r="N651" t="s">
        <v>282</v>
      </c>
      <c r="O651" t="s">
        <v>283</v>
      </c>
      <c r="P651" t="s">
        <v>283</v>
      </c>
    </row>
    <row r="652" spans="1:16">
      <c r="A652" t="s">
        <v>275</v>
      </c>
      <c r="B652" t="s">
        <v>391</v>
      </c>
      <c r="C652" t="s">
        <v>179</v>
      </c>
      <c r="E652">
        <v>1</v>
      </c>
      <c r="F652" t="s">
        <v>392</v>
      </c>
      <c r="G652" t="s">
        <v>388</v>
      </c>
      <c r="H652" t="s">
        <v>391</v>
      </c>
      <c r="I652" t="s">
        <v>842</v>
      </c>
      <c r="J652" t="s">
        <v>357</v>
      </c>
      <c r="K652">
        <v>0</v>
      </c>
      <c r="L652" t="s">
        <v>281</v>
      </c>
      <c r="M652">
        <v>0</v>
      </c>
      <c r="N652" t="s">
        <v>299</v>
      </c>
      <c r="O652" t="s">
        <v>287</v>
      </c>
      <c r="P652" t="s">
        <v>283</v>
      </c>
    </row>
    <row r="653" spans="1:16">
      <c r="A653" t="s">
        <v>275</v>
      </c>
      <c r="B653" t="s">
        <v>393</v>
      </c>
      <c r="C653" t="s">
        <v>180</v>
      </c>
      <c r="E653">
        <v>2</v>
      </c>
      <c r="F653" t="s">
        <v>478</v>
      </c>
      <c r="G653" t="s">
        <v>388</v>
      </c>
      <c r="H653" t="s">
        <v>393</v>
      </c>
      <c r="I653" t="s">
        <v>842</v>
      </c>
      <c r="J653" t="s">
        <v>366</v>
      </c>
      <c r="K653">
        <v>0</v>
      </c>
      <c r="L653" t="s">
        <v>281</v>
      </c>
      <c r="M653">
        <v>0</v>
      </c>
      <c r="N653" t="s">
        <v>299</v>
      </c>
      <c r="O653" t="s">
        <v>287</v>
      </c>
      <c r="P653" t="s">
        <v>283</v>
      </c>
    </row>
    <row r="654" spans="1:16">
      <c r="A654" t="s">
        <v>275</v>
      </c>
      <c r="B654" t="s">
        <v>395</v>
      </c>
      <c r="C654" t="s">
        <v>396</v>
      </c>
      <c r="E654">
        <v>16</v>
      </c>
      <c r="F654" t="s">
        <v>397</v>
      </c>
      <c r="G654" t="s">
        <v>849</v>
      </c>
      <c r="H654" t="s">
        <v>395</v>
      </c>
      <c r="I654" t="s">
        <v>842</v>
      </c>
      <c r="J654" t="s">
        <v>280</v>
      </c>
      <c r="K654">
        <v>0</v>
      </c>
      <c r="L654" t="s">
        <v>281</v>
      </c>
      <c r="M654">
        <v>0</v>
      </c>
      <c r="N654" t="s">
        <v>282</v>
      </c>
      <c r="O654" t="s">
        <v>283</v>
      </c>
      <c r="P654" t="s">
        <v>283</v>
      </c>
    </row>
    <row r="655" spans="1:16">
      <c r="A655" t="s">
        <v>275</v>
      </c>
      <c r="B655" t="s">
        <v>398</v>
      </c>
      <c r="C655" t="s">
        <v>181</v>
      </c>
      <c r="E655">
        <v>1</v>
      </c>
      <c r="F655" t="s">
        <v>399</v>
      </c>
      <c r="G655" t="s">
        <v>395</v>
      </c>
      <c r="H655" t="s">
        <v>398</v>
      </c>
      <c r="I655" t="s">
        <v>842</v>
      </c>
      <c r="J655" t="s">
        <v>357</v>
      </c>
      <c r="K655">
        <v>0</v>
      </c>
      <c r="L655" t="s">
        <v>281</v>
      </c>
      <c r="M655">
        <v>0</v>
      </c>
      <c r="N655" t="s">
        <v>299</v>
      </c>
      <c r="O655" t="s">
        <v>287</v>
      </c>
      <c r="P655" t="s">
        <v>283</v>
      </c>
    </row>
    <row r="656" spans="1:16">
      <c r="A656" t="s">
        <v>275</v>
      </c>
      <c r="B656" t="s">
        <v>400</v>
      </c>
      <c r="C656" t="s">
        <v>182</v>
      </c>
      <c r="E656">
        <v>2</v>
      </c>
      <c r="F656" t="s">
        <v>401</v>
      </c>
      <c r="G656" t="s">
        <v>395</v>
      </c>
      <c r="H656" t="s">
        <v>400</v>
      </c>
      <c r="I656" t="s">
        <v>842</v>
      </c>
      <c r="J656" t="s">
        <v>366</v>
      </c>
      <c r="K656">
        <v>0</v>
      </c>
      <c r="L656" t="s">
        <v>281</v>
      </c>
      <c r="M656">
        <v>0</v>
      </c>
      <c r="N656" t="s">
        <v>299</v>
      </c>
      <c r="O656" t="s">
        <v>287</v>
      </c>
      <c r="P656" t="s">
        <v>283</v>
      </c>
    </row>
    <row r="657" spans="1:16">
      <c r="A657" t="s">
        <v>275</v>
      </c>
      <c r="B657" t="s">
        <v>402</v>
      </c>
      <c r="C657" t="s">
        <v>183</v>
      </c>
      <c r="E657">
        <v>17</v>
      </c>
      <c r="F657" t="s">
        <v>403</v>
      </c>
      <c r="G657" t="s">
        <v>849</v>
      </c>
      <c r="H657" t="s">
        <v>402</v>
      </c>
      <c r="I657" t="s">
        <v>842</v>
      </c>
      <c r="J657" t="s">
        <v>357</v>
      </c>
      <c r="K657">
        <v>0</v>
      </c>
      <c r="L657" t="s">
        <v>281</v>
      </c>
      <c r="M657">
        <v>0</v>
      </c>
      <c r="N657" t="s">
        <v>299</v>
      </c>
      <c r="O657" t="s">
        <v>287</v>
      </c>
      <c r="P657" t="s">
        <v>283</v>
      </c>
    </row>
    <row r="658" spans="1:16">
      <c r="A658" t="s">
        <v>275</v>
      </c>
      <c r="B658" t="s">
        <v>857</v>
      </c>
      <c r="C658" t="s">
        <v>858</v>
      </c>
      <c r="F658" t="s">
        <v>859</v>
      </c>
      <c r="I658" t="s">
        <v>860</v>
      </c>
      <c r="J658" t="s">
        <v>280</v>
      </c>
      <c r="K658">
        <v>0</v>
      </c>
      <c r="L658" t="s">
        <v>281</v>
      </c>
      <c r="M658">
        <v>0</v>
      </c>
      <c r="N658" t="s">
        <v>282</v>
      </c>
      <c r="O658" t="s">
        <v>283</v>
      </c>
      <c r="P658" t="s">
        <v>283</v>
      </c>
    </row>
    <row r="659" spans="1:16">
      <c r="A659" t="s">
        <v>275</v>
      </c>
      <c r="B659" t="s">
        <v>861</v>
      </c>
      <c r="C659" t="s">
        <v>862</v>
      </c>
      <c r="E659">
        <v>1</v>
      </c>
      <c r="F659" t="s">
        <v>863</v>
      </c>
      <c r="G659" t="s">
        <v>857</v>
      </c>
      <c r="H659" t="s">
        <v>861</v>
      </c>
      <c r="I659" t="s">
        <v>860</v>
      </c>
      <c r="J659" t="s">
        <v>280</v>
      </c>
      <c r="K659">
        <v>0</v>
      </c>
      <c r="L659" t="s">
        <v>334</v>
      </c>
      <c r="M659">
        <v>0</v>
      </c>
      <c r="N659" t="s">
        <v>282</v>
      </c>
      <c r="O659" t="s">
        <v>283</v>
      </c>
      <c r="P659" t="s">
        <v>283</v>
      </c>
    </row>
    <row r="660" spans="1:16">
      <c r="A660" t="s">
        <v>275</v>
      </c>
      <c r="B660" t="s">
        <v>864</v>
      </c>
      <c r="C660" t="s">
        <v>865</v>
      </c>
      <c r="E660">
        <v>1</v>
      </c>
      <c r="F660" t="s">
        <v>866</v>
      </c>
      <c r="G660" t="s">
        <v>861</v>
      </c>
      <c r="H660" t="s">
        <v>864</v>
      </c>
      <c r="I660" t="s">
        <v>860</v>
      </c>
      <c r="J660" t="s">
        <v>280</v>
      </c>
      <c r="K660">
        <v>0</v>
      </c>
      <c r="L660" t="s">
        <v>338</v>
      </c>
      <c r="M660">
        <v>0</v>
      </c>
      <c r="N660" t="s">
        <v>282</v>
      </c>
      <c r="O660" t="s">
        <v>283</v>
      </c>
      <c r="P660" t="s">
        <v>283</v>
      </c>
    </row>
    <row r="661" spans="1:16">
      <c r="B661" t="s">
        <v>867</v>
      </c>
      <c r="C661" t="s">
        <v>868</v>
      </c>
      <c r="E661">
        <v>1</v>
      </c>
      <c r="F661" t="s">
        <v>869</v>
      </c>
      <c r="G661" t="s">
        <v>861</v>
      </c>
      <c r="H661" t="s">
        <v>867</v>
      </c>
      <c r="I661" t="s">
        <v>860</v>
      </c>
      <c r="J661" t="s">
        <v>280</v>
      </c>
      <c r="K661">
        <v>0</v>
      </c>
      <c r="L661" t="s">
        <v>281</v>
      </c>
      <c r="M661">
        <v>0</v>
      </c>
      <c r="N661" t="s">
        <v>282</v>
      </c>
      <c r="O661" t="s">
        <v>283</v>
      </c>
      <c r="P661" t="s">
        <v>283</v>
      </c>
    </row>
    <row r="662" spans="1:16">
      <c r="A662" t="s">
        <v>275</v>
      </c>
    </row>
    <row r="663" spans="1:16">
      <c r="A663" t="s">
        <v>275</v>
      </c>
      <c r="B663" t="s">
        <v>955</v>
      </c>
      <c r="C663" t="s">
        <v>954</v>
      </c>
      <c r="E663">
        <v>2</v>
      </c>
      <c r="F663" t="s">
        <v>495</v>
      </c>
      <c r="G663" t="s">
        <v>867</v>
      </c>
      <c r="H663" t="s">
        <v>494</v>
      </c>
      <c r="I663" t="s">
        <v>860</v>
      </c>
      <c r="J663" t="s">
        <v>496</v>
      </c>
      <c r="K663">
        <v>0</v>
      </c>
      <c r="L663" t="s">
        <v>281</v>
      </c>
      <c r="M663">
        <v>0</v>
      </c>
      <c r="N663" t="s">
        <v>282</v>
      </c>
      <c r="O663" t="s">
        <v>287</v>
      </c>
      <c r="P663" t="s">
        <v>283</v>
      </c>
    </row>
    <row r="664" spans="1:16">
      <c r="A664" t="s">
        <v>275</v>
      </c>
      <c r="B664" t="s">
        <v>355</v>
      </c>
      <c r="C664" t="s">
        <v>166</v>
      </c>
      <c r="E664">
        <v>3</v>
      </c>
      <c r="F664" t="s">
        <v>356</v>
      </c>
      <c r="G664" t="s">
        <v>867</v>
      </c>
      <c r="H664" t="s">
        <v>355</v>
      </c>
      <c r="I664" t="s">
        <v>860</v>
      </c>
      <c r="J664" t="s">
        <v>357</v>
      </c>
      <c r="K664">
        <v>0</v>
      </c>
      <c r="L664" t="s">
        <v>281</v>
      </c>
      <c r="M664">
        <v>0</v>
      </c>
      <c r="N664" t="s">
        <v>299</v>
      </c>
      <c r="O664" t="s">
        <v>287</v>
      </c>
      <c r="P664" t="s">
        <v>283</v>
      </c>
    </row>
    <row r="665" spans="1:16">
      <c r="A665" t="s">
        <v>275</v>
      </c>
      <c r="B665" t="s">
        <v>358</v>
      </c>
      <c r="C665" t="s">
        <v>167</v>
      </c>
      <c r="E665">
        <v>4</v>
      </c>
      <c r="F665" t="s">
        <v>359</v>
      </c>
      <c r="G665" t="s">
        <v>867</v>
      </c>
      <c r="H665" t="s">
        <v>358</v>
      </c>
      <c r="I665" t="s">
        <v>860</v>
      </c>
      <c r="J665" t="s">
        <v>357</v>
      </c>
      <c r="K665">
        <v>0</v>
      </c>
      <c r="L665" t="s">
        <v>281</v>
      </c>
      <c r="M665">
        <v>0</v>
      </c>
      <c r="N665" t="s">
        <v>299</v>
      </c>
      <c r="O665" t="s">
        <v>287</v>
      </c>
      <c r="P665" t="s">
        <v>283</v>
      </c>
    </row>
    <row r="666" spans="1:16">
      <c r="A666" t="s">
        <v>275</v>
      </c>
      <c r="B666" t="s">
        <v>360</v>
      </c>
      <c r="C666" t="s">
        <v>168</v>
      </c>
      <c r="E666">
        <v>5</v>
      </c>
      <c r="F666" t="s">
        <v>361</v>
      </c>
      <c r="G666" t="s">
        <v>867</v>
      </c>
      <c r="H666" t="s">
        <v>360</v>
      </c>
      <c r="I666" t="s">
        <v>860</v>
      </c>
      <c r="J666" t="s">
        <v>357</v>
      </c>
      <c r="K666">
        <v>0</v>
      </c>
      <c r="L666" t="s">
        <v>281</v>
      </c>
      <c r="M666">
        <v>0</v>
      </c>
      <c r="N666" t="s">
        <v>299</v>
      </c>
      <c r="O666" t="s">
        <v>287</v>
      </c>
      <c r="P666" t="s">
        <v>283</v>
      </c>
    </row>
    <row r="667" spans="1:16">
      <c r="A667" t="s">
        <v>275</v>
      </c>
      <c r="B667" t="s">
        <v>367</v>
      </c>
      <c r="C667" t="s">
        <v>368</v>
      </c>
      <c r="E667">
        <v>8</v>
      </c>
      <c r="F667" t="s">
        <v>369</v>
      </c>
      <c r="G667" t="s">
        <v>867</v>
      </c>
      <c r="H667" t="s">
        <v>367</v>
      </c>
      <c r="I667" t="s">
        <v>860</v>
      </c>
      <c r="J667" t="s">
        <v>280</v>
      </c>
      <c r="K667">
        <v>0</v>
      </c>
      <c r="L667" t="s">
        <v>281</v>
      </c>
      <c r="M667">
        <v>0</v>
      </c>
      <c r="N667" t="s">
        <v>282</v>
      </c>
      <c r="O667" t="s">
        <v>283</v>
      </c>
      <c r="P667" t="s">
        <v>283</v>
      </c>
    </row>
    <row r="668" spans="1:16">
      <c r="A668" t="s">
        <v>275</v>
      </c>
      <c r="B668" t="s">
        <v>370</v>
      </c>
      <c r="C668" t="s">
        <v>171</v>
      </c>
      <c r="E668">
        <v>1</v>
      </c>
      <c r="F668" t="s">
        <v>371</v>
      </c>
      <c r="G668" t="s">
        <v>367</v>
      </c>
      <c r="H668" t="s">
        <v>370</v>
      </c>
      <c r="I668" t="s">
        <v>860</v>
      </c>
      <c r="J668" t="s">
        <v>372</v>
      </c>
      <c r="K668">
        <v>0</v>
      </c>
      <c r="L668" t="s">
        <v>281</v>
      </c>
      <c r="M668">
        <v>0</v>
      </c>
      <c r="N668" t="s">
        <v>299</v>
      </c>
      <c r="O668" t="s">
        <v>287</v>
      </c>
      <c r="P668" t="s">
        <v>283</v>
      </c>
    </row>
    <row r="669" spans="1:16">
      <c r="A669" t="s">
        <v>275</v>
      </c>
      <c r="B669" t="s">
        <v>373</v>
      </c>
      <c r="C669" t="s">
        <v>172</v>
      </c>
      <c r="E669">
        <v>2</v>
      </c>
      <c r="F669" t="s">
        <v>374</v>
      </c>
      <c r="G669" t="s">
        <v>367</v>
      </c>
      <c r="H669" t="s">
        <v>373</v>
      </c>
      <c r="I669" t="s">
        <v>860</v>
      </c>
      <c r="J669" t="s">
        <v>372</v>
      </c>
      <c r="K669">
        <v>0</v>
      </c>
      <c r="L669" t="s">
        <v>281</v>
      </c>
      <c r="M669">
        <v>0</v>
      </c>
      <c r="N669" t="s">
        <v>299</v>
      </c>
      <c r="O669" t="s">
        <v>287</v>
      </c>
      <c r="P669" t="s">
        <v>283</v>
      </c>
    </row>
    <row r="670" spans="1:16">
      <c r="A670" t="s">
        <v>275</v>
      </c>
      <c r="B670" t="s">
        <v>375</v>
      </c>
      <c r="C670" t="s">
        <v>376</v>
      </c>
      <c r="E670">
        <v>3</v>
      </c>
      <c r="F670" t="s">
        <v>377</v>
      </c>
      <c r="G670" t="s">
        <v>367</v>
      </c>
      <c r="H670" t="s">
        <v>375</v>
      </c>
      <c r="I670" t="s">
        <v>860</v>
      </c>
      <c r="J670" t="s">
        <v>372</v>
      </c>
      <c r="K670">
        <v>0</v>
      </c>
      <c r="L670" t="s">
        <v>281</v>
      </c>
      <c r="M670">
        <v>0</v>
      </c>
      <c r="N670" t="s">
        <v>299</v>
      </c>
      <c r="O670" t="s">
        <v>287</v>
      </c>
      <c r="P670" t="s">
        <v>283</v>
      </c>
    </row>
    <row r="671" spans="1:16">
      <c r="A671" t="s">
        <v>275</v>
      </c>
      <c r="B671" t="s">
        <v>380</v>
      </c>
      <c r="C671" t="s">
        <v>175</v>
      </c>
      <c r="E671">
        <v>9</v>
      </c>
      <c r="F671" t="s">
        <v>381</v>
      </c>
      <c r="G671" t="s">
        <v>867</v>
      </c>
      <c r="H671" t="s">
        <v>380</v>
      </c>
      <c r="I671" t="s">
        <v>860</v>
      </c>
      <c r="J671" t="s">
        <v>357</v>
      </c>
      <c r="K671">
        <v>0</v>
      </c>
      <c r="L671" t="s">
        <v>281</v>
      </c>
      <c r="M671">
        <v>0</v>
      </c>
      <c r="N671" t="s">
        <v>299</v>
      </c>
      <c r="O671" t="s">
        <v>287</v>
      </c>
      <c r="P671" t="s">
        <v>283</v>
      </c>
    </row>
    <row r="672" spans="1:16">
      <c r="A672" t="s">
        <v>275</v>
      </c>
      <c r="B672" t="s">
        <v>388</v>
      </c>
      <c r="C672" t="s">
        <v>389</v>
      </c>
      <c r="E672">
        <v>13</v>
      </c>
      <c r="F672" t="s">
        <v>390</v>
      </c>
      <c r="G672" t="s">
        <v>867</v>
      </c>
      <c r="H672" t="s">
        <v>388</v>
      </c>
      <c r="I672" t="s">
        <v>860</v>
      </c>
      <c r="J672" t="s">
        <v>280</v>
      </c>
      <c r="K672">
        <v>0</v>
      </c>
      <c r="L672" t="s">
        <v>281</v>
      </c>
      <c r="M672">
        <v>0</v>
      </c>
      <c r="N672" t="s">
        <v>282</v>
      </c>
      <c r="O672" t="s">
        <v>283</v>
      </c>
      <c r="P672" t="s">
        <v>283</v>
      </c>
    </row>
    <row r="673" spans="1:16">
      <c r="A673" t="s">
        <v>275</v>
      </c>
      <c r="B673" t="s">
        <v>391</v>
      </c>
      <c r="C673" t="s">
        <v>179</v>
      </c>
      <c r="E673">
        <v>1</v>
      </c>
      <c r="F673" t="s">
        <v>392</v>
      </c>
      <c r="G673" t="s">
        <v>388</v>
      </c>
      <c r="H673" t="s">
        <v>391</v>
      </c>
      <c r="I673" t="s">
        <v>860</v>
      </c>
      <c r="J673" t="s">
        <v>357</v>
      </c>
      <c r="K673">
        <v>0</v>
      </c>
      <c r="L673" t="s">
        <v>281</v>
      </c>
      <c r="M673">
        <v>0</v>
      </c>
      <c r="N673" t="s">
        <v>299</v>
      </c>
      <c r="O673" t="s">
        <v>287</v>
      </c>
      <c r="P673" t="s">
        <v>283</v>
      </c>
    </row>
    <row r="674" spans="1:16">
      <c r="A674" t="s">
        <v>275</v>
      </c>
      <c r="B674" t="s">
        <v>393</v>
      </c>
      <c r="C674" t="s">
        <v>180</v>
      </c>
      <c r="E674">
        <v>2</v>
      </c>
      <c r="F674" t="s">
        <v>478</v>
      </c>
      <c r="G674" t="s">
        <v>388</v>
      </c>
      <c r="H674" t="s">
        <v>393</v>
      </c>
      <c r="I674" t="s">
        <v>860</v>
      </c>
      <c r="J674" t="s">
        <v>366</v>
      </c>
      <c r="K674">
        <v>0</v>
      </c>
      <c r="L674" t="s">
        <v>281</v>
      </c>
      <c r="M674">
        <v>0</v>
      </c>
      <c r="N674" t="s">
        <v>299</v>
      </c>
      <c r="O674" t="s">
        <v>287</v>
      </c>
      <c r="P674" t="s">
        <v>283</v>
      </c>
    </row>
    <row r="675" spans="1:16">
      <c r="A675" t="s">
        <v>275</v>
      </c>
      <c r="B675" t="s">
        <v>395</v>
      </c>
      <c r="C675" t="s">
        <v>396</v>
      </c>
      <c r="E675">
        <v>14</v>
      </c>
      <c r="F675" t="s">
        <v>397</v>
      </c>
      <c r="G675" t="s">
        <v>867</v>
      </c>
      <c r="H675" t="s">
        <v>395</v>
      </c>
      <c r="I675" t="s">
        <v>860</v>
      </c>
      <c r="J675" t="s">
        <v>280</v>
      </c>
      <c r="K675">
        <v>0</v>
      </c>
      <c r="L675" t="s">
        <v>281</v>
      </c>
      <c r="M675">
        <v>0</v>
      </c>
      <c r="N675" t="s">
        <v>282</v>
      </c>
      <c r="O675" t="s">
        <v>283</v>
      </c>
      <c r="P675" t="s">
        <v>283</v>
      </c>
    </row>
    <row r="676" spans="1:16">
      <c r="A676" t="s">
        <v>275</v>
      </c>
      <c r="B676" t="s">
        <v>398</v>
      </c>
      <c r="C676" t="s">
        <v>181</v>
      </c>
      <c r="E676">
        <v>1</v>
      </c>
      <c r="F676" t="s">
        <v>399</v>
      </c>
      <c r="G676" t="s">
        <v>395</v>
      </c>
      <c r="H676" t="s">
        <v>398</v>
      </c>
      <c r="I676" t="s">
        <v>860</v>
      </c>
      <c r="J676" t="s">
        <v>357</v>
      </c>
      <c r="K676">
        <v>0</v>
      </c>
      <c r="L676" t="s">
        <v>281</v>
      </c>
      <c r="M676">
        <v>0</v>
      </c>
      <c r="N676" t="s">
        <v>299</v>
      </c>
      <c r="O676" t="s">
        <v>287</v>
      </c>
      <c r="P676" t="s">
        <v>283</v>
      </c>
    </row>
    <row r="677" spans="1:16">
      <c r="A677" t="s">
        <v>275</v>
      </c>
      <c r="B677" t="s">
        <v>400</v>
      </c>
      <c r="C677" t="s">
        <v>182</v>
      </c>
      <c r="E677">
        <v>2</v>
      </c>
      <c r="F677" t="s">
        <v>401</v>
      </c>
      <c r="G677" t="s">
        <v>395</v>
      </c>
      <c r="H677" t="s">
        <v>400</v>
      </c>
      <c r="I677" t="s">
        <v>860</v>
      </c>
      <c r="J677" t="s">
        <v>366</v>
      </c>
      <c r="K677">
        <v>0</v>
      </c>
      <c r="L677" t="s">
        <v>281</v>
      </c>
      <c r="M677">
        <v>0</v>
      </c>
      <c r="N677" t="s">
        <v>299</v>
      </c>
      <c r="O677" t="s">
        <v>287</v>
      </c>
      <c r="P677" t="s">
        <v>283</v>
      </c>
    </row>
    <row r="678" spans="1:16">
      <c r="A678" t="s">
        <v>275</v>
      </c>
      <c r="B678" t="s">
        <v>402</v>
      </c>
      <c r="C678" t="s">
        <v>183</v>
      </c>
      <c r="E678">
        <v>15</v>
      </c>
      <c r="F678" t="s">
        <v>403</v>
      </c>
      <c r="G678" t="s">
        <v>867</v>
      </c>
      <c r="H678" t="s">
        <v>402</v>
      </c>
      <c r="I678" t="s">
        <v>860</v>
      </c>
      <c r="J678" t="s">
        <v>357</v>
      </c>
      <c r="K678">
        <v>0</v>
      </c>
      <c r="L678" t="s">
        <v>281</v>
      </c>
      <c r="M678">
        <v>0</v>
      </c>
      <c r="N678" t="s">
        <v>299</v>
      </c>
      <c r="O678" t="s">
        <v>287</v>
      </c>
      <c r="P678" t="s">
        <v>283</v>
      </c>
    </row>
    <row r="679" spans="1:16">
      <c r="A679" t="s">
        <v>275</v>
      </c>
      <c r="B679" t="s">
        <v>870</v>
      </c>
      <c r="C679" t="s">
        <v>871</v>
      </c>
      <c r="F679" t="s">
        <v>872</v>
      </c>
      <c r="I679" t="s">
        <v>873</v>
      </c>
      <c r="J679" t="s">
        <v>280</v>
      </c>
      <c r="K679">
        <v>0</v>
      </c>
      <c r="L679" t="s">
        <v>281</v>
      </c>
      <c r="M679">
        <v>0</v>
      </c>
      <c r="N679" t="s">
        <v>282</v>
      </c>
      <c r="O679" t="s">
        <v>283</v>
      </c>
      <c r="P679" t="s">
        <v>283</v>
      </c>
    </row>
    <row r="680" spans="1:16">
      <c r="A680" t="s">
        <v>275</v>
      </c>
      <c r="B680" t="s">
        <v>874</v>
      </c>
      <c r="C680" t="s">
        <v>875</v>
      </c>
      <c r="E680">
        <v>1</v>
      </c>
      <c r="F680" t="s">
        <v>876</v>
      </c>
      <c r="G680" t="s">
        <v>870</v>
      </c>
      <c r="H680" t="s">
        <v>874</v>
      </c>
      <c r="I680" t="s">
        <v>873</v>
      </c>
      <c r="J680" t="s">
        <v>280</v>
      </c>
      <c r="K680">
        <v>0</v>
      </c>
      <c r="L680" t="s">
        <v>334</v>
      </c>
      <c r="M680">
        <v>0</v>
      </c>
      <c r="N680" t="s">
        <v>282</v>
      </c>
      <c r="O680" t="s">
        <v>283</v>
      </c>
      <c r="P680" t="s">
        <v>283</v>
      </c>
    </row>
    <row r="681" spans="1:16">
      <c r="A681" t="s">
        <v>275</v>
      </c>
      <c r="B681" t="s">
        <v>877</v>
      </c>
      <c r="C681" t="s">
        <v>878</v>
      </c>
      <c r="E681">
        <v>1</v>
      </c>
      <c r="F681" t="s">
        <v>879</v>
      </c>
      <c r="G681" t="s">
        <v>874</v>
      </c>
      <c r="H681" t="s">
        <v>877</v>
      </c>
      <c r="I681" t="s">
        <v>873</v>
      </c>
      <c r="J681" t="s">
        <v>280</v>
      </c>
      <c r="K681">
        <v>0</v>
      </c>
      <c r="L681" t="s">
        <v>338</v>
      </c>
      <c r="M681">
        <v>0</v>
      </c>
      <c r="N681" t="s">
        <v>282</v>
      </c>
      <c r="O681" t="s">
        <v>283</v>
      </c>
      <c r="P681" t="s">
        <v>283</v>
      </c>
    </row>
    <row r="682" spans="1:16">
      <c r="A682" t="s">
        <v>275</v>
      </c>
      <c r="B682" t="s">
        <v>880</v>
      </c>
      <c r="C682" t="s">
        <v>881</v>
      </c>
      <c r="E682">
        <v>2</v>
      </c>
      <c r="F682" t="s">
        <v>882</v>
      </c>
      <c r="G682" t="s">
        <v>870</v>
      </c>
      <c r="H682" t="s">
        <v>880</v>
      </c>
      <c r="I682" t="s">
        <v>873</v>
      </c>
      <c r="J682" t="s">
        <v>280</v>
      </c>
      <c r="K682">
        <v>0</v>
      </c>
      <c r="L682" t="s">
        <v>281</v>
      </c>
      <c r="M682">
        <v>0</v>
      </c>
      <c r="N682" t="s">
        <v>282</v>
      </c>
      <c r="O682" t="s">
        <v>283</v>
      </c>
      <c r="P682" t="s">
        <v>283</v>
      </c>
    </row>
    <row r="683" spans="1:16">
      <c r="A683" t="s">
        <v>275</v>
      </c>
      <c r="B683" t="s">
        <v>353</v>
      </c>
      <c r="C683" t="s">
        <v>145</v>
      </c>
      <c r="E683">
        <v>1</v>
      </c>
      <c r="F683" t="s">
        <v>354</v>
      </c>
      <c r="G683" t="s">
        <v>880</v>
      </c>
      <c r="H683" t="s">
        <v>353</v>
      </c>
      <c r="I683" t="s">
        <v>873</v>
      </c>
      <c r="J683" t="s">
        <v>372</v>
      </c>
      <c r="K683">
        <v>0</v>
      </c>
      <c r="L683" t="s">
        <v>281</v>
      </c>
      <c r="M683">
        <v>0</v>
      </c>
      <c r="N683" t="s">
        <v>299</v>
      </c>
      <c r="O683" t="s">
        <v>287</v>
      </c>
      <c r="P683" t="s">
        <v>283</v>
      </c>
    </row>
    <row r="684" spans="1:16">
      <c r="A684" t="s">
        <v>275</v>
      </c>
      <c r="B684" t="s">
        <v>883</v>
      </c>
      <c r="C684" t="s">
        <v>146</v>
      </c>
      <c r="E684">
        <v>2</v>
      </c>
      <c r="F684" t="s">
        <v>884</v>
      </c>
      <c r="G684" t="s">
        <v>880</v>
      </c>
      <c r="H684" t="s">
        <v>883</v>
      </c>
      <c r="I684" t="s">
        <v>873</v>
      </c>
      <c r="J684" t="s">
        <v>357</v>
      </c>
      <c r="K684">
        <v>0</v>
      </c>
      <c r="L684" t="s">
        <v>281</v>
      </c>
      <c r="M684">
        <v>0</v>
      </c>
      <c r="N684" t="s">
        <v>299</v>
      </c>
      <c r="O684" t="s">
        <v>287</v>
      </c>
      <c r="P684" t="s">
        <v>283</v>
      </c>
    </row>
    <row r="685" spans="1:16">
      <c r="A685" t="s">
        <v>275</v>
      </c>
      <c r="B685" t="s">
        <v>885</v>
      </c>
      <c r="C685" t="s">
        <v>886</v>
      </c>
      <c r="E685">
        <v>3</v>
      </c>
      <c r="F685" t="s">
        <v>887</v>
      </c>
      <c r="G685" t="s">
        <v>880</v>
      </c>
      <c r="H685" t="s">
        <v>885</v>
      </c>
      <c r="I685" t="s">
        <v>873</v>
      </c>
      <c r="J685" t="s">
        <v>372</v>
      </c>
      <c r="K685">
        <v>0</v>
      </c>
      <c r="L685" t="s">
        <v>281</v>
      </c>
      <c r="M685">
        <v>0</v>
      </c>
      <c r="N685" t="s">
        <v>299</v>
      </c>
      <c r="O685" t="s">
        <v>287</v>
      </c>
      <c r="P685" t="s">
        <v>283</v>
      </c>
    </row>
    <row r="686" spans="1:16">
      <c r="A686" t="s">
        <v>275</v>
      </c>
      <c r="B686" t="s">
        <v>981</v>
      </c>
      <c r="C686" t="s">
        <v>889</v>
      </c>
      <c r="E686">
        <v>4</v>
      </c>
      <c r="F686" t="s">
        <v>890</v>
      </c>
      <c r="G686" t="s">
        <v>880</v>
      </c>
      <c r="H686" t="s">
        <v>888</v>
      </c>
      <c r="I686" t="s">
        <v>873</v>
      </c>
      <c r="J686" t="s">
        <v>1005</v>
      </c>
      <c r="K686">
        <v>0</v>
      </c>
      <c r="L686" t="s">
        <v>281</v>
      </c>
      <c r="M686">
        <v>0</v>
      </c>
      <c r="N686" t="s">
        <v>299</v>
      </c>
      <c r="O686" t="s">
        <v>287</v>
      </c>
      <c r="P686" t="s">
        <v>283</v>
      </c>
    </row>
    <row r="687" spans="1:16">
      <c r="A687" t="s">
        <v>275</v>
      </c>
      <c r="B687" t="s">
        <v>891</v>
      </c>
      <c r="F687" t="s">
        <v>892</v>
      </c>
      <c r="I687" t="s">
        <v>873</v>
      </c>
      <c r="J687" t="s">
        <v>280</v>
      </c>
      <c r="K687">
        <v>0</v>
      </c>
      <c r="L687" t="s">
        <v>281</v>
      </c>
      <c r="M687">
        <v>0</v>
      </c>
      <c r="N687" t="s">
        <v>282</v>
      </c>
      <c r="O687" t="s">
        <v>283</v>
      </c>
      <c r="P687" t="s">
        <v>283</v>
      </c>
    </row>
    <row r="688" spans="1:16">
      <c r="A688" t="s">
        <v>275</v>
      </c>
      <c r="B688" t="s">
        <v>893</v>
      </c>
      <c r="E688">
        <v>1</v>
      </c>
      <c r="F688" t="s">
        <v>894</v>
      </c>
      <c r="G688" t="s">
        <v>891</v>
      </c>
      <c r="H688" t="s">
        <v>893</v>
      </c>
      <c r="I688" t="s">
        <v>873</v>
      </c>
      <c r="J688" t="s">
        <v>280</v>
      </c>
      <c r="K688">
        <v>0</v>
      </c>
      <c r="L688" t="s">
        <v>334</v>
      </c>
      <c r="M688">
        <v>0</v>
      </c>
      <c r="N688" t="s">
        <v>282</v>
      </c>
      <c r="O688" t="s">
        <v>283</v>
      </c>
      <c r="P688" t="s">
        <v>283</v>
      </c>
    </row>
    <row r="689" spans="1:16">
      <c r="A689" t="s">
        <v>275</v>
      </c>
      <c r="B689" t="s">
        <v>895</v>
      </c>
      <c r="C689" t="s">
        <v>896</v>
      </c>
      <c r="E689">
        <v>1</v>
      </c>
      <c r="F689" t="s">
        <v>897</v>
      </c>
      <c r="G689" t="s">
        <v>893</v>
      </c>
      <c r="H689" t="s">
        <v>895</v>
      </c>
      <c r="I689" t="s">
        <v>873</v>
      </c>
      <c r="J689" t="s">
        <v>280</v>
      </c>
      <c r="K689">
        <v>0</v>
      </c>
      <c r="L689" t="s">
        <v>338</v>
      </c>
      <c r="M689">
        <v>0</v>
      </c>
      <c r="N689" t="s">
        <v>282</v>
      </c>
      <c r="O689" t="s">
        <v>283</v>
      </c>
      <c r="P689" t="s">
        <v>283</v>
      </c>
    </row>
    <row r="690" spans="1:16">
      <c r="A690" t="s">
        <v>275</v>
      </c>
      <c r="B690" t="s">
        <v>898</v>
      </c>
      <c r="C690" t="s">
        <v>899</v>
      </c>
      <c r="E690">
        <v>2</v>
      </c>
      <c r="F690" t="s">
        <v>900</v>
      </c>
      <c r="G690" t="s">
        <v>893</v>
      </c>
      <c r="H690" t="s">
        <v>898</v>
      </c>
      <c r="I690" t="s">
        <v>873</v>
      </c>
      <c r="J690" t="s">
        <v>280</v>
      </c>
      <c r="K690">
        <v>0</v>
      </c>
      <c r="L690" t="s">
        <v>281</v>
      </c>
      <c r="M690">
        <v>0</v>
      </c>
      <c r="N690" t="s">
        <v>282</v>
      </c>
      <c r="O690" t="s">
        <v>283</v>
      </c>
      <c r="P690" t="s">
        <v>283</v>
      </c>
    </row>
    <row r="691" spans="1:16">
      <c r="A691" t="s">
        <v>275</v>
      </c>
      <c r="B691" t="s">
        <v>901</v>
      </c>
      <c r="C691" t="s">
        <v>147</v>
      </c>
      <c r="E691">
        <v>1</v>
      </c>
      <c r="F691" t="s">
        <v>902</v>
      </c>
      <c r="G691" t="s">
        <v>898</v>
      </c>
      <c r="H691" t="s">
        <v>901</v>
      </c>
      <c r="I691" t="s">
        <v>873</v>
      </c>
      <c r="J691" t="s">
        <v>280</v>
      </c>
      <c r="K691">
        <v>0</v>
      </c>
      <c r="L691" t="s">
        <v>281</v>
      </c>
      <c r="M691">
        <v>0</v>
      </c>
      <c r="N691" t="s">
        <v>282</v>
      </c>
      <c r="O691" t="s">
        <v>287</v>
      </c>
      <c r="P691" t="s">
        <v>283</v>
      </c>
    </row>
    <row r="692" spans="1:16">
      <c r="A692" t="s">
        <v>275</v>
      </c>
      <c r="B692" t="s">
        <v>362</v>
      </c>
      <c r="C692" t="s">
        <v>148</v>
      </c>
      <c r="E692">
        <v>2</v>
      </c>
      <c r="F692" t="s">
        <v>363</v>
      </c>
      <c r="G692" t="s">
        <v>898</v>
      </c>
      <c r="H692" t="s">
        <v>362</v>
      </c>
      <c r="I692" t="s">
        <v>873</v>
      </c>
      <c r="J692" t="s">
        <v>357</v>
      </c>
      <c r="K692">
        <v>0</v>
      </c>
      <c r="L692" t="s">
        <v>281</v>
      </c>
      <c r="M692">
        <v>0</v>
      </c>
      <c r="N692" t="s">
        <v>299</v>
      </c>
      <c r="O692" t="s">
        <v>287</v>
      </c>
      <c r="P692" t="s">
        <v>283</v>
      </c>
    </row>
    <row r="693" spans="1:16">
      <c r="A693" t="s">
        <v>275</v>
      </c>
      <c r="B693" t="s">
        <v>903</v>
      </c>
      <c r="C693" t="s">
        <v>149</v>
      </c>
      <c r="E693">
        <v>3</v>
      </c>
      <c r="F693" t="s">
        <v>904</v>
      </c>
      <c r="G693" t="s">
        <v>898</v>
      </c>
      <c r="H693" t="s">
        <v>903</v>
      </c>
      <c r="I693" t="s">
        <v>873</v>
      </c>
      <c r="J693" t="s">
        <v>366</v>
      </c>
      <c r="K693">
        <v>0</v>
      </c>
      <c r="L693" t="s">
        <v>281</v>
      </c>
      <c r="M693">
        <v>0</v>
      </c>
      <c r="N693" t="s">
        <v>299</v>
      </c>
      <c r="O693" t="s">
        <v>287</v>
      </c>
      <c r="P693" t="s">
        <v>283</v>
      </c>
    </row>
    <row r="694" spans="1:16">
      <c r="A694" t="s">
        <v>275</v>
      </c>
      <c r="B694" t="s">
        <v>905</v>
      </c>
      <c r="C694" t="s">
        <v>906</v>
      </c>
      <c r="F694" t="s">
        <v>907</v>
      </c>
      <c r="I694" t="s">
        <v>873</v>
      </c>
      <c r="J694" t="s">
        <v>280</v>
      </c>
      <c r="K694">
        <v>0</v>
      </c>
      <c r="L694" t="s">
        <v>281</v>
      </c>
      <c r="M694">
        <v>0</v>
      </c>
      <c r="N694" t="s">
        <v>282</v>
      </c>
      <c r="O694" t="s">
        <v>283</v>
      </c>
      <c r="P694" t="s">
        <v>283</v>
      </c>
    </row>
    <row r="695" spans="1:16">
      <c r="A695" t="s">
        <v>275</v>
      </c>
      <c r="B695" t="s">
        <v>908</v>
      </c>
      <c r="C695" t="s">
        <v>909</v>
      </c>
      <c r="E695">
        <v>1</v>
      </c>
      <c r="F695" t="s">
        <v>910</v>
      </c>
      <c r="G695" t="s">
        <v>905</v>
      </c>
      <c r="H695" t="s">
        <v>908</v>
      </c>
      <c r="I695" t="s">
        <v>873</v>
      </c>
      <c r="J695" t="s">
        <v>280</v>
      </c>
      <c r="K695">
        <v>0</v>
      </c>
      <c r="L695" t="s">
        <v>334</v>
      </c>
      <c r="M695">
        <v>0</v>
      </c>
      <c r="N695" t="s">
        <v>282</v>
      </c>
      <c r="O695" t="s">
        <v>283</v>
      </c>
      <c r="P695" t="s">
        <v>283</v>
      </c>
    </row>
    <row r="696" spans="1:16">
      <c r="A696" t="s">
        <v>275</v>
      </c>
      <c r="B696" t="s">
        <v>911</v>
      </c>
      <c r="C696" t="s">
        <v>912</v>
      </c>
      <c r="E696">
        <v>1</v>
      </c>
      <c r="F696" t="s">
        <v>913</v>
      </c>
      <c r="G696" t="s">
        <v>908</v>
      </c>
      <c r="H696" t="s">
        <v>911</v>
      </c>
      <c r="I696" t="s">
        <v>873</v>
      </c>
      <c r="J696" t="s">
        <v>280</v>
      </c>
      <c r="K696">
        <v>0</v>
      </c>
      <c r="L696" t="s">
        <v>338</v>
      </c>
      <c r="M696">
        <v>0</v>
      </c>
      <c r="N696" t="s">
        <v>282</v>
      </c>
      <c r="O696" t="s">
        <v>283</v>
      </c>
      <c r="P696" t="s">
        <v>283</v>
      </c>
    </row>
    <row r="697" spans="1:16">
      <c r="A697" t="s">
        <v>275</v>
      </c>
      <c r="B697" t="s">
        <v>914</v>
      </c>
      <c r="C697" t="s">
        <v>915</v>
      </c>
      <c r="E697">
        <v>2</v>
      </c>
      <c r="F697" t="s">
        <v>916</v>
      </c>
      <c r="G697" t="s">
        <v>905</v>
      </c>
      <c r="H697" t="s">
        <v>914</v>
      </c>
      <c r="I697" t="s">
        <v>873</v>
      </c>
      <c r="J697" t="s">
        <v>280</v>
      </c>
      <c r="K697">
        <v>0</v>
      </c>
      <c r="L697" t="s">
        <v>281</v>
      </c>
      <c r="M697">
        <v>0</v>
      </c>
      <c r="N697" t="s">
        <v>282</v>
      </c>
      <c r="O697" t="s">
        <v>283</v>
      </c>
      <c r="P697" t="s">
        <v>283</v>
      </c>
    </row>
    <row r="698" spans="1:16">
      <c r="A698" t="s">
        <v>275</v>
      </c>
      <c r="B698" t="s">
        <v>353</v>
      </c>
      <c r="C698" t="s">
        <v>145</v>
      </c>
      <c r="E698">
        <v>1</v>
      </c>
      <c r="F698" t="s">
        <v>354</v>
      </c>
      <c r="G698" t="s">
        <v>914</v>
      </c>
      <c r="H698" t="s">
        <v>353</v>
      </c>
      <c r="I698" t="s">
        <v>873</v>
      </c>
      <c r="J698" t="s">
        <v>372</v>
      </c>
      <c r="K698">
        <v>0</v>
      </c>
      <c r="L698" t="s">
        <v>281</v>
      </c>
      <c r="M698">
        <v>0</v>
      </c>
      <c r="N698" t="s">
        <v>299</v>
      </c>
      <c r="O698" t="s">
        <v>287</v>
      </c>
      <c r="P698" t="s">
        <v>283</v>
      </c>
    </row>
    <row r="699" spans="1:16">
      <c r="A699" t="s">
        <v>275</v>
      </c>
      <c r="B699" t="s">
        <v>883</v>
      </c>
      <c r="C699" t="s">
        <v>146</v>
      </c>
      <c r="E699">
        <v>2</v>
      </c>
      <c r="F699" t="s">
        <v>884</v>
      </c>
      <c r="G699" t="s">
        <v>914</v>
      </c>
      <c r="H699" t="s">
        <v>883</v>
      </c>
      <c r="I699" t="s">
        <v>873</v>
      </c>
      <c r="J699" t="s">
        <v>357</v>
      </c>
      <c r="K699">
        <v>0</v>
      </c>
      <c r="L699" t="s">
        <v>281</v>
      </c>
      <c r="M699">
        <v>0</v>
      </c>
      <c r="N699" t="s">
        <v>299</v>
      </c>
      <c r="O699" t="s">
        <v>287</v>
      </c>
      <c r="P699" t="s">
        <v>283</v>
      </c>
    </row>
    <row r="700" spans="1:16">
      <c r="A700" t="s">
        <v>275</v>
      </c>
      <c r="B700" t="s">
        <v>885</v>
      </c>
      <c r="C700" t="s">
        <v>150</v>
      </c>
      <c r="E700">
        <v>3</v>
      </c>
      <c r="F700" t="s">
        <v>887</v>
      </c>
      <c r="G700" t="s">
        <v>914</v>
      </c>
      <c r="H700" t="s">
        <v>885</v>
      </c>
      <c r="I700" t="s">
        <v>873</v>
      </c>
      <c r="J700" t="s">
        <v>372</v>
      </c>
      <c r="K700">
        <v>0</v>
      </c>
      <c r="L700" t="s">
        <v>281</v>
      </c>
      <c r="M700">
        <v>0</v>
      </c>
      <c r="N700" t="s">
        <v>299</v>
      </c>
      <c r="O700" t="s">
        <v>287</v>
      </c>
      <c r="P700" t="s">
        <v>283</v>
      </c>
    </row>
    <row r="701" spans="1:16">
      <c r="B701" t="s">
        <v>982</v>
      </c>
      <c r="C701" t="s">
        <v>918</v>
      </c>
      <c r="E701">
        <v>4</v>
      </c>
      <c r="F701" t="s">
        <v>919</v>
      </c>
      <c r="G701" t="s">
        <v>914</v>
      </c>
      <c r="H701" t="s">
        <v>917</v>
      </c>
      <c r="I701" t="s">
        <v>873</v>
      </c>
      <c r="J701" t="s">
        <v>1005</v>
      </c>
      <c r="K701">
        <v>0</v>
      </c>
      <c r="L701" t="s">
        <v>281</v>
      </c>
      <c r="M701">
        <v>0</v>
      </c>
      <c r="N701" t="s">
        <v>299</v>
      </c>
      <c r="O701" t="s">
        <v>287</v>
      </c>
      <c r="P701" t="s">
        <v>283</v>
      </c>
    </row>
    <row r="702" spans="1:16">
      <c r="B702" t="s">
        <v>978</v>
      </c>
      <c r="C702" t="s">
        <v>977</v>
      </c>
      <c r="J702" t="s">
        <v>280</v>
      </c>
      <c r="N702" t="s">
        <v>282</v>
      </c>
    </row>
  </sheetData>
  <autoFilter ref="A1:Y700"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00B050"/>
  </sheetPr>
  <dimension ref="A1:XFC60"/>
  <sheetViews>
    <sheetView showGridLines="0" tabSelected="1" topLeftCell="A7" zoomScale="90" zoomScaleNormal="90" workbookViewId="0">
      <pane xSplit="5" ySplit="5" topLeftCell="I43" activePane="bottomRight" state="frozenSplit"/>
      <selection activeCell="J21" sqref="J21"/>
      <selection pane="topRight" activeCell="J21" sqref="J21"/>
      <selection pane="bottomLeft" activeCell="J21" sqref="J21"/>
      <selection pane="bottomRight" activeCell="F48" sqref="F48"/>
    </sheetView>
  </sheetViews>
  <sheetFormatPr defaultColWidth="0" defaultRowHeight="14.4" zeroHeight="1"/>
  <cols>
    <col min="1" max="1" width="1.578125" customWidth="1"/>
    <col min="2" max="2" width="1.41796875" hidden="1" customWidth="1"/>
    <col min="3" max="3" width="1.83984375" hidden="1" customWidth="1"/>
    <col min="4" max="4" width="1.578125" hidden="1" customWidth="1"/>
    <col min="5" max="5" width="6.578125" customWidth="1"/>
    <col min="6" max="6" width="46.578125" customWidth="1"/>
    <col min="7" max="7" width="5.578125" hidden="1" customWidth="1"/>
    <col min="8" max="8" width="14.578125" customWidth="1"/>
    <col min="9" max="9" width="16.68359375" customWidth="1"/>
    <col min="10" max="11" width="16.68359375" hidden="1" customWidth="1"/>
    <col min="12" max="12" width="16.68359375" customWidth="1"/>
    <col min="13" max="13" width="16.68359375" style="144" customWidth="1"/>
    <col min="14" max="14" width="16.68359375" style="80" customWidth="1"/>
    <col min="15" max="15" width="16.68359375" style="80" hidden="1" customWidth="1"/>
    <col min="16" max="16" width="16.68359375" customWidth="1"/>
    <col min="17" max="17" width="16.68359375" style="144" customWidth="1"/>
    <col min="18" max="19" width="16.68359375" hidden="1" customWidth="1"/>
    <col min="20" max="20" width="18" hidden="1" customWidth="1"/>
    <col min="21" max="21" width="20.15625" style="80" customWidth="1"/>
    <col min="22" max="22" width="16.68359375" style="80" customWidth="1"/>
    <col min="23" max="23" width="12.26171875" style="80" customWidth="1"/>
    <col min="24" max="24" width="16.68359375" style="165" customWidth="1"/>
    <col min="25" max="25" width="15.41796875" style="80" customWidth="1"/>
    <col min="26" max="26" width="16.68359375" customWidth="1"/>
    <col min="27" max="27" width="12.578125" customWidth="1"/>
    <col min="28" max="16379" width="3.41796875" hidden="1"/>
    <col min="16380" max="16381" width="4" hidden="1"/>
    <col min="16382" max="16382" width="5.15625" hidden="1"/>
    <col min="16383" max="16383" width="2.83984375" hidden="1" customWidth="1"/>
    <col min="16384" max="16384" width="5.578125" hidden="1" customWidth="1"/>
  </cols>
  <sheetData>
    <row r="1" spans="5:58" hidden="1"/>
    <row r="2" spans="5:58" hidden="1">
      <c r="H2" t="s">
        <v>145</v>
      </c>
      <c r="I2" t="s">
        <v>166</v>
      </c>
      <c r="J2" t="s">
        <v>167</v>
      </c>
      <c r="K2" t="s">
        <v>168</v>
      </c>
      <c r="L2" t="s">
        <v>169</v>
      </c>
      <c r="M2" s="144" t="s">
        <v>170</v>
      </c>
      <c r="N2" s="80" t="s">
        <v>171</v>
      </c>
      <c r="O2" s="80" t="s">
        <v>172</v>
      </c>
      <c r="P2" t="s">
        <v>173</v>
      </c>
      <c r="Q2" s="144" t="s">
        <v>174</v>
      </c>
      <c r="R2" t="s">
        <v>175</v>
      </c>
      <c r="S2" t="s">
        <v>176</v>
      </c>
      <c r="T2" t="s">
        <v>177</v>
      </c>
      <c r="U2" s="80" t="s">
        <v>178</v>
      </c>
      <c r="V2" s="80" t="s">
        <v>179</v>
      </c>
      <c r="W2" s="80" t="s">
        <v>180</v>
      </c>
      <c r="X2" s="165" t="s">
        <v>181</v>
      </c>
      <c r="Y2" s="80" t="s">
        <v>182</v>
      </c>
      <c r="Z2" t="s">
        <v>183</v>
      </c>
    </row>
    <row r="3" spans="5:58" hidden="1"/>
    <row r="4" spans="5:58" hidden="1"/>
    <row r="5" spans="5:58" hidden="1"/>
    <row r="6" spans="5:58" hidden="1"/>
    <row r="7" spans="5:58" ht="15" customHeight="1"/>
    <row r="8" spans="5:58" ht="11.25" customHeight="1"/>
    <row r="9" spans="5:58" ht="18.75" customHeight="1">
      <c r="E9" s="455" t="s">
        <v>134</v>
      </c>
      <c r="F9" s="469" t="s">
        <v>0</v>
      </c>
      <c r="G9" s="470"/>
      <c r="H9" s="447" t="s">
        <v>2</v>
      </c>
      <c r="I9" s="447" t="s">
        <v>3</v>
      </c>
      <c r="J9" s="447" t="s">
        <v>4</v>
      </c>
      <c r="K9" s="447" t="s">
        <v>5</v>
      </c>
      <c r="L9" s="447" t="s">
        <v>6</v>
      </c>
      <c r="M9" s="451" t="s">
        <v>7</v>
      </c>
      <c r="N9" s="452" t="s">
        <v>8</v>
      </c>
      <c r="O9" s="453"/>
      <c r="P9" s="453"/>
      <c r="Q9" s="454"/>
      <c r="R9" s="447" t="s">
        <v>9</v>
      </c>
      <c r="S9" s="458" t="s">
        <v>1064</v>
      </c>
      <c r="T9" s="438" t="s">
        <v>135</v>
      </c>
      <c r="U9" s="475" t="s">
        <v>11</v>
      </c>
      <c r="V9" s="447" t="s">
        <v>12</v>
      </c>
      <c r="W9" s="447"/>
      <c r="X9" s="447" t="s">
        <v>13</v>
      </c>
      <c r="Y9" s="447"/>
      <c r="Z9" s="447" t="s">
        <v>14</v>
      </c>
    </row>
    <row r="10" spans="5:58" ht="28.5" customHeight="1">
      <c r="E10" s="456"/>
      <c r="F10" s="471"/>
      <c r="G10" s="472"/>
      <c r="H10" s="447"/>
      <c r="I10" s="447"/>
      <c r="J10" s="447"/>
      <c r="K10" s="447"/>
      <c r="L10" s="447"/>
      <c r="M10" s="451"/>
      <c r="N10" s="452" t="s">
        <v>15</v>
      </c>
      <c r="O10" s="453"/>
      <c r="P10" s="454"/>
      <c r="Q10" s="451" t="s">
        <v>16</v>
      </c>
      <c r="R10" s="447"/>
      <c r="S10" s="459"/>
      <c r="T10" s="447"/>
      <c r="U10" s="475"/>
      <c r="V10" s="447"/>
      <c r="W10" s="447"/>
      <c r="X10" s="447"/>
      <c r="Y10" s="447"/>
      <c r="Z10" s="447"/>
    </row>
    <row r="11" spans="5:58" ht="113.25" customHeight="1">
      <c r="E11" s="457"/>
      <c r="F11" s="473"/>
      <c r="G11" s="474"/>
      <c r="H11" s="447"/>
      <c r="I11" s="447"/>
      <c r="J11" s="447"/>
      <c r="K11" s="447"/>
      <c r="L11" s="447"/>
      <c r="M11" s="451"/>
      <c r="N11" s="161" t="s">
        <v>17</v>
      </c>
      <c r="O11" s="161" t="s">
        <v>18</v>
      </c>
      <c r="P11" s="35" t="s">
        <v>19</v>
      </c>
      <c r="Q11" s="451"/>
      <c r="R11" s="447"/>
      <c r="S11" s="460"/>
      <c r="T11" s="447"/>
      <c r="U11" s="475"/>
      <c r="V11" s="161" t="s">
        <v>20</v>
      </c>
      <c r="W11" s="81" t="s">
        <v>21</v>
      </c>
      <c r="X11" s="166" t="s">
        <v>20</v>
      </c>
      <c r="Y11" s="81" t="s">
        <v>21</v>
      </c>
      <c r="Z11" s="447"/>
    </row>
    <row r="12" spans="5:58" ht="18.75" customHeight="1">
      <c r="E12" s="140" t="s">
        <v>22</v>
      </c>
      <c r="F12" s="448" t="s">
        <v>23</v>
      </c>
      <c r="G12" s="448"/>
      <c r="H12" s="448"/>
      <c r="I12" s="448"/>
      <c r="J12" s="448"/>
      <c r="K12" s="448"/>
      <c r="L12" s="448"/>
      <c r="M12" s="448"/>
      <c r="N12" s="448"/>
      <c r="O12" s="448"/>
      <c r="P12" s="448"/>
      <c r="Q12" s="448"/>
      <c r="R12" s="448"/>
      <c r="S12" s="448"/>
      <c r="T12" s="448"/>
      <c r="U12" s="448"/>
      <c r="V12" s="448"/>
      <c r="W12" s="448"/>
      <c r="X12" s="448"/>
      <c r="Y12" s="448"/>
      <c r="Z12" s="140"/>
    </row>
    <row r="13" spans="5:58" ht="20.100000000000001" customHeight="1">
      <c r="E13" s="141" t="s">
        <v>24</v>
      </c>
      <c r="F13" s="269" t="s">
        <v>25</v>
      </c>
      <c r="G13" s="142"/>
      <c r="H13" s="142"/>
      <c r="I13" s="142"/>
      <c r="J13" s="142"/>
      <c r="K13" s="142"/>
      <c r="L13" s="142"/>
      <c r="M13" s="145"/>
      <c r="N13" s="162"/>
      <c r="O13" s="162"/>
      <c r="P13" s="142"/>
      <c r="Q13" s="145"/>
      <c r="R13" s="142"/>
      <c r="S13" s="142"/>
      <c r="T13" s="142"/>
      <c r="U13" s="142"/>
      <c r="V13" s="162"/>
      <c r="W13" s="142"/>
      <c r="X13" s="167"/>
      <c r="Y13" s="142"/>
      <c r="Z13" s="143"/>
    </row>
    <row r="14" spans="5:58" ht="20.100000000000001" customHeight="1">
      <c r="E14" s="129" t="s">
        <v>26</v>
      </c>
      <c r="F14" s="270" t="s">
        <v>27</v>
      </c>
      <c r="G14" s="267"/>
      <c r="H14" s="135">
        <f>IFERROR(IF(COUNT(IndHUF!$AD$13),IF(IndHUF!$AD$13=0,"0",IndHUF!$AD$13),""),"")</f>
        <v>10</v>
      </c>
      <c r="I14" s="154">
        <f>+IF(COUNT(IndHUF!H26),IndHUF!H26,"")</f>
        <v>15600279</v>
      </c>
      <c r="J14" s="154" t="str">
        <f>+IF(COUNT(IndHUF!I26),IndHUF!I26,"")</f>
        <v/>
      </c>
      <c r="K14" s="154" t="str">
        <f>+IF(COUNT(IndHUF!J26),IndHUF!J26,"")</f>
        <v/>
      </c>
      <c r="L14" s="154">
        <f>+IF(COUNT(IndHUF!K26),IndHUF!K26,"")</f>
        <v>15600279</v>
      </c>
      <c r="M14" s="199">
        <f>+IFERROR(IF(COUNT(L14),ROUND(L14/'Shareholding Pattern'!$L$57*100,2),""),0)</f>
        <v>35.86</v>
      </c>
      <c r="N14" s="216">
        <f>+IF(COUNT(+IndHUF!M26),SUM(+IndHUF!M26),"")</f>
        <v>15600279</v>
      </c>
      <c r="O14" s="216" t="str">
        <f>+IF(COUNT(+IndHUF!N26),SUM(+IndHUF!N26),"")</f>
        <v/>
      </c>
      <c r="P14" s="154">
        <f>+IF(COUNT(IndHUF!O26),IndHUF!O26,"")</f>
        <v>15600279</v>
      </c>
      <c r="Q14" s="199">
        <f>+IF(COUNT(IndHUF!P26),IndHUF!P26,"")</f>
        <v>35.86</v>
      </c>
      <c r="R14" s="154" t="str">
        <f>+IF(COUNT(IndHUF!Q26),IndHUF!Q26,"")</f>
        <v/>
      </c>
      <c r="S14" s="154" t="str">
        <f>+IF(COUNT(IndHUF!R26),IndHUF!R26,"")</f>
        <v/>
      </c>
      <c r="T14" s="154" t="str">
        <f>+IF(COUNT(IndHUF!S26),IndHUF!S26,"")</f>
        <v/>
      </c>
      <c r="U14" s="155">
        <f>+IFERROR(IF(COUNT(L14,T14),ROUND(SUM(L14,T14)/SUM('Shareholding Pattern'!$L$57,'Shareholding Pattern'!$T$57)*100,2),""),0)</f>
        <v>35.86</v>
      </c>
      <c r="V14" s="237">
        <f>+IF(COUNT(IndHUF!U26),IndHUF!U26,"")</f>
        <v>900000</v>
      </c>
      <c r="W14" s="212">
        <f>+IFERROR(IF(COUNT(V14),ROUND(SUM(V14)/SUM(L14)*100,2),""),0)</f>
        <v>5.77</v>
      </c>
      <c r="X14" s="237">
        <f>+IF(COUNT(IndHUF!W26),IndHUF!W26,"")</f>
        <v>5872679</v>
      </c>
      <c r="Y14" s="155">
        <f>+IFERROR(IF(COUNT(X14),ROUND(SUM(X14)/SUM(L14)*100,2),""),0)</f>
        <v>37.64</v>
      </c>
      <c r="Z14" s="154">
        <f>+IF(COUNT(IndHUF!Y26),IndHUF!Y26,"")</f>
        <v>15600279</v>
      </c>
      <c r="AA14" s="116"/>
      <c r="AR14" t="s">
        <v>185</v>
      </c>
      <c r="AX14" t="s">
        <v>220</v>
      </c>
      <c r="AZ14" t="s">
        <v>921</v>
      </c>
      <c r="BF14" t="s">
        <v>486</v>
      </c>
    </row>
    <row r="15" spans="5:58" ht="20.100000000000001" customHeight="1">
      <c r="E15" s="130" t="s">
        <v>28</v>
      </c>
      <c r="F15" s="271" t="s">
        <v>29</v>
      </c>
      <c r="G15" s="267"/>
      <c r="H15" s="135" t="str">
        <f>IFERROR(IF(COUNT(CGAndSG!$AD$13),IF(CGAndSG!$AD$13=0,"0",CGAndSG!$AD$13),""),"")</f>
        <v/>
      </c>
      <c r="I15" s="154" t="str">
        <f>IFERROR(IF(COUNT(CGAndSG!H16),(CGAndSG!H16),""),"")</f>
        <v/>
      </c>
      <c r="J15" s="154" t="str">
        <f>IFERROR(IF(COUNT(CGAndSG!I16),(CGAndSG!I16),""),"")</f>
        <v/>
      </c>
      <c r="K15" s="154" t="str">
        <f>IFERROR(IF(COUNT(CGAndSG!J16),(CGAndSG!J16),""),"")</f>
        <v/>
      </c>
      <c r="L15" s="154" t="str">
        <f>IFERROR(IF(COUNT(CGAndSG!K16),(CGAndSG!K16),""),"")</f>
        <v/>
      </c>
      <c r="M15" s="199" t="str">
        <f>+IFERROR(IF(COUNT(L15),ROUND(L15/'Shareholding Pattern'!$L$57*100,2),""),0)</f>
        <v/>
      </c>
      <c r="N15" s="321" t="str">
        <f>IFERROR(IF(COUNT(CGAndSG!M16),(CGAndSG!M16),""),"")</f>
        <v/>
      </c>
      <c r="O15" s="216" t="str">
        <f>IFERROR(IF(COUNT(CGAndSG!N16),(CGAndSG!N16),""),"")</f>
        <v/>
      </c>
      <c r="P15" s="154" t="str">
        <f>IFERROR(IF(COUNT(CGAndSG!O16),(CGAndSG!O16),""),"")</f>
        <v/>
      </c>
      <c r="Q15" s="199" t="str">
        <f>IFERROR(IF(COUNT(CGAndSG!P16),(CGAndSG!P16),""),0)</f>
        <v/>
      </c>
      <c r="R15" s="154" t="str">
        <f>IFERROR(IF(COUNT(CGAndSG!Q16),(CGAndSG!Q16),""),"")</f>
        <v/>
      </c>
      <c r="S15" s="154" t="str">
        <f>IFERROR(IF(COUNT(CGAndSG!R16),(CGAndSG!R16),""),"")</f>
        <v/>
      </c>
      <c r="T15" s="154" t="str">
        <f>IFERROR(IF(COUNT(CGAndSG!S16),(CGAndSG!S16),""),"")</f>
        <v/>
      </c>
      <c r="U15" s="155" t="str">
        <f>+IFERROR(IF(COUNT(L15,T15),ROUND(SUM(L15,T15)/SUM('Shareholding Pattern'!$L$57,'Shareholding Pattern'!$T$57)*100,2),""),0)</f>
        <v/>
      </c>
      <c r="V15" s="237" t="str">
        <f>IFERROR(IF(COUNT(CGAndSG!U16),(CGAndSG!U16),""),"")</f>
        <v/>
      </c>
      <c r="W15" s="212" t="str">
        <f t="shared" ref="W15:W17" si="0">+IFERROR(IF(COUNT(V15),ROUND(SUM(V15)/SUM(L15)*100,2),""),0)</f>
        <v/>
      </c>
      <c r="X15" s="237" t="str">
        <f>IFERROR(IF(COUNT(CGAndSG!W16),(CGAndSG!W16),""),"")</f>
        <v/>
      </c>
      <c r="Y15" s="155" t="str">
        <f t="shared" ref="Y15:Y17" si="1">+IFERROR(IF(COUNT(X15),ROUND(SUM(X15)/SUM(L15)*100,2),""),0)</f>
        <v/>
      </c>
      <c r="Z15" s="154" t="str">
        <f>IFERROR(IF(COUNT(CGAndSG!Y16),(CGAndSG!Y16),""),"")</f>
        <v/>
      </c>
      <c r="AA15" s="116"/>
      <c r="AR15" t="s">
        <v>186</v>
      </c>
      <c r="AX15" t="s">
        <v>221</v>
      </c>
      <c r="AZ15" t="s">
        <v>922</v>
      </c>
      <c r="BF15" t="s">
        <v>504</v>
      </c>
    </row>
    <row r="16" spans="5:58" ht="20.100000000000001" customHeight="1">
      <c r="E16" s="129" t="s">
        <v>30</v>
      </c>
      <c r="F16" s="271" t="s">
        <v>31</v>
      </c>
      <c r="H16" s="131" t="str">
        <f>IFERROR(IF(COUNT(Banks!$AD$13),IF(Banks!$AD$13=0,"0",Banks!$AD$13),""),"")</f>
        <v/>
      </c>
      <c r="I16" s="132" t="str">
        <f>IFERROR(IF(COUNT(Banks!H16),(Banks!H16),""),"")</f>
        <v/>
      </c>
      <c r="J16" s="132" t="str">
        <f>IFERROR(IF(COUNT(Banks!I16),(Banks!I16),""),"")</f>
        <v/>
      </c>
      <c r="K16" s="132" t="str">
        <f>IFERROR(IF(COUNT(Banks!J16),(Banks!J16),""),"")</f>
        <v/>
      </c>
      <c r="L16" s="154" t="str">
        <f>IFERROR(IF(COUNT(Banks!K16),(Banks!K16),""),"")</f>
        <v/>
      </c>
      <c r="M16" s="199" t="str">
        <f>+IFERROR(IF(COUNT(L16),ROUND(L16/'Shareholding Pattern'!$L$57*100,2),""),0)</f>
        <v/>
      </c>
      <c r="N16" s="321" t="str">
        <f>IFERROR(IF(COUNT(Banks!M16),(Banks!M16),""),"")</f>
        <v/>
      </c>
      <c r="O16" s="216" t="str">
        <f>IFERROR(IF(COUNT(Banks!N16),(Banks!N16),""),"")</f>
        <v/>
      </c>
      <c r="P16" s="132" t="str">
        <f>IFERROR(IF(COUNT(Banks!O16),(Banks!O16),""),"")</f>
        <v/>
      </c>
      <c r="Q16" s="199" t="str">
        <f>IFERROR(IF(COUNT(Banks!P16),(Banks!P16),""),0)</f>
        <v/>
      </c>
      <c r="R16" s="132" t="str">
        <f>IFERROR(IF(COUNT(Banks!Q16),(Banks!Q16),""),"")</f>
        <v/>
      </c>
      <c r="S16" s="132" t="str">
        <f>IFERROR(IF(COUNT(Banks!R16),(Banks!R16),""),"")</f>
        <v/>
      </c>
      <c r="T16" s="132" t="str">
        <f>IFERROR(IF(COUNT(Banks!S16),(Banks!S16),""),"")</f>
        <v/>
      </c>
      <c r="U16" s="155" t="str">
        <f>+IFERROR(IF(COUNT(L16,T16),ROUND(SUM(L16,T16)/SUM('Shareholding Pattern'!$L$57,'Shareholding Pattern'!$T$57)*100,2),""),0)</f>
        <v/>
      </c>
      <c r="V16" s="237" t="str">
        <f>IFERROR(IF(COUNT(Banks!U16),(Banks!U16),""),"")</f>
        <v/>
      </c>
      <c r="W16" s="212" t="str">
        <f t="shared" si="0"/>
        <v/>
      </c>
      <c r="X16" s="237" t="str">
        <f>IFERROR(IF(COUNT(Banks!W16),(Banks!W16),""),"")</f>
        <v/>
      </c>
      <c r="Y16" s="155" t="str">
        <f t="shared" si="1"/>
        <v/>
      </c>
      <c r="Z16" s="132" t="str">
        <f>IFERROR(IF(COUNT(Banks!Y16),(Banks!Y16),""),"")</f>
        <v/>
      </c>
      <c r="AA16" s="116"/>
      <c r="AR16" t="s">
        <v>187</v>
      </c>
      <c r="AX16" t="s">
        <v>510</v>
      </c>
      <c r="AZ16" t="s">
        <v>229</v>
      </c>
      <c r="BF16" t="s">
        <v>539</v>
      </c>
    </row>
    <row r="17" spans="5:58" ht="20.100000000000001" customHeight="1">
      <c r="E17" s="133" t="s">
        <v>32</v>
      </c>
      <c r="F17" s="272" t="s">
        <v>33</v>
      </c>
      <c r="H17" s="131">
        <f>IFERROR(IF(COUNT(OtherIND!$AD$13),IF(OtherIND!$AD$13=0,"0",OtherIND!$AD$13),""),"")</f>
        <v>6</v>
      </c>
      <c r="I17" s="156">
        <f>IFERROR(IF(COUNT(OtherIND!J22),(OtherIND!J22),""),"")</f>
        <v>9625216</v>
      </c>
      <c r="J17" s="156" t="str">
        <f>IFERROR(IF(COUNT(OtherIND!K22),(OtherIND!K22),""),"")</f>
        <v/>
      </c>
      <c r="K17" s="156" t="str">
        <f>IFERROR(IF(COUNT(OtherIND!L22),(OtherIND!L22),""),"")</f>
        <v/>
      </c>
      <c r="L17" s="156">
        <f>IFERROR(IF(COUNT(OtherIND!M22),(OtherIND!M22),""),"")</f>
        <v>9625216</v>
      </c>
      <c r="M17" s="241">
        <f>+IFERROR(IF(COUNT(L17),ROUND(L17/'Shareholding Pattern'!$L$57*100,2),""),0)</f>
        <v>22.13</v>
      </c>
      <c r="N17" s="321">
        <f>IFERROR(IF(COUNT(OtherIND!O22),(OtherIND!O22),""),"")</f>
        <v>9625216</v>
      </c>
      <c r="O17" s="216" t="str">
        <f>IFERROR(IF(COUNT(OtherIND!P22),(OtherIND!P22),""),"")</f>
        <v/>
      </c>
      <c r="P17" s="156">
        <f>IFERROR(IF(COUNT(OtherIND!Q22),(OtherIND!Q22),""),"")</f>
        <v>9625216</v>
      </c>
      <c r="Q17" s="241">
        <f>IFERROR(IF(COUNT(OtherIND!R22),(OtherIND!R22),""),0)</f>
        <v>22.13</v>
      </c>
      <c r="R17" s="156" t="str">
        <f>IFERROR(IF(COUNT(OtherIND!S22),(OtherIND!S22),""),"")</f>
        <v/>
      </c>
      <c r="S17" s="156" t="str">
        <f>IFERROR(IF(COUNT(OtherIND!T22),(OtherIND!T22),""),"")</f>
        <v/>
      </c>
      <c r="T17" s="156" t="str">
        <f>IFERROR(IF(COUNT(OtherIND!U22),(OtherIND!U22),""),"")</f>
        <v/>
      </c>
      <c r="U17" s="157">
        <f>+IFERROR(IF(COUNT(L17,T17),ROUND(SUM(L17,T17)/SUM('Shareholding Pattern'!$L$57,'Shareholding Pattern'!$T$57)*100,2),""),0)</f>
        <v>22.13</v>
      </c>
      <c r="V17" s="237">
        <f>IFERROR(IF(COUNT(OtherIND!W22),(OtherIND!W22),""),"")</f>
        <v>4300000</v>
      </c>
      <c r="W17" s="261">
        <f t="shared" si="0"/>
        <v>44.67</v>
      </c>
      <c r="X17" s="237">
        <f>IFERROR(IF(COUNT(OtherIND!Y22),(OtherIND!Y22),""),"")</f>
        <v>5000000</v>
      </c>
      <c r="Y17" s="157">
        <f t="shared" si="1"/>
        <v>51.95</v>
      </c>
      <c r="Z17" s="156">
        <f>IFERROR(IF(COUNT(OtherIND!AA22),(OtherIND!AA22),""),"")</f>
        <v>9625216</v>
      </c>
      <c r="AA17" s="116"/>
      <c r="AR17" t="s">
        <v>188</v>
      </c>
      <c r="AX17" t="s">
        <v>511</v>
      </c>
      <c r="AZ17" t="s">
        <v>924</v>
      </c>
      <c r="BF17" t="s">
        <v>747</v>
      </c>
    </row>
    <row r="18" spans="5:58" ht="20.100000000000001" customHeight="1">
      <c r="E18" s="449" t="s">
        <v>35</v>
      </c>
      <c r="F18" s="449"/>
      <c r="G18" s="449"/>
      <c r="H18" s="4">
        <f>+IFERROR(IF(COUNT(H14:H17),ROUND(SUM(H14:H17),0),""),"")</f>
        <v>16</v>
      </c>
      <c r="I18" s="4">
        <f t="shared" ref="I18:Z18" si="2">+IFERROR(IF(COUNT(I14:I17),ROUND(SUM(I14:I17),0),""),"")</f>
        <v>25225495</v>
      </c>
      <c r="J18" s="4" t="str">
        <f t="shared" si="2"/>
        <v/>
      </c>
      <c r="K18" s="4" t="str">
        <f t="shared" si="2"/>
        <v/>
      </c>
      <c r="L18" s="77">
        <f t="shared" si="2"/>
        <v>25225495</v>
      </c>
      <c r="M18" s="201">
        <f>+IFERROR(IF(COUNT(L18),ROUND(L18/'Shareholding Pattern'!$L$57*100,2),""),0)</f>
        <v>57.99</v>
      </c>
      <c r="N18" s="163">
        <f t="shared" si="2"/>
        <v>25225495</v>
      </c>
      <c r="O18" s="163" t="str">
        <f t="shared" si="2"/>
        <v/>
      </c>
      <c r="P18" s="4">
        <f t="shared" si="2"/>
        <v>25225495</v>
      </c>
      <c r="Q18" s="209">
        <f>IFERROR(IF(COUNT(P18),ROUND(P18/$P$58*100,2),""),0)</f>
        <v>57.99</v>
      </c>
      <c r="R18" s="77" t="str">
        <f t="shared" si="2"/>
        <v/>
      </c>
      <c r="S18" s="77" t="str">
        <f t="shared" si="2"/>
        <v/>
      </c>
      <c r="T18" s="77" t="str">
        <f t="shared" si="2"/>
        <v/>
      </c>
      <c r="U18" s="158">
        <f>+IFERROR(IF(COUNT(L18,T18),ROUND(SUM(L18,T18)/SUM('Shareholding Pattern'!$L$57,'Shareholding Pattern'!$T$57)*100,2),""),0)</f>
        <v>57.99</v>
      </c>
      <c r="V18" s="77">
        <f t="shared" si="2"/>
        <v>5200000</v>
      </c>
      <c r="W18" s="213">
        <f>+IFERROR(IF(COUNT(V18),ROUND(SUM(V18)/SUM(L18)*100,2),""),0)</f>
        <v>20.61</v>
      </c>
      <c r="X18" s="77">
        <f t="shared" si="2"/>
        <v>10872679</v>
      </c>
      <c r="Y18" s="159">
        <f>+IFERROR(IF(COUNT(X18),ROUND(SUM(X18)/SUM(L18)*100,2),""),0)</f>
        <v>43.1</v>
      </c>
      <c r="Z18" s="4">
        <f t="shared" si="2"/>
        <v>25225495</v>
      </c>
      <c r="AA18" s="116"/>
      <c r="AR18" t="s">
        <v>189</v>
      </c>
      <c r="AX18" t="s">
        <v>512</v>
      </c>
      <c r="AZ18" t="s">
        <v>230</v>
      </c>
      <c r="BF18" t="s">
        <v>552</v>
      </c>
    </row>
    <row r="19" spans="5:58" ht="20.100000000000001" customHeight="1">
      <c r="E19" s="134" t="s">
        <v>36</v>
      </c>
      <c r="F19" s="41" t="s">
        <v>37</v>
      </c>
      <c r="G19" s="42"/>
      <c r="H19" s="42"/>
      <c r="I19" s="42"/>
      <c r="J19" s="42"/>
      <c r="K19" s="42"/>
      <c r="L19" s="42"/>
      <c r="M19" s="146"/>
      <c r="N19" s="164"/>
      <c r="O19" s="164"/>
      <c r="P19" s="42"/>
      <c r="Q19" s="146"/>
      <c r="R19" s="42"/>
      <c r="S19" s="42"/>
      <c r="T19" s="42"/>
      <c r="U19" s="42"/>
      <c r="V19" s="164"/>
      <c r="W19" s="42"/>
      <c r="X19" s="168"/>
      <c r="Y19" s="42"/>
      <c r="Z19" s="43"/>
      <c r="AA19" s="116"/>
      <c r="AX19" t="s">
        <v>39</v>
      </c>
      <c r="AZ19" t="s">
        <v>231</v>
      </c>
      <c r="BF19" t="s">
        <v>565</v>
      </c>
    </row>
    <row r="20" spans="5:58" ht="34.5" customHeight="1">
      <c r="E20" s="130" t="s">
        <v>26</v>
      </c>
      <c r="F20" s="276" t="s">
        <v>38</v>
      </c>
      <c r="H20" s="135" t="str">
        <f>IFERROR(IF(COUNT(Individuals!$AD$13),IF(Individuals!$AD$13=0,"0",Individuals!$AD$13),""),"")</f>
        <v/>
      </c>
      <c r="I20" s="135" t="str">
        <f>IFERROR(IF(COUNT(Individuals!H16),(Individuals!H16),""),"")</f>
        <v/>
      </c>
      <c r="J20" s="135" t="str">
        <f>IFERROR(IF(COUNT(Individuals!I16),(Individuals!I16),""),"")</f>
        <v/>
      </c>
      <c r="K20" s="135" t="str">
        <f>IFERROR(IF(COUNT(Individuals!J16),(Individuals!J16),""),"")</f>
        <v/>
      </c>
      <c r="L20" s="217" t="str">
        <f>IFERROR(IF(COUNT(Individuals!K16),(Individuals!K16),""),"")</f>
        <v/>
      </c>
      <c r="M20" s="200" t="str">
        <f>+IFERROR(IF(COUNT(L20),ROUND(L20/'Shareholding Pattern'!$L$57*100,2),""),0)</f>
        <v/>
      </c>
      <c r="N20" s="321" t="str">
        <f>IFERROR(IF(COUNT(Individuals!M16),(Individuals!M16),""),"")</f>
        <v/>
      </c>
      <c r="O20" s="216" t="str">
        <f>IFERROR(IF(COUNT(Individuals!N16),(Individuals!N16),""),"")</f>
        <v/>
      </c>
      <c r="P20" s="135" t="str">
        <f>IFERROR(IF(COUNT(Individuals!O16),(Individuals!O16),""),"")</f>
        <v/>
      </c>
      <c r="Q20" s="211" t="str">
        <f>IFERROR(IF(COUNT(Individuals!P16),(Individuals!P16),""),0)</f>
        <v/>
      </c>
      <c r="R20" s="135" t="str">
        <f>IFERROR(IF(COUNT(Individuals!Q16),(Individuals!Q16),""),"")</f>
        <v/>
      </c>
      <c r="S20" s="135" t="str">
        <f>IFERROR(IF(COUNT(Individuals!R16),(Individuals!R16),""),"")</f>
        <v/>
      </c>
      <c r="T20" s="135" t="str">
        <f>IFERROR(IF(COUNT(Individuals!S16),(Individuals!S16),""),"")</f>
        <v/>
      </c>
      <c r="U20" s="160" t="str">
        <f>+IFERROR(IF(COUNT(L20,T20),ROUND(SUM(L20,T20)/SUM('Shareholding Pattern'!$L$57,'Shareholding Pattern'!$T$57)*100,2),""),0)</f>
        <v/>
      </c>
      <c r="V20" s="237" t="str">
        <f>IFERROR(IF(COUNT(Individuals!U16),(Individuals!U16),""),"")</f>
        <v/>
      </c>
      <c r="W20" s="292" t="str">
        <f t="shared" ref="W20:W25" si="3">+IFERROR(IF(COUNT(V20),ROUND(SUM(V20)/SUM(L20)*100,2),""),0)</f>
        <v/>
      </c>
      <c r="X20" s="237" t="str">
        <f>IFERROR(IF(COUNT(Individuals!W16),(Individuals!W16),""),"")</f>
        <v/>
      </c>
      <c r="Y20" s="160" t="str">
        <f t="shared" ref="Y20:Y26" si="4">+IFERROR(IF(COUNT(X20),ROUND(SUM(X20)/SUM(L20)*100,2),""),0)</f>
        <v/>
      </c>
      <c r="Z20" s="135" t="str">
        <f>IFERROR(IF(COUNT(Individuals!Y16),(Individuals!Y16),""),"")</f>
        <v/>
      </c>
      <c r="AA20" s="116"/>
      <c r="AR20" t="s">
        <v>190</v>
      </c>
      <c r="AX20" t="s">
        <v>40</v>
      </c>
      <c r="AZ20" t="s">
        <v>233</v>
      </c>
      <c r="BF20" t="s">
        <v>762</v>
      </c>
    </row>
    <row r="21" spans="5:58" ht="20.100000000000001" customHeight="1">
      <c r="E21" s="130" t="s">
        <v>28</v>
      </c>
      <c r="F21" s="278" t="s">
        <v>39</v>
      </c>
      <c r="H21" s="131" t="str">
        <f>IFERROR(IF(COUNT(Government!$AD$13),IF(Government!$AD$13=0,"0",Government!$AD$13),""),"")</f>
        <v/>
      </c>
      <c r="I21" s="131" t="str">
        <f>IFERROR(IF(COUNT(Government!H16),(Government!H16),""),"")</f>
        <v/>
      </c>
      <c r="J21" s="131" t="str">
        <f>IFERROR(IF(COUNT(Government!I16),(Government!I16),""),"")</f>
        <v/>
      </c>
      <c r="K21" s="131" t="str">
        <f>IFERROR(IF(COUNT(Government!J16),(Government!J16),""),"")</f>
        <v/>
      </c>
      <c r="L21" s="218" t="str">
        <f>IFERROR(IF(COUNT(Government!K16),(Government!K16),""),"")</f>
        <v/>
      </c>
      <c r="M21" s="199" t="str">
        <f>+IFERROR(IF(COUNT(L21),ROUND(L21/'Shareholding Pattern'!$L$57*100,2),""),0)</f>
        <v/>
      </c>
      <c r="N21" s="321" t="str">
        <f>IFERROR(IF(COUNT(Government!M16),(Government!M16),""),"")</f>
        <v/>
      </c>
      <c r="O21" s="216" t="str">
        <f>IFERROR(IF(COUNT(Government!N16),(Government!N16),""),"")</f>
        <v/>
      </c>
      <c r="P21" s="131" t="str">
        <f>IFERROR(IF(COUNT(Government!O16),(Government!O16),""),"")</f>
        <v/>
      </c>
      <c r="Q21" s="208" t="str">
        <f>IFERROR(IF(COUNT(Government!P16),(Government!P16),""),0)</f>
        <v/>
      </c>
      <c r="R21" s="131" t="str">
        <f>IFERROR(IF(COUNT(Government!Q16),(Government!Q16),""),"")</f>
        <v/>
      </c>
      <c r="S21" s="131" t="str">
        <f>IFERROR(IF(COUNT(Government!R16),(Government!R16),""),"")</f>
        <v/>
      </c>
      <c r="T21" s="131" t="str">
        <f>IFERROR(IF(COUNT(Government!S16),(Government!S16),""),"")</f>
        <v/>
      </c>
      <c r="U21" s="155" t="str">
        <f>+IFERROR(IF(COUNT(L21,T21),ROUND(SUM(L21,T21)/SUM('Shareholding Pattern'!$L$57,'Shareholding Pattern'!$T$57)*100,2),""),0)</f>
        <v/>
      </c>
      <c r="V21" s="237" t="str">
        <f>IFERROR(IF(COUNT(Government!U16),(Government!U16),""),"")</f>
        <v/>
      </c>
      <c r="W21" s="212" t="str">
        <f t="shared" si="3"/>
        <v/>
      </c>
      <c r="X21" s="237" t="str">
        <f>IFERROR(IF(COUNT(Government!W16),(Government!W16),""),"")</f>
        <v/>
      </c>
      <c r="Y21" s="155" t="str">
        <f t="shared" si="4"/>
        <v/>
      </c>
      <c r="Z21" s="131" t="str">
        <f>IFERROR(IF(COUNT(Government!Y16),(Government!Y16),""),"")</f>
        <v/>
      </c>
      <c r="AA21" s="116"/>
      <c r="AR21" t="s">
        <v>191</v>
      </c>
      <c r="AX21" t="s">
        <v>513</v>
      </c>
      <c r="AZ21" t="s">
        <v>232</v>
      </c>
      <c r="BF21" t="s">
        <v>578</v>
      </c>
    </row>
    <row r="22" spans="5:58" ht="20.100000000000001" customHeight="1">
      <c r="E22" s="130" t="s">
        <v>30</v>
      </c>
      <c r="F22" s="278" t="s">
        <v>40</v>
      </c>
      <c r="H22" s="131" t="str">
        <f>IFERROR(IF(COUNT(Institutions!$AD$13),IF(Institutions!$AD$13=0,"0",Institutions!$AD$13),""),"")</f>
        <v/>
      </c>
      <c r="I22" s="131" t="str">
        <f>IFERROR(IF(COUNT(Institutions!H16),(Institutions!H16),""),"")</f>
        <v/>
      </c>
      <c r="J22" s="131" t="str">
        <f>IFERROR(IF(COUNT(Institutions!I16),(Institutions!I16),""),"")</f>
        <v/>
      </c>
      <c r="K22" s="131" t="str">
        <f>IFERROR(IF(COUNT(Institutions!J16),(Institutions!J16),""),"")</f>
        <v/>
      </c>
      <c r="L22" s="218" t="str">
        <f>IFERROR(IF(COUNT(Institutions!K16),(Institutions!K16),""),"")</f>
        <v/>
      </c>
      <c r="M22" s="199" t="str">
        <f>+IFERROR(IF(COUNT(L22),ROUND(L22/'Shareholding Pattern'!$L$57*100,2),""),0)</f>
        <v/>
      </c>
      <c r="N22" s="321" t="str">
        <f>IFERROR(IF(COUNT(Institutions!M16),(Institutions!M16),""),"")</f>
        <v/>
      </c>
      <c r="O22" s="216" t="str">
        <f>IFERROR(IF(COUNT(Institutions!N16),(Institutions!N16),""),"")</f>
        <v/>
      </c>
      <c r="P22" s="131" t="str">
        <f>IFERROR(IF(COUNT(Institutions!O16),(Institutions!O16),""),"")</f>
        <v/>
      </c>
      <c r="Q22" s="208" t="str">
        <f>IFERROR(IF(COUNT(Institutions!P16),(Institutions!P16),""),0)</f>
        <v/>
      </c>
      <c r="R22" s="131" t="str">
        <f>IFERROR(IF(COUNT(Institutions!Q16),(Institutions!Q16),""),"")</f>
        <v/>
      </c>
      <c r="S22" s="131" t="str">
        <f>IFERROR(IF(COUNT(Institutions!R16),(Institutions!R16),""),"")</f>
        <v/>
      </c>
      <c r="T22" s="131" t="str">
        <f>IFERROR(IF(COUNT(Institutions!S16),(Institutions!S16),""),"")</f>
        <v/>
      </c>
      <c r="U22" s="155" t="str">
        <f>+IFERROR(IF(COUNT(L22,T22),ROUND(SUM(L22,T22)/SUM('Shareholding Pattern'!$L$57,'Shareholding Pattern'!$T$57)*100,2),""),0)</f>
        <v/>
      </c>
      <c r="V22" s="237" t="str">
        <f>IFERROR(IF(COUNT(Institutions!U16),(Institutions!U16),""),"")</f>
        <v/>
      </c>
      <c r="W22" s="212" t="str">
        <f t="shared" si="3"/>
        <v/>
      </c>
      <c r="X22" s="237" t="str">
        <f>IFERROR(IF(COUNT(Institutions!W16),(Institutions!W16),""),"")</f>
        <v/>
      </c>
      <c r="Y22" s="155" t="str">
        <f t="shared" si="4"/>
        <v/>
      </c>
      <c r="Z22" s="131" t="str">
        <f>IFERROR(IF(COUNT(Institutions!Y16),(Institutions!Y16),""),"")</f>
        <v/>
      </c>
      <c r="AA22" s="116"/>
      <c r="AR22" t="s">
        <v>193</v>
      </c>
      <c r="AX22" t="s">
        <v>514</v>
      </c>
      <c r="AZ22" t="s">
        <v>234</v>
      </c>
      <c r="BF22" t="s">
        <v>775</v>
      </c>
    </row>
    <row r="23" spans="5:58" ht="20.100000000000001" customHeight="1">
      <c r="E23" s="130" t="s">
        <v>32</v>
      </c>
      <c r="F23" s="278" t="s">
        <v>41</v>
      </c>
      <c r="H23" s="131" t="str">
        <f>IFERROR(IF(COUNT(FPIPromoter!$AD$13),IF(FPIPromoter!$AD$13=0,"0",FPIPromoter!$AD$13),""),"")</f>
        <v/>
      </c>
      <c r="I23" s="131" t="str">
        <f>IFERROR(IF(COUNT(FPIPromoter!H16),(FPIPromoter!H16),""),"")</f>
        <v/>
      </c>
      <c r="J23" s="131" t="str">
        <f>IFERROR(IF(COUNT(FPIPromoter!I16),(FPIPromoter!I16),""),"")</f>
        <v/>
      </c>
      <c r="K23" s="131" t="str">
        <f>IFERROR(IF(COUNT(FPIPromoter!J16),(FPIPromoter!J16),""),"")</f>
        <v/>
      </c>
      <c r="L23" s="218" t="str">
        <f>IFERROR(IF(COUNT(FPIPromoter!K16),(FPIPromoter!K16),""),"")</f>
        <v/>
      </c>
      <c r="M23" s="199" t="str">
        <f>+IFERROR(IF(COUNT(L23),ROUND(L23/'Shareholding Pattern'!$L$57*100,2),""),0)</f>
        <v/>
      </c>
      <c r="N23" s="321" t="str">
        <f>IFERROR(IF(COUNT(FPIPromoter!M16),(FPIPromoter!M16),""),"")</f>
        <v/>
      </c>
      <c r="O23" s="216" t="str">
        <f>IFERROR(IF(COUNT(FPIPromoter!N16),(FPIPromoter!N16),""),"")</f>
        <v/>
      </c>
      <c r="P23" s="131" t="str">
        <f>IFERROR(IF(COUNT(FPIPromoter!O16),(FPIPromoter!O16),""),"")</f>
        <v/>
      </c>
      <c r="Q23" s="208" t="str">
        <f>IFERROR(IF(COUNT(FPIPromoter!P16),(FPIPromoter!P16),""),0)</f>
        <v/>
      </c>
      <c r="R23" s="131" t="str">
        <f>IFERROR(IF(COUNT(FPIPromoter!Q16),(FPIPromoter!Q16),""),"")</f>
        <v/>
      </c>
      <c r="S23" s="131" t="str">
        <f>IFERROR(IF(COUNT(FPIPromoter!R16),(FPIPromoter!R16),""),"")</f>
        <v/>
      </c>
      <c r="T23" s="131" t="str">
        <f>IFERROR(IF(COUNT(FPIPromoter!S16),(FPIPromoter!S16),""),"")</f>
        <v/>
      </c>
      <c r="U23" s="155" t="str">
        <f>+IFERROR(IF(COUNT(L23,T23),ROUND(SUM(L23,T23)/SUM('Shareholding Pattern'!$L$57,'Shareholding Pattern'!$T$57)*100,2),""),0)</f>
        <v/>
      </c>
      <c r="V23" s="237" t="str">
        <f>IFERROR(IF(COUNT(FPIPromoter!U16),(FPIPromoter!U16),""),"")</f>
        <v/>
      </c>
      <c r="W23" s="212" t="str">
        <f t="shared" si="3"/>
        <v/>
      </c>
      <c r="X23" s="237" t="str">
        <f>IFERROR(IF(COUNT(FPIPromoter!W16),(FPIPromoter!W16),""),"")</f>
        <v/>
      </c>
      <c r="Y23" s="155" t="str">
        <f t="shared" si="4"/>
        <v/>
      </c>
      <c r="Z23" s="131" t="str">
        <f>IFERROR(IF(COUNT(FPIPromoter!Y16),(FPIPromoter!Y16),""),"")</f>
        <v/>
      </c>
      <c r="AA23" s="116"/>
      <c r="AR23" t="s">
        <v>192</v>
      </c>
      <c r="AX23" t="s">
        <v>515</v>
      </c>
      <c r="AZ23" t="s">
        <v>235</v>
      </c>
      <c r="BF23" t="s">
        <v>790</v>
      </c>
    </row>
    <row r="24" spans="5:58" ht="20.100000000000001" customHeight="1">
      <c r="E24" s="136" t="s">
        <v>42</v>
      </c>
      <c r="F24" s="280" t="s">
        <v>33</v>
      </c>
      <c r="H24" s="137" t="str">
        <f>IFERROR(IF(COUNT(OtherForeign!$AD$13),IF(OtherForeign!$AD$13=0,"0",OtherForeign!$AD$13),""),"")</f>
        <v/>
      </c>
      <c r="I24" s="137" t="str">
        <f>IFERROR(IF(COUNT(OtherForeign!J16),(OtherForeign!J16),""),"")</f>
        <v/>
      </c>
      <c r="J24" s="137" t="str">
        <f>IFERROR(IF(COUNT(OtherForeign!K16),(OtherForeign!K16),""),"")</f>
        <v/>
      </c>
      <c r="K24" s="137" t="str">
        <f>IFERROR(IF(COUNT(OtherForeign!L16),(OtherForeign!L16),""),"")</f>
        <v/>
      </c>
      <c r="L24" s="245" t="str">
        <f>IFERROR(IF(COUNT(OtherForeign!M16),(OtherForeign!M16),""),"")</f>
        <v/>
      </c>
      <c r="M24" s="241" t="str">
        <f>+IFERROR(IF(COUNT(L24),ROUND(L24/'Shareholding Pattern'!$L$57*100,2),""),0)</f>
        <v/>
      </c>
      <c r="N24" s="321" t="str">
        <f>IFERROR(IF(COUNT(OtherForeign!O16),(OtherForeign!O16),""),"")</f>
        <v/>
      </c>
      <c r="O24" s="216" t="str">
        <f>IFERROR(IF(COUNT(OtherForeign!P16),(OtherForeign!P16),""),"")</f>
        <v/>
      </c>
      <c r="P24" s="137" t="str">
        <f>IFERROR(IF(COUNT(OtherForeign!Q16),(OtherForeign!Q16),""),"")</f>
        <v/>
      </c>
      <c r="Q24" s="246" t="str">
        <f>IFERROR(IF(COUNT(OtherForeign!R16),(OtherForeign!R16),""),0)</f>
        <v/>
      </c>
      <c r="R24" s="137" t="str">
        <f>IFERROR(IF(COUNT(OtherForeign!S16),(OtherForeign!S16),""),"")</f>
        <v/>
      </c>
      <c r="S24" s="137" t="str">
        <f>IFERROR(IF(COUNT(OtherForeign!T16),(OtherForeign!T16),""),"")</f>
        <v/>
      </c>
      <c r="T24" s="137" t="str">
        <f>IFERROR(IF(COUNT(OtherForeign!U16),(OtherForeign!U16),""),"")</f>
        <v/>
      </c>
      <c r="U24" s="157" t="str">
        <f>+IFERROR(IF(COUNT(L24,T24),ROUND(SUM(L24,T24)/SUM('Shareholding Pattern'!$L$57,'Shareholding Pattern'!$T$57)*100,2),""),0)</f>
        <v/>
      </c>
      <c r="V24" s="237" t="str">
        <f>IFERROR(IF(COUNT(OtherForeign!W16),(OtherForeign!W16),""),"")</f>
        <v/>
      </c>
      <c r="W24" s="261" t="str">
        <f t="shared" si="3"/>
        <v/>
      </c>
      <c r="X24" s="237" t="str">
        <f>IFERROR(IF(COUNT(OtherForeign!Y16),(OtherForeign!Y16),""),"")</f>
        <v/>
      </c>
      <c r="Y24" s="157" t="str">
        <f t="shared" si="4"/>
        <v/>
      </c>
      <c r="Z24" s="137" t="str">
        <f>IFERROR(IF(COUNT(OtherForeign!AA16),(OtherForeign!AA16),""),"")</f>
        <v/>
      </c>
      <c r="AA24" s="116"/>
      <c r="AR24" t="s">
        <v>194</v>
      </c>
      <c r="AX24" t="s">
        <v>516</v>
      </c>
      <c r="AZ24" t="s">
        <v>236</v>
      </c>
      <c r="BF24" t="s">
        <v>591</v>
      </c>
    </row>
    <row r="25" spans="5:58" ht="20.100000000000001" customHeight="1">
      <c r="E25" s="449" t="s">
        <v>43</v>
      </c>
      <c r="F25" s="449"/>
      <c r="G25" s="449"/>
      <c r="H25" s="180" t="str">
        <f>+IFERROR(IF(COUNT(H20:H24),ROUND(SUM(H20:H24),0),""),"")</f>
        <v/>
      </c>
      <c r="I25" s="180" t="str">
        <f t="shared" ref="I25:Z25" si="5">+IFERROR(IF(COUNT(I20:I24),ROUND(SUM(I20:I24),0),""),"")</f>
        <v/>
      </c>
      <c r="J25" s="180" t="str">
        <f t="shared" si="5"/>
        <v/>
      </c>
      <c r="K25" s="180" t="str">
        <f t="shared" si="5"/>
        <v/>
      </c>
      <c r="L25" s="183" t="str">
        <f t="shared" si="5"/>
        <v/>
      </c>
      <c r="M25" s="201" t="str">
        <f>+IFERROR(IF(COUNT(L25),ROUND(L25/'Shareholding Pattern'!$L$57*100,2),""),0)</f>
        <v/>
      </c>
      <c r="N25" s="181" t="str">
        <f t="shared" si="5"/>
        <v/>
      </c>
      <c r="O25" s="181" t="str">
        <f t="shared" si="5"/>
        <v/>
      </c>
      <c r="P25" s="180" t="str">
        <f t="shared" si="5"/>
        <v/>
      </c>
      <c r="Q25" s="209" t="str">
        <f>IFERROR(IF(COUNT(P25),ROUND(P25/$P$58*100,2),""),0)</f>
        <v/>
      </c>
      <c r="R25" s="182" t="str">
        <f t="shared" si="5"/>
        <v/>
      </c>
      <c r="S25" s="182" t="str">
        <f t="shared" si="5"/>
        <v/>
      </c>
      <c r="T25" s="180" t="str">
        <f t="shared" si="5"/>
        <v/>
      </c>
      <c r="U25" s="158" t="str">
        <f>+IFERROR(IF(COUNT(L25,T25),ROUND(SUM(L25,T25)/SUM('Shareholding Pattern'!$L$57,'Shareholding Pattern'!$T$57)*100,2),""),0)</f>
        <v/>
      </c>
      <c r="V25" s="183" t="str">
        <f t="shared" si="5"/>
        <v/>
      </c>
      <c r="W25" s="213" t="str">
        <f t="shared" si="3"/>
        <v/>
      </c>
      <c r="X25" s="77" t="str">
        <f t="shared" si="5"/>
        <v/>
      </c>
      <c r="Y25" s="159" t="str">
        <f t="shared" si="4"/>
        <v/>
      </c>
      <c r="Z25" s="180" t="str">
        <f t="shared" si="5"/>
        <v/>
      </c>
      <c r="AR25" t="s">
        <v>195</v>
      </c>
      <c r="AX25" t="s">
        <v>222</v>
      </c>
      <c r="AZ25" t="s">
        <v>237</v>
      </c>
      <c r="BF25" t="s">
        <v>604</v>
      </c>
    </row>
    <row r="26" spans="5:58" ht="36.75" customHeight="1">
      <c r="E26" s="450" t="s">
        <v>105</v>
      </c>
      <c r="F26" s="450"/>
      <c r="G26" s="450"/>
      <c r="H26" s="180">
        <f t="shared" ref="H26:Z26" si="6">+IFERROR(IF(COUNT(H18,H25),ROUND(SUM(H18,H25),0),""),"")</f>
        <v>16</v>
      </c>
      <c r="I26" s="180">
        <f t="shared" si="6"/>
        <v>25225495</v>
      </c>
      <c r="J26" s="180" t="str">
        <f t="shared" si="6"/>
        <v/>
      </c>
      <c r="K26" s="180" t="str">
        <f t="shared" si="6"/>
        <v/>
      </c>
      <c r="L26" s="183">
        <f t="shared" si="6"/>
        <v>25225495</v>
      </c>
      <c r="M26" s="201">
        <f>+IFERROR(IF(COUNT(L26),ROUND(L26/'Shareholding Pattern'!$L$57*100,2),""),0)</f>
        <v>57.99</v>
      </c>
      <c r="N26" s="181">
        <f t="shared" si="6"/>
        <v>25225495</v>
      </c>
      <c r="O26" s="181" t="str">
        <f t="shared" si="6"/>
        <v/>
      </c>
      <c r="P26" s="180">
        <f t="shared" si="6"/>
        <v>25225495</v>
      </c>
      <c r="Q26" s="209">
        <f>IFERROR(IF(COUNT(P26),ROUND(P26/$P$58*100,2),""),0)</f>
        <v>57.99</v>
      </c>
      <c r="R26" s="182" t="str">
        <f t="shared" si="6"/>
        <v/>
      </c>
      <c r="S26" s="182" t="str">
        <f t="shared" si="6"/>
        <v/>
      </c>
      <c r="T26" s="183" t="str">
        <f t="shared" si="6"/>
        <v/>
      </c>
      <c r="U26" s="158">
        <f>+IFERROR(IF(COUNT(L26,T26),ROUND(SUM(L26,T26)/SUM('Shareholding Pattern'!$L$57,'Shareholding Pattern'!$T$57)*100,2),""),0)</f>
        <v>57.99</v>
      </c>
      <c r="V26" s="183">
        <f t="shared" si="6"/>
        <v>5200000</v>
      </c>
      <c r="W26" s="213">
        <f>+IFERROR(IF(COUNT(V26),ROUND(SUM(V26)/SUM(L26)*100,2),""),0)</f>
        <v>20.61</v>
      </c>
      <c r="X26" s="183">
        <f t="shared" si="6"/>
        <v>10872679</v>
      </c>
      <c r="Y26" s="159">
        <f t="shared" si="4"/>
        <v>43.1</v>
      </c>
      <c r="Z26" s="183">
        <f t="shared" si="6"/>
        <v>25225495</v>
      </c>
      <c r="AR26" t="s">
        <v>196</v>
      </c>
      <c r="AX26" t="s">
        <v>517</v>
      </c>
      <c r="AZ26" t="s">
        <v>238</v>
      </c>
      <c r="BF26" t="s">
        <v>617</v>
      </c>
    </row>
    <row r="27" spans="5:58" ht="33" customHeight="1">
      <c r="E27" s="179"/>
      <c r="F27" s="274" t="s">
        <v>962</v>
      </c>
      <c r="M27"/>
      <c r="N27"/>
      <c r="O27"/>
      <c r="Q27"/>
      <c r="U27"/>
      <c r="V27"/>
      <c r="W27"/>
      <c r="X27"/>
      <c r="Y27"/>
      <c r="AX27" t="s">
        <v>518</v>
      </c>
      <c r="AZ27" t="s">
        <v>239</v>
      </c>
      <c r="BF27" t="s">
        <v>630</v>
      </c>
    </row>
    <row r="28" spans="5:58" ht="31.5" customHeight="1">
      <c r="E28" s="138" t="s">
        <v>44</v>
      </c>
      <c r="F28" s="362" t="s">
        <v>45</v>
      </c>
      <c r="G28" s="363"/>
      <c r="H28" s="364" t="s">
        <v>1071</v>
      </c>
      <c r="I28" s="363"/>
      <c r="J28" s="363"/>
      <c r="K28" s="363"/>
      <c r="L28" s="363"/>
      <c r="M28" s="363"/>
      <c r="N28" s="363"/>
      <c r="O28" s="363"/>
      <c r="P28" s="363"/>
      <c r="Q28" s="363"/>
      <c r="R28" s="363"/>
      <c r="S28" s="363"/>
      <c r="T28" s="363"/>
      <c r="U28" s="363"/>
      <c r="V28" s="363"/>
      <c r="W28" s="363"/>
      <c r="X28" s="363"/>
      <c r="Y28" s="363"/>
      <c r="Z28" s="365"/>
      <c r="AX28" t="s">
        <v>519</v>
      </c>
      <c r="AZ28" t="s">
        <v>240</v>
      </c>
      <c r="BF28" t="s">
        <v>643</v>
      </c>
    </row>
    <row r="29" spans="5:58" ht="20.100000000000001" customHeight="1">
      <c r="E29" s="128" t="s">
        <v>24</v>
      </c>
      <c r="F29" s="461" t="s">
        <v>40</v>
      </c>
      <c r="G29" s="462"/>
      <c r="H29" s="462"/>
      <c r="I29" s="462"/>
      <c r="J29" s="462"/>
      <c r="K29" s="462"/>
      <c r="L29" s="462"/>
      <c r="M29" s="462"/>
      <c r="N29" s="462"/>
      <c r="O29" s="462"/>
      <c r="P29" s="462"/>
      <c r="Q29" s="462"/>
      <c r="R29" s="462"/>
      <c r="S29" s="462"/>
      <c r="T29" s="462"/>
      <c r="U29" s="462"/>
      <c r="V29" s="462"/>
      <c r="W29" s="462"/>
      <c r="X29" s="462"/>
      <c r="Y29" s="462"/>
      <c r="Z29" s="462"/>
      <c r="AX29" t="s">
        <v>520</v>
      </c>
      <c r="AZ29" t="s">
        <v>241</v>
      </c>
      <c r="BF29" t="s">
        <v>656</v>
      </c>
    </row>
    <row r="30" spans="5:58" ht="20.100000000000001" customHeight="1">
      <c r="E30" s="130" t="s">
        <v>26</v>
      </c>
      <c r="F30" s="281" t="s">
        <v>46</v>
      </c>
      <c r="H30" s="153">
        <v>3</v>
      </c>
      <c r="I30" s="153">
        <v>13400</v>
      </c>
      <c r="J30" s="153"/>
      <c r="K30" s="153"/>
      <c r="L30" s="242">
        <f>+IFERROR(IF(COUNT(I30:K30),ROUND(SUM(I30:K30),0),""),"")</f>
        <v>13400</v>
      </c>
      <c r="M30" s="243">
        <f>+IFERROR(IF(COUNT(L30),ROUND(L30/'Shareholding Pattern'!$L$57*100,2),""),"")</f>
        <v>0.03</v>
      </c>
      <c r="N30" s="361">
        <f t="shared" ref="N30:N38" si="7">IF(I30="","",I30)</f>
        <v>13400</v>
      </c>
      <c r="O30" s="153"/>
      <c r="P30" s="131">
        <f>+IFERROR(IF(COUNT(N30:O30),ROUND(SUM(N30:O30),0),""),"")</f>
        <v>13400</v>
      </c>
      <c r="Q30" s="208">
        <f>+IFERROR(IF(COUNT(P30),ROUND(P30/'Shareholding Pattern'!$P$58*100,2),""),"")</f>
        <v>0.03</v>
      </c>
      <c r="R30" s="153"/>
      <c r="S30" s="153"/>
      <c r="T30" s="131" t="str">
        <f>+IFERROR(IF(COUNT(R30:S30),ROUND(SUM(R30:S30),0),""),"")</f>
        <v/>
      </c>
      <c r="U30" s="244">
        <f>+IFERROR(IF(COUNT(L30,T30),ROUND(SUM(L30,T30)/SUM('Shareholding Pattern'!$L$57,'Shareholding Pattern'!$T$57)*100,2),""),"")</f>
        <v>0.03</v>
      </c>
      <c r="V30" s="153">
        <v>0</v>
      </c>
      <c r="W30" s="212">
        <f t="shared" ref="W30:W41" si="8">+IFERROR(IF(COUNT(V30),ROUND(SUM(V30)/SUM(L30)*100,2),""),0)</f>
        <v>0</v>
      </c>
      <c r="X30" s="483"/>
      <c r="Y30" s="484"/>
      <c r="Z30" s="153">
        <v>0</v>
      </c>
      <c r="AR30" t="s">
        <v>197</v>
      </c>
      <c r="AX30" t="s">
        <v>521</v>
      </c>
      <c r="AZ30" t="s">
        <v>242</v>
      </c>
      <c r="BF30" t="s">
        <v>669</v>
      </c>
    </row>
    <row r="31" spans="5:58" ht="20.100000000000001" customHeight="1">
      <c r="E31" s="130" t="s">
        <v>28</v>
      </c>
      <c r="F31" s="278" t="s">
        <v>47</v>
      </c>
      <c r="H31" s="153"/>
      <c r="I31" s="153"/>
      <c r="J31" s="153"/>
      <c r="K31" s="153"/>
      <c r="L31" s="218" t="str">
        <f t="shared" ref="L31:L39" si="9">+IFERROR(IF(COUNT(I31:K31),ROUND(SUM(I31:K31),0),""),"")</f>
        <v/>
      </c>
      <c r="M31" s="243" t="str">
        <f>+IFERROR(IF(COUNT(L31),ROUND(L31/'Shareholding Pattern'!$L$57*100,2),""),"")</f>
        <v/>
      </c>
      <c r="N31" s="361" t="str">
        <f t="shared" si="7"/>
        <v/>
      </c>
      <c r="O31" s="153"/>
      <c r="P31" s="131" t="str">
        <f t="shared" ref="P31:P38" si="10">+IFERROR(IF(COUNT(N31:O31),ROUND(SUM(N31:O31),0),""),"")</f>
        <v/>
      </c>
      <c r="Q31" s="208" t="str">
        <f>+IFERROR(IF(COUNT(P31),ROUND(P31/'Shareholding Pattern'!$P$58*100,2),""),"")</f>
        <v/>
      </c>
      <c r="R31" s="153"/>
      <c r="S31" s="153"/>
      <c r="T31" s="131" t="str">
        <f t="shared" ref="T31:T38" si="11">+IFERROR(IF(COUNT(R31:S31),ROUND(SUM(R31:S31),0),""),"")</f>
        <v/>
      </c>
      <c r="U31" s="244" t="str">
        <f>+IFERROR(IF(COUNT(L31,T31),ROUND(SUM(L31,T31)/SUM('Shareholding Pattern'!$L$57,'Shareholding Pattern'!$T$57)*100,2),""),"")</f>
        <v/>
      </c>
      <c r="V31" s="153"/>
      <c r="W31" s="212" t="str">
        <f t="shared" si="8"/>
        <v/>
      </c>
      <c r="X31" s="485"/>
      <c r="Y31" s="486"/>
      <c r="Z31" s="153"/>
      <c r="AR31" t="s">
        <v>198</v>
      </c>
      <c r="AX31" t="s">
        <v>522</v>
      </c>
      <c r="AZ31" t="s">
        <v>243</v>
      </c>
      <c r="BF31" t="s">
        <v>803</v>
      </c>
    </row>
    <row r="32" spans="5:58" ht="20.100000000000001" customHeight="1">
      <c r="E32" s="130" t="s">
        <v>30</v>
      </c>
      <c r="F32" s="278" t="s">
        <v>48</v>
      </c>
      <c r="H32" s="153">
        <v>1</v>
      </c>
      <c r="I32" s="153">
        <v>210883</v>
      </c>
      <c r="J32" s="153"/>
      <c r="K32" s="153"/>
      <c r="L32" s="218">
        <f t="shared" si="9"/>
        <v>210883</v>
      </c>
      <c r="M32" s="243">
        <f>+IFERROR(IF(COUNT(L32),ROUND(L32/'Shareholding Pattern'!$L$57*100,2),""),"")</f>
        <v>0.48</v>
      </c>
      <c r="N32" s="361">
        <f t="shared" si="7"/>
        <v>210883</v>
      </c>
      <c r="O32" s="153"/>
      <c r="P32" s="131">
        <f t="shared" si="10"/>
        <v>210883</v>
      </c>
      <c r="Q32" s="208">
        <f>+IFERROR(IF(COUNT(P32),ROUND(P32/'Shareholding Pattern'!$P$58*100,2),""),"")</f>
        <v>0.48</v>
      </c>
      <c r="R32" s="153"/>
      <c r="S32" s="153"/>
      <c r="T32" s="131" t="str">
        <f t="shared" si="11"/>
        <v/>
      </c>
      <c r="U32" s="244">
        <f>+IFERROR(IF(COUNT(L32,T32),ROUND(SUM(L32,T32)/SUM('Shareholding Pattern'!$L$57,'Shareholding Pattern'!$T$57)*100,2),""),"")</f>
        <v>0.48</v>
      </c>
      <c r="V32" s="153">
        <v>0</v>
      </c>
      <c r="W32" s="212">
        <f t="shared" si="8"/>
        <v>0</v>
      </c>
      <c r="X32" s="485"/>
      <c r="Y32" s="486"/>
      <c r="Z32" s="153">
        <v>210883</v>
      </c>
      <c r="AR32" t="s">
        <v>199</v>
      </c>
      <c r="AX32" t="s">
        <v>223</v>
      </c>
      <c r="AZ32" t="s">
        <v>244</v>
      </c>
      <c r="BF32" t="s">
        <v>682</v>
      </c>
    </row>
    <row r="33" spans="5:58" ht="20.100000000000001" customHeight="1">
      <c r="E33" s="130" t="s">
        <v>32</v>
      </c>
      <c r="F33" s="278" t="s">
        <v>49</v>
      </c>
      <c r="H33" s="153"/>
      <c r="I33" s="153"/>
      <c r="J33" s="153"/>
      <c r="K33" s="153"/>
      <c r="L33" s="218" t="str">
        <f t="shared" si="9"/>
        <v/>
      </c>
      <c r="M33" s="243" t="str">
        <f>+IFERROR(IF(COUNT(L33),ROUND(L33/'Shareholding Pattern'!$L$57*100,2),""),"")</f>
        <v/>
      </c>
      <c r="N33" s="361" t="str">
        <f t="shared" si="7"/>
        <v/>
      </c>
      <c r="O33" s="153"/>
      <c r="P33" s="131" t="str">
        <f t="shared" si="10"/>
        <v/>
      </c>
      <c r="Q33" s="208" t="str">
        <f>+IFERROR(IF(COUNT(P33),ROUND(P33/'Shareholding Pattern'!$P$58*100,2),""),"")</f>
        <v/>
      </c>
      <c r="R33" s="153"/>
      <c r="S33" s="153"/>
      <c r="T33" s="131" t="str">
        <f t="shared" si="11"/>
        <v/>
      </c>
      <c r="U33" s="244" t="str">
        <f>+IFERROR(IF(COUNT(L33,T33),ROUND(SUM(L33,T33)/SUM('Shareholding Pattern'!$L$57,'Shareholding Pattern'!$T$57)*100,2),""),"")</f>
        <v/>
      </c>
      <c r="V33" s="153"/>
      <c r="W33" s="212" t="str">
        <f t="shared" si="8"/>
        <v/>
      </c>
      <c r="X33" s="485"/>
      <c r="Y33" s="486"/>
      <c r="Z33" s="153"/>
      <c r="AR33" t="s">
        <v>200</v>
      </c>
      <c r="AX33" t="s">
        <v>224</v>
      </c>
      <c r="AZ33" t="s">
        <v>245</v>
      </c>
      <c r="BF33" t="s">
        <v>695</v>
      </c>
    </row>
    <row r="34" spans="5:58" ht="20.100000000000001" customHeight="1">
      <c r="E34" s="130" t="s">
        <v>42</v>
      </c>
      <c r="F34" s="278" t="s">
        <v>50</v>
      </c>
      <c r="H34" s="153"/>
      <c r="I34" s="153"/>
      <c r="J34" s="153"/>
      <c r="K34" s="153"/>
      <c r="L34" s="218" t="str">
        <f t="shared" si="9"/>
        <v/>
      </c>
      <c r="M34" s="243" t="str">
        <f>+IFERROR(IF(COUNT(L34),ROUND(L34/'Shareholding Pattern'!$L$57*100,2),""),"")</f>
        <v/>
      </c>
      <c r="N34" s="361" t="str">
        <f t="shared" si="7"/>
        <v/>
      </c>
      <c r="O34" s="153"/>
      <c r="P34" s="131" t="str">
        <f t="shared" si="10"/>
        <v/>
      </c>
      <c r="Q34" s="208" t="str">
        <f>+IFERROR(IF(COUNT(P34),ROUND(P34/'Shareholding Pattern'!$P$58*100,2),""),"")</f>
        <v/>
      </c>
      <c r="R34" s="153"/>
      <c r="S34" s="153"/>
      <c r="T34" s="131" t="str">
        <f>+IFERROR(IF(COUNT(R34,S34),ROUND(SUM(R34,S34),0),""),"")</f>
        <v/>
      </c>
      <c r="U34" s="244" t="str">
        <f>+IFERROR(IF(COUNT(L34,T34),ROUND(SUM(L34,T34)/SUM('Shareholding Pattern'!$L$57,'Shareholding Pattern'!$T$57)*100,2),""),"")</f>
        <v/>
      </c>
      <c r="V34" s="153"/>
      <c r="W34" s="212" t="str">
        <f t="shared" si="8"/>
        <v/>
      </c>
      <c r="X34" s="485"/>
      <c r="Y34" s="486"/>
      <c r="Z34" s="153"/>
      <c r="AR34" t="s">
        <v>201</v>
      </c>
      <c r="AX34" t="s">
        <v>225</v>
      </c>
      <c r="AZ34" t="s">
        <v>246</v>
      </c>
      <c r="BF34" t="s">
        <v>708</v>
      </c>
    </row>
    <row r="35" spans="5:58" ht="20.100000000000001" customHeight="1">
      <c r="E35" s="130" t="s">
        <v>51</v>
      </c>
      <c r="F35" s="278" t="s">
        <v>31</v>
      </c>
      <c r="H35" s="153">
        <v>4</v>
      </c>
      <c r="I35" s="153">
        <v>46523</v>
      </c>
      <c r="J35" s="153"/>
      <c r="K35" s="153"/>
      <c r="L35" s="218">
        <f t="shared" si="9"/>
        <v>46523</v>
      </c>
      <c r="M35" s="243">
        <f>+IFERROR(IF(COUNT(L35),ROUND(L35/'Shareholding Pattern'!$L$57*100,2),""),"")</f>
        <v>0.11</v>
      </c>
      <c r="N35" s="361">
        <f t="shared" si="7"/>
        <v>46523</v>
      </c>
      <c r="O35" s="153"/>
      <c r="P35" s="131">
        <f t="shared" si="10"/>
        <v>46523</v>
      </c>
      <c r="Q35" s="208">
        <f>+IFERROR(IF(COUNT(P35),ROUND(P35/'Shareholding Pattern'!$P$58*100,2),""),"")</f>
        <v>0.11</v>
      </c>
      <c r="R35" s="153"/>
      <c r="S35" s="153"/>
      <c r="T35" s="131" t="str">
        <f t="shared" si="11"/>
        <v/>
      </c>
      <c r="U35" s="244">
        <f>+IFERROR(IF(COUNT(L35,T35),ROUND(SUM(L35,T35)/SUM('Shareholding Pattern'!$L$57,'Shareholding Pattern'!$T$57)*100,2),""),"")</f>
        <v>0.11</v>
      </c>
      <c r="V35" s="153">
        <v>0</v>
      </c>
      <c r="W35" s="212">
        <f t="shared" si="8"/>
        <v>0</v>
      </c>
      <c r="X35" s="485"/>
      <c r="Y35" s="486"/>
      <c r="Z35" s="153">
        <v>46523</v>
      </c>
      <c r="AR35" t="s">
        <v>202</v>
      </c>
      <c r="AX35" t="s">
        <v>226</v>
      </c>
      <c r="AZ35" t="s">
        <v>923</v>
      </c>
      <c r="BF35" t="s">
        <v>721</v>
      </c>
    </row>
    <row r="36" spans="5:58" ht="20.100000000000001" customHeight="1">
      <c r="E36" s="130" t="s">
        <v>52</v>
      </c>
      <c r="F36" s="278" t="s">
        <v>53</v>
      </c>
      <c r="H36" s="153">
        <v>1</v>
      </c>
      <c r="I36" s="153">
        <v>490000</v>
      </c>
      <c r="J36" s="153"/>
      <c r="K36" s="153"/>
      <c r="L36" s="218">
        <f t="shared" si="9"/>
        <v>490000</v>
      </c>
      <c r="M36" s="243">
        <f>+IFERROR(IF(COUNT(L36),ROUND(L36/'Shareholding Pattern'!$L$57*100,2),""),"")</f>
        <v>1.1299999999999999</v>
      </c>
      <c r="N36" s="361">
        <f t="shared" si="7"/>
        <v>490000</v>
      </c>
      <c r="O36" s="153"/>
      <c r="P36" s="131">
        <f t="shared" si="10"/>
        <v>490000</v>
      </c>
      <c r="Q36" s="208">
        <f>+IFERROR(IF(COUNT(P36),ROUND(P36/'Shareholding Pattern'!$P$58*100,2),""),"")</f>
        <v>1.1299999999999999</v>
      </c>
      <c r="R36" s="153"/>
      <c r="S36" s="153"/>
      <c r="T36" s="131" t="str">
        <f t="shared" si="11"/>
        <v/>
      </c>
      <c r="U36" s="244">
        <f>+IFERROR(IF(COUNT(L36,T36),ROUND(SUM(L36,T36)/SUM('Shareholding Pattern'!$L$57,'Shareholding Pattern'!$T$57)*100,2),""),"")</f>
        <v>1.1299999999999999</v>
      </c>
      <c r="V36" s="153">
        <v>0</v>
      </c>
      <c r="W36" s="212">
        <f t="shared" si="8"/>
        <v>0</v>
      </c>
      <c r="X36" s="485"/>
      <c r="Y36" s="486"/>
      <c r="Z36" s="153">
        <v>490000</v>
      </c>
      <c r="AR36" t="s">
        <v>203</v>
      </c>
      <c r="AX36" t="s">
        <v>523</v>
      </c>
      <c r="AZ36" t="s">
        <v>247</v>
      </c>
      <c r="BF36" t="s">
        <v>734</v>
      </c>
    </row>
    <row r="37" spans="5:58" ht="20.100000000000001" customHeight="1">
      <c r="E37" s="130" t="s">
        <v>54</v>
      </c>
      <c r="F37" s="278" t="s">
        <v>55</v>
      </c>
      <c r="H37" s="153"/>
      <c r="I37" s="153"/>
      <c r="J37" s="153"/>
      <c r="K37" s="153"/>
      <c r="L37" s="218" t="str">
        <f t="shared" si="9"/>
        <v/>
      </c>
      <c r="M37" s="243" t="str">
        <f>+IFERROR(IF(COUNT(L37),ROUND(L37/'Shareholding Pattern'!$L$57*100,2),""),"")</f>
        <v/>
      </c>
      <c r="N37" s="361" t="str">
        <f t="shared" si="7"/>
        <v/>
      </c>
      <c r="O37" s="153"/>
      <c r="P37" s="131" t="str">
        <f t="shared" si="10"/>
        <v/>
      </c>
      <c r="Q37" s="208" t="str">
        <f>+IFERROR(IF(COUNT(P37),ROUND(P37/'Shareholding Pattern'!$P$58*100,2),""),"")</f>
        <v/>
      </c>
      <c r="R37" s="153"/>
      <c r="S37" s="153"/>
      <c r="T37" s="131" t="str">
        <f t="shared" si="11"/>
        <v/>
      </c>
      <c r="U37" s="244" t="str">
        <f>+IFERROR(IF(COUNT(L37,T37),ROUND(SUM(L37,T37)/SUM('Shareholding Pattern'!$L$57,'Shareholding Pattern'!$T$57)*100,2),""),"")</f>
        <v/>
      </c>
      <c r="V37" s="153"/>
      <c r="W37" s="212" t="str">
        <f t="shared" si="8"/>
        <v/>
      </c>
      <c r="X37" s="485"/>
      <c r="Y37" s="486"/>
      <c r="Z37" s="153"/>
      <c r="AR37" t="s">
        <v>204</v>
      </c>
      <c r="AX37" t="s">
        <v>227</v>
      </c>
      <c r="AZ37" t="s">
        <v>248</v>
      </c>
      <c r="BF37" t="s">
        <v>818</v>
      </c>
    </row>
    <row r="38" spans="5:58" ht="20.100000000000001" customHeight="1">
      <c r="E38" s="136" t="s">
        <v>56</v>
      </c>
      <c r="F38" s="280" t="s">
        <v>33</v>
      </c>
      <c r="H38" s="153">
        <v>2</v>
      </c>
      <c r="I38" s="153">
        <v>2102500</v>
      </c>
      <c r="J38" s="153"/>
      <c r="K38" s="153"/>
      <c r="L38" s="245">
        <f t="shared" si="9"/>
        <v>2102500</v>
      </c>
      <c r="M38" s="289">
        <f>+IFERROR(IF(COUNT(L38),ROUND(L38/'Shareholding Pattern'!$L$57*100,2),""),"")</f>
        <v>4.83</v>
      </c>
      <c r="N38" s="361">
        <f t="shared" si="7"/>
        <v>2102500</v>
      </c>
      <c r="O38" s="153"/>
      <c r="P38" s="137">
        <f t="shared" si="10"/>
        <v>2102500</v>
      </c>
      <c r="Q38" s="246">
        <f>+IFERROR(IF(COUNT(P38),ROUND(P38/'Shareholding Pattern'!$P$58*100,2),""),"")</f>
        <v>4.83</v>
      </c>
      <c r="R38" s="153"/>
      <c r="S38" s="153"/>
      <c r="T38" s="137" t="str">
        <f t="shared" si="11"/>
        <v/>
      </c>
      <c r="U38" s="247">
        <f>+IFERROR(IF(COUNT(L38,T38),ROUND(SUM(L38,T38)/SUM('Shareholding Pattern'!$L$57,'Shareholding Pattern'!$T$57)*100,2),""),"")</f>
        <v>4.83</v>
      </c>
      <c r="V38" s="153">
        <v>0</v>
      </c>
      <c r="W38" s="212">
        <f t="shared" si="8"/>
        <v>0</v>
      </c>
      <c r="X38" s="485"/>
      <c r="Y38" s="486"/>
      <c r="Z38" s="153">
        <v>2102500</v>
      </c>
      <c r="AR38" t="s">
        <v>205</v>
      </c>
      <c r="AX38" t="s">
        <v>524</v>
      </c>
      <c r="AZ38" t="s">
        <v>249</v>
      </c>
      <c r="BF38" t="s">
        <v>831</v>
      </c>
    </row>
    <row r="39" spans="5:58" ht="20.100000000000001" customHeight="1">
      <c r="E39" s="449" t="s">
        <v>57</v>
      </c>
      <c r="F39" s="449"/>
      <c r="G39" s="449"/>
      <c r="H39" s="4">
        <f t="shared" ref="H39:Z39" si="12">+IFERROR(IF(COUNT(H30:H38),ROUND(SUM(H30:H38),0),""),"")</f>
        <v>11</v>
      </c>
      <c r="I39" s="4">
        <f t="shared" si="12"/>
        <v>2863306</v>
      </c>
      <c r="J39" s="4" t="str">
        <f t="shared" si="12"/>
        <v/>
      </c>
      <c r="K39" s="77" t="str">
        <f t="shared" si="12"/>
        <v/>
      </c>
      <c r="L39" s="77">
        <f t="shared" si="9"/>
        <v>2863306</v>
      </c>
      <c r="M39" s="202">
        <f>+IFERROR(IF(COUNT(L39),ROUND(L39/'Shareholding Pattern'!$L$57*100,2),""),"")</f>
        <v>6.58</v>
      </c>
      <c r="N39" s="202">
        <f t="shared" si="12"/>
        <v>2863306</v>
      </c>
      <c r="O39" s="202" t="str">
        <f t="shared" si="12"/>
        <v/>
      </c>
      <c r="P39" s="4">
        <f t="shared" si="12"/>
        <v>2863306</v>
      </c>
      <c r="Q39" s="209">
        <f>+IFERROR(IF(COUNT(P39),ROUND(P39/'Shareholding Pattern'!$P$58*100,2),""),"")</f>
        <v>6.58</v>
      </c>
      <c r="R39" s="4" t="str">
        <f t="shared" si="12"/>
        <v/>
      </c>
      <c r="S39" s="4" t="str">
        <f t="shared" si="12"/>
        <v/>
      </c>
      <c r="T39" s="4" t="str">
        <f t="shared" si="12"/>
        <v/>
      </c>
      <c r="U39" s="184">
        <f>+IFERROR(IF(COUNT(L39,T39),ROUND(SUM(L39,T39)/SUM('Shareholding Pattern'!$L$57,'Shareholding Pattern'!$T$57)*100,2),""),"")</f>
        <v>6.58</v>
      </c>
      <c r="V39" s="77">
        <f t="shared" si="12"/>
        <v>0</v>
      </c>
      <c r="W39" s="214">
        <f t="shared" si="8"/>
        <v>0</v>
      </c>
      <c r="X39" s="485"/>
      <c r="Y39" s="486"/>
      <c r="Z39" s="4">
        <f t="shared" si="12"/>
        <v>2849906</v>
      </c>
      <c r="AR39" t="s">
        <v>206</v>
      </c>
      <c r="AX39" t="s">
        <v>525</v>
      </c>
      <c r="AZ39" t="s">
        <v>925</v>
      </c>
      <c r="BF39" t="s">
        <v>846</v>
      </c>
    </row>
    <row r="40" spans="5:58" ht="37.5" customHeight="1">
      <c r="E40" s="185" t="s">
        <v>60</v>
      </c>
      <c r="F40" s="273" t="s">
        <v>61</v>
      </c>
      <c r="G40" s="268"/>
      <c r="H40" s="153"/>
      <c r="I40" s="153"/>
      <c r="J40" s="153"/>
      <c r="K40" s="153"/>
      <c r="L40" s="248" t="str">
        <f>+IFERROR(IF(COUNT(I40:K40),ROUND(SUM(I40:K40),0),""),"")</f>
        <v/>
      </c>
      <c r="M40" s="249" t="str">
        <f>+IFERROR(IF(COUNT(L40),ROUND(L40/'Shareholding Pattern'!$L$57*100,2),""),"")</f>
        <v/>
      </c>
      <c r="N40" s="361" t="str">
        <f>IF(I40="","",I40)</f>
        <v/>
      </c>
      <c r="O40" s="153"/>
      <c r="P40" s="250" t="str">
        <f t="shared" ref="P40" si="13">+IFERROR(IF(COUNT(N40:O40),ROUND(SUM(N40:O40),0),""),"")</f>
        <v/>
      </c>
      <c r="Q40" s="250" t="str">
        <f>+IFERROR(IF(COUNT(P40),ROUND(P40/'Shareholding Pattern'!$P$58*100,2),""),"")</f>
        <v/>
      </c>
      <c r="R40" s="153"/>
      <c r="S40" s="153"/>
      <c r="T40" s="250" t="str">
        <f t="shared" ref="T40" si="14">+IFERROR(IF(COUNT(R40:S40),ROUND(SUM(R40:S40),0),""),"")</f>
        <v/>
      </c>
      <c r="U40" s="251" t="str">
        <f>+IFERROR(IF(COUNT(L40,T40),ROUND(SUM(L40,T40)/SUM('Shareholding Pattern'!$L$57,'Shareholding Pattern'!$T$57)*100,2),""),"")</f>
        <v/>
      </c>
      <c r="V40" s="329"/>
      <c r="W40" s="317" t="str">
        <f t="shared" si="8"/>
        <v/>
      </c>
      <c r="X40" s="485"/>
      <c r="Y40" s="486"/>
      <c r="Z40" s="329"/>
      <c r="AR40" t="s">
        <v>207</v>
      </c>
      <c r="AX40" t="s">
        <v>228</v>
      </c>
      <c r="AZ40" t="s">
        <v>250</v>
      </c>
      <c r="BF40" t="s">
        <v>864</v>
      </c>
    </row>
    <row r="41" spans="5:58" ht="20.100000000000001" customHeight="1">
      <c r="E41" s="449" t="s">
        <v>62</v>
      </c>
      <c r="F41" s="449"/>
      <c r="G41" s="449"/>
      <c r="H41" s="1" t="str">
        <f>+IF(COUNT(H40),SUM(H40),"")</f>
        <v/>
      </c>
      <c r="I41" s="1" t="str">
        <f t="shared" ref="I41:V41" si="15">+IF(COUNT(I40),SUM(I40),"")</f>
        <v/>
      </c>
      <c r="J41" s="1" t="str">
        <f t="shared" si="15"/>
        <v/>
      </c>
      <c r="K41" s="1" t="str">
        <f t="shared" si="15"/>
        <v/>
      </c>
      <c r="L41" s="57" t="str">
        <f t="shared" si="15"/>
        <v/>
      </c>
      <c r="M41" s="202" t="str">
        <f>+IFERROR(IF(COUNT(L41),ROUND(L41/'Shareholding Pattern'!$L$57*100,2),""),"")</f>
        <v/>
      </c>
      <c r="N41" s="37" t="str">
        <f t="shared" si="15"/>
        <v/>
      </c>
      <c r="O41" s="37" t="str">
        <f t="shared" si="15"/>
        <v/>
      </c>
      <c r="P41" s="1" t="str">
        <f t="shared" si="15"/>
        <v/>
      </c>
      <c r="Q41" s="210" t="str">
        <f>+IFERROR(IF(COUNT(P41),ROUND(P41/'Shareholding Pattern'!$P$58*100,2),""),"")</f>
        <v/>
      </c>
      <c r="R41" s="1" t="str">
        <f t="shared" si="15"/>
        <v/>
      </c>
      <c r="S41" s="1" t="str">
        <f t="shared" si="15"/>
        <v/>
      </c>
      <c r="T41" s="1" t="str">
        <f t="shared" si="15"/>
        <v/>
      </c>
      <c r="U41" s="184" t="str">
        <f>+IFERROR(IF(COUNT(L41,T41),ROUND(SUM(L41,T41)/SUM('Shareholding Pattern'!$L$57,'Shareholding Pattern'!$T$57)*100,2),""),"")</f>
        <v/>
      </c>
      <c r="V41" s="57" t="str">
        <f t="shared" si="15"/>
        <v/>
      </c>
      <c r="W41" s="214" t="str">
        <f t="shared" si="8"/>
        <v/>
      </c>
      <c r="X41" s="485"/>
      <c r="Y41" s="486"/>
      <c r="Z41" s="1" t="str">
        <f t="shared" ref="Z41" si="16">+IF(COUNT(Z40),SUM(Z40),"")</f>
        <v/>
      </c>
      <c r="AR41" t="s">
        <v>966</v>
      </c>
    </row>
    <row r="42" spans="5:58" ht="20.100000000000001" customHeight="1">
      <c r="E42" s="134" t="s">
        <v>63</v>
      </c>
      <c r="F42" s="275" t="s">
        <v>64</v>
      </c>
      <c r="G42" s="186"/>
      <c r="H42" s="186"/>
      <c r="I42" s="186"/>
      <c r="J42" s="186"/>
      <c r="K42" s="186"/>
      <c r="L42" s="186"/>
      <c r="M42" s="187"/>
      <c r="N42" s="188"/>
      <c r="O42" s="188"/>
      <c r="P42" s="186"/>
      <c r="Q42" s="187"/>
      <c r="R42" s="186"/>
      <c r="S42" s="186"/>
      <c r="T42" s="186"/>
      <c r="U42" s="186"/>
      <c r="V42" s="188"/>
      <c r="W42" s="189"/>
      <c r="X42" s="485"/>
      <c r="Y42" s="486"/>
      <c r="Z42" s="190"/>
    </row>
    <row r="43" spans="5:58" ht="51.75" customHeight="1">
      <c r="E43" s="170" t="s">
        <v>76</v>
      </c>
      <c r="F43" s="276" t="s">
        <v>65</v>
      </c>
      <c r="H43" s="153">
        <v>5229</v>
      </c>
      <c r="I43" s="153">
        <v>2328693</v>
      </c>
      <c r="J43" s="153"/>
      <c r="K43" s="153"/>
      <c r="L43" s="252">
        <f>+IFERROR(IF(COUNT(I43:K43),ROUND(SUM(I43:K43),0),""),"")</f>
        <v>2328693</v>
      </c>
      <c r="M43" s="253">
        <f>+IFERROR(IF(COUNT(L43),ROUND(L43/'Shareholding Pattern'!$L$57*100,2),""),"")</f>
        <v>5.35</v>
      </c>
      <c r="N43" s="361">
        <f t="shared" ref="N43:N48" si="17">IF(I43="","",I43)</f>
        <v>2328693</v>
      </c>
      <c r="O43" s="153"/>
      <c r="P43" s="254">
        <f t="shared" ref="P43" si="18">+IFERROR(IF(COUNT(N43:O43),ROUND(SUM(N43:O43),0),""),"")</f>
        <v>2328693</v>
      </c>
      <c r="Q43" s="206">
        <f>+IFERROR(IF(COUNT(P43),ROUND(P43/'Shareholding Pattern'!$P$58*100,2),""),"")</f>
        <v>5.35</v>
      </c>
      <c r="R43" s="153"/>
      <c r="S43" s="153"/>
      <c r="T43" s="254" t="str">
        <f>+IFERROR(IF(COUNT(R43:S43),ROUND(SUM(R43:S43),0),""),"")</f>
        <v/>
      </c>
      <c r="U43" s="255">
        <f>+IFERROR(IF(COUNT(L43,T43),ROUND(SUM(L43,T43)/SUM('Shareholding Pattern'!$L$57,'Shareholding Pattern'!$T$57)*100,2),""),"")</f>
        <v>5.35</v>
      </c>
      <c r="V43" s="330">
        <v>0</v>
      </c>
      <c r="W43" s="212">
        <f t="shared" ref="W43:W50" si="19">+IFERROR(IF(COUNT(V43),ROUND(SUM(V43)/SUM(L43)*100,2),""),0)</f>
        <v>0</v>
      </c>
      <c r="X43" s="485"/>
      <c r="Y43" s="486"/>
      <c r="Z43" s="153">
        <v>2098573</v>
      </c>
      <c r="AR43" t="s">
        <v>208</v>
      </c>
    </row>
    <row r="44" spans="5:58" ht="43.5" customHeight="1">
      <c r="E44" s="170" t="s">
        <v>77</v>
      </c>
      <c r="F44" s="277" t="s">
        <v>66</v>
      </c>
      <c r="H44" s="153">
        <v>44</v>
      </c>
      <c r="I44" s="153">
        <v>3343881</v>
      </c>
      <c r="J44" s="153"/>
      <c r="K44" s="153"/>
      <c r="L44" s="252">
        <f t="shared" ref="L44:L50" si="20">+IFERROR(IF(COUNT(I44:K44),ROUND(SUM(I44:K44),0),""),"")</f>
        <v>3343881</v>
      </c>
      <c r="M44" s="253">
        <f>+IFERROR(IF(COUNT(L44),ROUND(L44/'Shareholding Pattern'!$L$57*100,2),""),"")</f>
        <v>7.69</v>
      </c>
      <c r="N44" s="361">
        <f t="shared" si="17"/>
        <v>3343881</v>
      </c>
      <c r="O44" s="153"/>
      <c r="P44" s="254">
        <f t="shared" ref="P44:P48" si="21">+IFERROR(IF(COUNT(N44:O44),ROUND(SUM(N44:O44),0),""),"")</f>
        <v>3343881</v>
      </c>
      <c r="Q44" s="206">
        <f>+IFERROR(IF(COUNT(P44),ROUND(P44/'Shareholding Pattern'!$P$58*100,2),""),"")</f>
        <v>7.69</v>
      </c>
      <c r="R44" s="153"/>
      <c r="S44" s="153"/>
      <c r="T44" s="254" t="str">
        <f t="shared" ref="T44:T50" si="22">+IFERROR(IF(COUNT(R44:S44),ROUND(SUM(R44:S44),0),""),"")</f>
        <v/>
      </c>
      <c r="U44" s="255">
        <f>+IFERROR(IF(COUNT(L44,T44),ROUND(SUM(L44,T44)/SUM('Shareholding Pattern'!$L$57,'Shareholding Pattern'!$T$57)*100,2),""),"")</f>
        <v>7.69</v>
      </c>
      <c r="V44" s="330">
        <v>0</v>
      </c>
      <c r="W44" s="212">
        <f t="shared" si="19"/>
        <v>0</v>
      </c>
      <c r="X44" s="485"/>
      <c r="Y44" s="486"/>
      <c r="Z44" s="153">
        <v>3343881</v>
      </c>
      <c r="AR44" t="s">
        <v>209</v>
      </c>
    </row>
    <row r="45" spans="5:58" ht="20.100000000000001" customHeight="1">
      <c r="E45" s="170" t="s">
        <v>28</v>
      </c>
      <c r="F45" s="278" t="s">
        <v>67</v>
      </c>
      <c r="H45" s="153"/>
      <c r="I45" s="153"/>
      <c r="J45" s="153"/>
      <c r="K45" s="153"/>
      <c r="L45" s="252" t="str">
        <f t="shared" si="20"/>
        <v/>
      </c>
      <c r="M45" s="253" t="str">
        <f>+IFERROR(IF(COUNT(L45),ROUND(L45/'Shareholding Pattern'!$L$57*100,2),""),"")</f>
        <v/>
      </c>
      <c r="N45" s="361" t="str">
        <f t="shared" si="17"/>
        <v/>
      </c>
      <c r="O45" s="153"/>
      <c r="P45" s="254" t="str">
        <f t="shared" si="21"/>
        <v/>
      </c>
      <c r="Q45" s="206" t="str">
        <f>+IFERROR(IF(COUNT(P45),ROUND(P45/'Shareholding Pattern'!$P$58*100,2),""),"")</f>
        <v/>
      </c>
      <c r="R45" s="153"/>
      <c r="S45" s="153"/>
      <c r="T45" s="254" t="str">
        <f t="shared" si="22"/>
        <v/>
      </c>
      <c r="U45" s="255" t="str">
        <f>+IFERROR(IF(COUNT(L45,T45),ROUND(SUM(L45,T45)/SUM('Shareholding Pattern'!$L$57,'Shareholding Pattern'!$T$57)*100,2),""),"")</f>
        <v/>
      </c>
      <c r="V45" s="330"/>
      <c r="W45" s="212" t="str">
        <f t="shared" si="19"/>
        <v/>
      </c>
      <c r="X45" s="485"/>
      <c r="Y45" s="486"/>
      <c r="Z45" s="153"/>
      <c r="AR45" t="s">
        <v>210</v>
      </c>
    </row>
    <row r="46" spans="5:58" ht="20.100000000000001" customHeight="1">
      <c r="E46" s="170" t="s">
        <v>30</v>
      </c>
      <c r="F46" s="278" t="s">
        <v>68</v>
      </c>
      <c r="H46" s="153"/>
      <c r="I46" s="153"/>
      <c r="J46" s="153"/>
      <c r="K46" s="153"/>
      <c r="L46" s="252" t="str">
        <f t="shared" si="20"/>
        <v/>
      </c>
      <c r="M46" s="253" t="str">
        <f>+IFERROR(IF(COUNT(L46),ROUND(L46/'Shareholding Pattern'!$L$57*100,2),""),"")</f>
        <v/>
      </c>
      <c r="N46" s="361" t="str">
        <f t="shared" si="17"/>
        <v/>
      </c>
      <c r="O46" s="153"/>
      <c r="P46" s="254" t="str">
        <f t="shared" si="21"/>
        <v/>
      </c>
      <c r="Q46" s="254" t="str">
        <f>+IFERROR(IF(COUNT(P46),ROUND(P46/'Shareholding Pattern'!$P$58*100,2),""),"")</f>
        <v/>
      </c>
      <c r="R46" s="153"/>
      <c r="S46" s="153"/>
      <c r="T46" s="254" t="str">
        <f t="shared" si="22"/>
        <v/>
      </c>
      <c r="U46" s="255" t="str">
        <f>+IFERROR(IF(COUNT(L46,T46),ROUND(SUM(L46,T46)/SUM('Shareholding Pattern'!$L$57,'Shareholding Pattern'!$T$57)*100,2),""),"")</f>
        <v/>
      </c>
      <c r="V46" s="330"/>
      <c r="W46" s="212" t="str">
        <f t="shared" si="19"/>
        <v/>
      </c>
      <c r="X46" s="485"/>
      <c r="Y46" s="486"/>
      <c r="Z46" s="153"/>
      <c r="AR46" t="s">
        <v>211</v>
      </c>
    </row>
    <row r="47" spans="5:58" ht="39" customHeight="1">
      <c r="E47" s="170" t="s">
        <v>32</v>
      </c>
      <c r="F47" s="279" t="s">
        <v>69</v>
      </c>
      <c r="H47" s="153"/>
      <c r="I47" s="153"/>
      <c r="J47" s="153"/>
      <c r="K47" s="153"/>
      <c r="L47" s="252" t="str">
        <f t="shared" si="20"/>
        <v/>
      </c>
      <c r="M47" s="253" t="str">
        <f>+IFERROR(IF(COUNT(L47),ROUND(L47/'Shareholding Pattern'!$L$57*100,2),""),"")</f>
        <v/>
      </c>
      <c r="N47" s="361" t="str">
        <f t="shared" si="17"/>
        <v/>
      </c>
      <c r="O47" s="153"/>
      <c r="P47" s="254" t="str">
        <f t="shared" si="21"/>
        <v/>
      </c>
      <c r="Q47" s="254" t="str">
        <f>+IFERROR(IF(COUNT(P47),ROUND(P47/'Shareholding Pattern'!$P$58*100,2),""),"")</f>
        <v/>
      </c>
      <c r="R47" s="153"/>
      <c r="S47" s="153"/>
      <c r="T47" s="254" t="str">
        <f t="shared" si="22"/>
        <v/>
      </c>
      <c r="U47" s="255" t="str">
        <f>+IFERROR(IF(COUNT(L47,T47),ROUND(SUM(L47,T47)/SUM('Shareholding Pattern'!$L$57,'Shareholding Pattern'!$T$57)*100,2),""),"")</f>
        <v/>
      </c>
      <c r="V47" s="153"/>
      <c r="W47" s="212" t="str">
        <f t="shared" si="19"/>
        <v/>
      </c>
      <c r="X47" s="485"/>
      <c r="Y47" s="486"/>
      <c r="Z47" s="153"/>
      <c r="AR47" t="s">
        <v>212</v>
      </c>
    </row>
    <row r="48" spans="5:58" ht="20.100000000000001" customHeight="1">
      <c r="E48" s="191" t="s">
        <v>42</v>
      </c>
      <c r="F48" s="280" t="s">
        <v>33</v>
      </c>
      <c r="H48" s="153">
        <v>538</v>
      </c>
      <c r="I48" s="153">
        <v>9738625</v>
      </c>
      <c r="J48" s="153"/>
      <c r="K48" s="153"/>
      <c r="L48" s="256">
        <f t="shared" si="20"/>
        <v>9738625</v>
      </c>
      <c r="M48" s="257">
        <f>+IFERROR(IF(COUNT(L48),ROUND(L48/'Shareholding Pattern'!$L$57*100,2),""),"")</f>
        <v>22.39</v>
      </c>
      <c r="N48" s="361">
        <f t="shared" si="17"/>
        <v>9738625</v>
      </c>
      <c r="O48" s="153"/>
      <c r="P48" s="258">
        <f t="shared" si="21"/>
        <v>9738625</v>
      </c>
      <c r="Q48" s="259">
        <f>+IFERROR(IF(COUNT(P48),ROUND(P48/'Shareholding Pattern'!$P$58*100,2),""),"")</f>
        <v>22.39</v>
      </c>
      <c r="R48" s="153"/>
      <c r="S48" s="153"/>
      <c r="T48" s="258" t="str">
        <f t="shared" si="22"/>
        <v/>
      </c>
      <c r="U48" s="260">
        <f>+IFERROR(IF(COUNT(L48,T48),ROUND(SUM(L48,T48)/SUM('Shareholding Pattern'!$L$57,'Shareholding Pattern'!$T$57)*100,2),""),"")</f>
        <v>22.39</v>
      </c>
      <c r="V48" s="153">
        <v>0</v>
      </c>
      <c r="W48" s="261">
        <f t="shared" si="19"/>
        <v>0</v>
      </c>
      <c r="X48" s="485"/>
      <c r="Y48" s="486"/>
      <c r="Z48" s="153">
        <v>9724825</v>
      </c>
      <c r="AR48" t="s">
        <v>213</v>
      </c>
    </row>
    <row r="49" spans="5:44" ht="20.100000000000001" customHeight="1">
      <c r="E49" s="449" t="s">
        <v>70</v>
      </c>
      <c r="F49" s="449"/>
      <c r="G49" s="449"/>
      <c r="H49" s="193">
        <f>+IFERROR(IF(COUNT(H43:H48),ROUND(SUM(H43:H48),0),""),"")</f>
        <v>5811</v>
      </c>
      <c r="I49" s="193">
        <f t="shared" ref="I49:V49" si="23">+IFERROR(IF(COUNT(I43:I48),ROUND(SUM(I43:I48),0),""),"")</f>
        <v>15411199</v>
      </c>
      <c r="J49" s="193" t="str">
        <f t="shared" si="23"/>
        <v/>
      </c>
      <c r="K49" s="193" t="str">
        <f t="shared" si="23"/>
        <v/>
      </c>
      <c r="L49" s="219">
        <f t="shared" si="20"/>
        <v>15411199</v>
      </c>
      <c r="M49" s="203">
        <f>+IFERROR(IF(COUNT(L49),ROUND(L49/'Shareholding Pattern'!$L$57*100,2),""),"")</f>
        <v>35.43</v>
      </c>
      <c r="N49" s="195">
        <f t="shared" si="23"/>
        <v>15411199</v>
      </c>
      <c r="O49" s="195" t="str">
        <f t="shared" si="23"/>
        <v/>
      </c>
      <c r="P49" s="194">
        <f t="shared" ref="P49" si="24">+IFERROR(IF(COUNT(N49:O49),ROUND(SUM(N49:O49),0),""),"")</f>
        <v>15411199</v>
      </c>
      <c r="Q49" s="207">
        <f>+IFERROR(IF(COUNT(P49),ROUND(P49/'Shareholding Pattern'!$P$58*100,2),""),"")</f>
        <v>35.43</v>
      </c>
      <c r="R49" s="193" t="str">
        <f>+IFERROR(IF(COUNT(R43:R48),ROUND(SUM(R43:R48),0),""),"")</f>
        <v/>
      </c>
      <c r="S49" s="193" t="str">
        <f t="shared" si="23"/>
        <v/>
      </c>
      <c r="T49" s="194" t="str">
        <f t="shared" ref="T49" si="25">+IFERROR(IF(COUNT(R49:S49),ROUND(SUM(R49:S49),0),""),"")</f>
        <v/>
      </c>
      <c r="U49" s="196">
        <f>+IFERROR(IF(COUNT(L49,T49),ROUND(SUM(L49,T49)/SUM('Shareholding Pattern'!$L$57,'Shareholding Pattern'!$T$57)*100,2),""),"")</f>
        <v>35.43</v>
      </c>
      <c r="V49" s="195">
        <f t="shared" si="23"/>
        <v>0</v>
      </c>
      <c r="W49" s="213">
        <f t="shared" si="19"/>
        <v>0</v>
      </c>
      <c r="X49" s="485"/>
      <c r="Y49" s="486"/>
      <c r="Z49" s="193">
        <f t="shared" ref="Z49" si="26">+IFERROR(IF(COUNT(Z43:Z48),ROUND(SUM(Z43:Z48),0),""),"")</f>
        <v>15167279</v>
      </c>
      <c r="AR49" t="s">
        <v>214</v>
      </c>
    </row>
    <row r="50" spans="5:44" ht="20.100000000000001" customHeight="1">
      <c r="E50" s="450" t="s">
        <v>106</v>
      </c>
      <c r="F50" s="450"/>
      <c r="G50" s="450"/>
      <c r="H50" s="193">
        <f>+IFERROR(IF(COUNT(H39,H41,H49),ROUND(SUM(H39,H41,H49),0),""),"")</f>
        <v>5822</v>
      </c>
      <c r="I50" s="193">
        <f t="shared" ref="I50:V50" si="27">+IFERROR(IF(COUNT(I39,I41,I49),ROUND(SUM(I39,I41,I49),0),""),"")</f>
        <v>18274505</v>
      </c>
      <c r="J50" s="193" t="str">
        <f t="shared" si="27"/>
        <v/>
      </c>
      <c r="K50" s="220" t="str">
        <f t="shared" si="27"/>
        <v/>
      </c>
      <c r="L50" s="219">
        <f t="shared" si="20"/>
        <v>18274505</v>
      </c>
      <c r="M50" s="203">
        <f>+IFERROR(IF(COUNT(L50),ROUND(L50/'Shareholding Pattern'!$L$57*100,2),""),"")</f>
        <v>42.01</v>
      </c>
      <c r="N50" s="195">
        <f t="shared" si="27"/>
        <v>18274505</v>
      </c>
      <c r="O50" s="195" t="str">
        <f t="shared" si="27"/>
        <v/>
      </c>
      <c r="P50" s="193">
        <f t="shared" si="27"/>
        <v>18274505</v>
      </c>
      <c r="Q50" s="207">
        <f>+IFERROR(IF(COUNT(P50),ROUND(P50/'Shareholding Pattern'!$P$58*100,2),""),"")</f>
        <v>42.01</v>
      </c>
      <c r="R50" s="193" t="str">
        <f>+IFERROR(IF(COUNT(R39,R40,R49),ROUND(SUM(R39,R40,R49),0),""),"")</f>
        <v/>
      </c>
      <c r="S50" s="193" t="str">
        <f>+IFERROR(IF(COUNT(S39,S40,S49),ROUND(SUM(S39,S40,S49),0),""),"")</f>
        <v/>
      </c>
      <c r="T50" s="197" t="str">
        <f t="shared" si="22"/>
        <v/>
      </c>
      <c r="U50" s="196">
        <f>+IFERROR(IF(COUNT(L50,T50),ROUND(SUM(L50,T50)/SUM('Shareholding Pattern'!$L$57,'Shareholding Pattern'!$T$57)*100,2),""),"")</f>
        <v>42.01</v>
      </c>
      <c r="V50" s="195">
        <f t="shared" si="27"/>
        <v>0</v>
      </c>
      <c r="W50" s="213">
        <f t="shared" si="19"/>
        <v>0</v>
      </c>
      <c r="X50" s="487"/>
      <c r="Y50" s="488"/>
      <c r="Z50" s="193">
        <f t="shared" ref="Z50" si="28">+IFERROR(IF(COUNT(Z39,Z41,Z49),ROUND(SUM(Z39,Z41,Z49),0),""),"")</f>
        <v>18017185</v>
      </c>
      <c r="AR50" t="s">
        <v>215</v>
      </c>
    </row>
    <row r="51" spans="5:44" ht="34.5" customHeight="1">
      <c r="E51" s="192"/>
      <c r="F51" s="286" t="s">
        <v>963</v>
      </c>
      <c r="G51" s="283"/>
      <c r="H51" s="283"/>
      <c r="I51" s="283"/>
      <c r="J51" s="283"/>
      <c r="K51" s="283"/>
      <c r="L51" s="283"/>
      <c r="M51" s="283"/>
      <c r="N51" s="283"/>
      <c r="O51" s="283"/>
      <c r="P51" s="283"/>
      <c r="Q51" s="283"/>
      <c r="R51" s="283"/>
      <c r="S51" s="283"/>
      <c r="T51" s="283"/>
      <c r="U51" s="283"/>
      <c r="V51" s="283"/>
      <c r="W51" s="283"/>
      <c r="X51" s="283"/>
      <c r="Y51" s="283"/>
      <c r="Z51" s="284"/>
    </row>
    <row r="52" spans="5:44" ht="42" customHeight="1">
      <c r="E52" s="152"/>
      <c r="F52" s="274" t="s">
        <v>964</v>
      </c>
      <c r="M52"/>
      <c r="N52"/>
      <c r="O52"/>
      <c r="Q52"/>
      <c r="U52"/>
      <c r="V52"/>
      <c r="W52"/>
      <c r="X52"/>
      <c r="Y52"/>
      <c r="Z52" s="285"/>
    </row>
    <row r="53" spans="5:44" ht="34.5" customHeight="1">
      <c r="E53" s="138" t="s">
        <v>58</v>
      </c>
      <c r="F53" s="477" t="s">
        <v>59</v>
      </c>
      <c r="G53" s="478"/>
      <c r="H53" s="478"/>
      <c r="I53" s="478"/>
      <c r="J53" s="478"/>
      <c r="K53" s="478"/>
      <c r="L53" s="478"/>
      <c r="M53" s="478"/>
      <c r="N53" s="478"/>
      <c r="O53" s="478"/>
      <c r="P53" s="478"/>
      <c r="Q53" s="478"/>
      <c r="R53" s="478"/>
      <c r="S53" s="478"/>
      <c r="T53" s="478"/>
      <c r="U53" s="478"/>
      <c r="V53" s="478"/>
      <c r="W53" s="478"/>
      <c r="X53" s="478"/>
      <c r="Y53" s="478"/>
      <c r="Z53" s="479"/>
    </row>
    <row r="54" spans="5:44" ht="33" customHeight="1">
      <c r="E54" s="139" t="s">
        <v>78</v>
      </c>
      <c r="F54" s="282" t="s">
        <v>71</v>
      </c>
      <c r="H54" s="153"/>
      <c r="I54" s="153"/>
      <c r="J54" s="153"/>
      <c r="K54" s="153"/>
      <c r="L54" s="252" t="str">
        <f>+IFERROR(IF(COUNT(I54:K54),ROUND(SUM(I54:K54),2),""),"")</f>
        <v/>
      </c>
      <c r="M54" s="204"/>
      <c r="N54" s="361" t="str">
        <f t="shared" ref="N54:N55" si="29">IF(I54="","",I54)</f>
        <v/>
      </c>
      <c r="O54" s="153"/>
      <c r="P54" s="254" t="str">
        <f>+IFERROR(IF(COUNT(N54:O54),ROUND(SUM(N54:O54),2),""),"")</f>
        <v/>
      </c>
      <c r="Q54" s="206" t="str">
        <f>+IFERROR(IF(COUNT(P54),ROUND(P54/'Shareholding Pattern'!$P$58*100,2),""),"")</f>
        <v/>
      </c>
      <c r="R54" s="153"/>
      <c r="S54" s="153"/>
      <c r="T54" s="254" t="str">
        <f>+IFERROR(IF(COUNT(R54:S54),ROUND(SUM(R54:S54),2),""),"")</f>
        <v/>
      </c>
      <c r="U54" s="178"/>
      <c r="V54" s="331"/>
      <c r="W54" s="212" t="str">
        <f t="shared" ref="W54:W58" si="30">+IFERROR(IF(COUNT(V54),ROUND(SUM(V54)/SUM(L54)*100,2),""),0)</f>
        <v/>
      </c>
      <c r="X54" s="463"/>
      <c r="Y54" s="464"/>
      <c r="Z54" s="153"/>
      <c r="AR54" t="s">
        <v>216</v>
      </c>
    </row>
    <row r="55" spans="5:44" ht="33.75" customHeight="1">
      <c r="E55" s="139" t="s">
        <v>60</v>
      </c>
      <c r="F55" s="282" t="s">
        <v>72</v>
      </c>
      <c r="H55" s="153"/>
      <c r="I55" s="153"/>
      <c r="J55" s="153"/>
      <c r="K55" s="153"/>
      <c r="L55" s="252" t="str">
        <f>+IFERROR(IF(COUNT(I55:K55),ROUND(SUM(I55:K55),2),""),"")</f>
        <v/>
      </c>
      <c r="M55" s="262" t="str">
        <f>+IFERROR(IF(COUNT(L55),ROUND(L55/'Shareholding Pattern'!$L$57*100,2),""),"")</f>
        <v/>
      </c>
      <c r="N55" s="361" t="str">
        <f t="shared" si="29"/>
        <v/>
      </c>
      <c r="O55" s="153"/>
      <c r="P55" s="254" t="str">
        <f>+IFERROR(IF(COUNT(N55:O55),ROUND(SUM(N55:O55),2),""),"")</f>
        <v/>
      </c>
      <c r="Q55" s="206" t="str">
        <f>+IFERROR(IF(COUNT(P55),ROUND(P55/'Shareholding Pattern'!$P$58*100,2),""),"")</f>
        <v/>
      </c>
      <c r="R55" s="153"/>
      <c r="S55" s="153"/>
      <c r="T55" s="254" t="str">
        <f>+IFERROR(IF(COUNT(R55:S55),ROUND(SUM(R55:S55),2),""),"")</f>
        <v/>
      </c>
      <c r="U55" s="172" t="str">
        <f>+IFERROR(IF(COUNT(L55,T55),ROUND(SUM(L55,T55)/SUM('Shareholding Pattern'!$L$57,'Shareholding Pattern'!$T$57)*100,2),""),"")</f>
        <v/>
      </c>
      <c r="V55" s="331"/>
      <c r="W55" s="212" t="str">
        <f t="shared" si="30"/>
        <v/>
      </c>
      <c r="X55" s="465"/>
      <c r="Y55" s="466"/>
      <c r="Z55" s="153"/>
      <c r="AR55" t="s">
        <v>217</v>
      </c>
    </row>
    <row r="56" spans="5:44" ht="31.5" customHeight="1">
      <c r="E56" s="482" t="s">
        <v>73</v>
      </c>
      <c r="F56" s="482"/>
      <c r="G56" s="482"/>
      <c r="H56" s="173" t="str">
        <f>IFERROR(IF(COUNT(H54:H55),ROUND(SUM(H54:H55),0),""),"")</f>
        <v/>
      </c>
      <c r="I56" s="173" t="str">
        <f t="shared" ref="I56:Z56" si="31">IFERROR(IF(COUNT(I54:I55),ROUND(SUM(I54:I55),0),""),"")</f>
        <v/>
      </c>
      <c r="J56" s="173" t="str">
        <f t="shared" si="31"/>
        <v/>
      </c>
      <c r="K56" s="173" t="str">
        <f t="shared" si="31"/>
        <v/>
      </c>
      <c r="L56" s="173" t="str">
        <f t="shared" si="31"/>
        <v/>
      </c>
      <c r="M56" s="204"/>
      <c r="N56" s="174" t="str">
        <f t="shared" si="31"/>
        <v/>
      </c>
      <c r="O56" s="174" t="str">
        <f t="shared" si="31"/>
        <v/>
      </c>
      <c r="P56" s="175" t="str">
        <f t="shared" si="31"/>
        <v/>
      </c>
      <c r="Q56" s="206" t="str">
        <f>+IFERROR(IF(COUNT(P56),ROUND(P56/'Shareholding Pattern'!$P$58*100,2),""),"")</f>
        <v/>
      </c>
      <c r="R56" s="171" t="str">
        <f t="shared" si="31"/>
        <v/>
      </c>
      <c r="S56" s="171" t="str">
        <f t="shared" si="31"/>
        <v/>
      </c>
      <c r="T56" s="171" t="str">
        <f t="shared" si="31"/>
        <v/>
      </c>
      <c r="U56" s="178"/>
      <c r="V56" s="173" t="str">
        <f t="shared" si="31"/>
        <v/>
      </c>
      <c r="W56" s="212" t="str">
        <f t="shared" si="30"/>
        <v/>
      </c>
      <c r="X56" s="465"/>
      <c r="Y56" s="466"/>
      <c r="Z56" s="171" t="str">
        <f t="shared" si="31"/>
        <v/>
      </c>
      <c r="AR56" t="s">
        <v>218</v>
      </c>
    </row>
    <row r="57" spans="5:44" ht="26.25" customHeight="1">
      <c r="E57" s="476" t="s">
        <v>74</v>
      </c>
      <c r="F57" s="476"/>
      <c r="G57" s="476"/>
      <c r="H57" s="173">
        <f t="shared" ref="H57:Z57" si="32">+IFERROR(IF(COUNT(H26,H50,H55),ROUND(SUM(H26,H50,H55),0),""),"")</f>
        <v>5838</v>
      </c>
      <c r="I57" s="173">
        <f t="shared" si="32"/>
        <v>43500000</v>
      </c>
      <c r="J57" s="173" t="str">
        <f t="shared" si="32"/>
        <v/>
      </c>
      <c r="K57" s="173" t="str">
        <f t="shared" si="32"/>
        <v/>
      </c>
      <c r="L57" s="173">
        <f t="shared" si="32"/>
        <v>43500000</v>
      </c>
      <c r="M57" s="205">
        <f>+IFERROR(IF(COUNT(L57),ROUND(L57/'Shareholding Pattern'!$L$57*100,2),""),0)</f>
        <v>100</v>
      </c>
      <c r="N57" s="177">
        <f t="shared" si="32"/>
        <v>43500000</v>
      </c>
      <c r="O57" s="177" t="str">
        <f t="shared" si="32"/>
        <v/>
      </c>
      <c r="P57" s="173">
        <f t="shared" si="32"/>
        <v>43500000</v>
      </c>
      <c r="Q57" s="206">
        <f>+IFERROR(IF(COUNT(P57),ROUND(P57/'Shareholding Pattern'!$P$58*100,2),""),0)</f>
        <v>100</v>
      </c>
      <c r="R57" s="173" t="str">
        <f t="shared" si="32"/>
        <v/>
      </c>
      <c r="S57" s="173" t="str">
        <f t="shared" si="32"/>
        <v/>
      </c>
      <c r="T57" s="173" t="str">
        <f t="shared" si="32"/>
        <v/>
      </c>
      <c r="U57" s="176">
        <f>+IFERROR(IF(COUNT(L57,T57),ROUND(SUM(L57,T57)/SUM('Shareholding Pattern'!$L$57,'Shareholding Pattern'!$T$57)*100,2),""),0)</f>
        <v>100</v>
      </c>
      <c r="V57" s="173">
        <f t="shared" si="32"/>
        <v>5200000</v>
      </c>
      <c r="W57" s="212">
        <f t="shared" si="30"/>
        <v>11.95</v>
      </c>
      <c r="X57" s="467"/>
      <c r="Y57" s="468"/>
      <c r="Z57" s="171">
        <f t="shared" si="32"/>
        <v>43242680</v>
      </c>
    </row>
    <row r="58" spans="5:44" ht="22.5" customHeight="1">
      <c r="E58" s="476" t="s">
        <v>75</v>
      </c>
      <c r="F58" s="476"/>
      <c r="G58" s="476"/>
      <c r="H58" s="173">
        <f t="shared" ref="H58:Z58" si="33">+IFERROR(IF(COUNT(H26,H50,H56),ROUND(SUM(H26,H50,H56),0),""),"")</f>
        <v>5838</v>
      </c>
      <c r="I58" s="173">
        <f t="shared" si="33"/>
        <v>43500000</v>
      </c>
      <c r="J58" s="173" t="str">
        <f t="shared" si="33"/>
        <v/>
      </c>
      <c r="K58" s="173" t="str">
        <f t="shared" si="33"/>
        <v/>
      </c>
      <c r="L58" s="173">
        <f t="shared" si="33"/>
        <v>43500000</v>
      </c>
      <c r="M58" s="325">
        <f>+IFERROR(IF(COUNT(L57),ROUND(L57/'Shareholding Pattern'!$L$57*100,2),""),"")</f>
        <v>100</v>
      </c>
      <c r="N58" s="177">
        <f t="shared" si="33"/>
        <v>43500000</v>
      </c>
      <c r="O58" s="177" t="str">
        <f t="shared" si="33"/>
        <v/>
      </c>
      <c r="P58" s="173">
        <f t="shared" si="33"/>
        <v>43500000</v>
      </c>
      <c r="Q58" s="206">
        <f>+IFERROR(IF(COUNT(P58),ROUND(P58/'Shareholding Pattern'!$P$58*100,2),""),"")</f>
        <v>100</v>
      </c>
      <c r="R58" s="173" t="str">
        <f t="shared" si="33"/>
        <v/>
      </c>
      <c r="S58" s="171" t="str">
        <f t="shared" si="33"/>
        <v/>
      </c>
      <c r="T58" s="173" t="str">
        <f t="shared" si="33"/>
        <v/>
      </c>
      <c r="U58" s="326">
        <f t="shared" si="33"/>
        <v>100</v>
      </c>
      <c r="V58" s="173">
        <f t="shared" si="33"/>
        <v>5200000</v>
      </c>
      <c r="W58" s="212">
        <f t="shared" si="30"/>
        <v>11.95</v>
      </c>
      <c r="X58" s="173">
        <f t="shared" si="33"/>
        <v>10872679</v>
      </c>
      <c r="Y58" s="212">
        <f>+IFERROR(IF(COUNT(X58),ROUND(SUM(X58)/SUM(L58)*100,2),""),0)</f>
        <v>24.99</v>
      </c>
      <c r="Z58" s="171">
        <f t="shared" si="33"/>
        <v>43242680</v>
      </c>
      <c r="AR58" t="s">
        <v>219</v>
      </c>
    </row>
    <row r="59" spans="5:44" ht="37.5" customHeight="1">
      <c r="E59" s="491" t="s">
        <v>184</v>
      </c>
      <c r="F59" s="492"/>
      <c r="G59" s="492"/>
      <c r="H59" s="492"/>
      <c r="I59" s="492"/>
      <c r="J59" s="492"/>
      <c r="K59" s="492"/>
      <c r="L59" s="492"/>
      <c r="M59" s="493"/>
      <c r="N59" s="489"/>
      <c r="O59" s="490"/>
      <c r="P59" s="293"/>
      <c r="Q59" s="294"/>
      <c r="R59" s="294"/>
      <c r="S59" s="294"/>
      <c r="T59" s="294"/>
      <c r="U59" s="294"/>
      <c r="V59" s="294"/>
      <c r="W59" s="294"/>
      <c r="X59" s="480"/>
      <c r="Y59" s="480"/>
      <c r="Z59" s="481"/>
    </row>
    <row r="60" spans="5:44"/>
  </sheetData>
  <sheetProtection algorithmName="SHA-512" hashValue="8MxdiM5lQVqapO59p8FkZoD+jtz1AA7dWfzvo7d+Um56+ZQ8xG4wVCm2WQP3Afu5lJixoTPeocv4i0Gg9YiDcw==" saltValue="2Jo8NKZ/2qzDnMKycnpNow==" spinCount="100000" sheet="1" objects="1" scenarios="1"/>
  <mergeCells count="36">
    <mergeCell ref="X59:Z59"/>
    <mergeCell ref="E50:G50"/>
    <mergeCell ref="E41:G41"/>
    <mergeCell ref="E56:G56"/>
    <mergeCell ref="E49:G49"/>
    <mergeCell ref="E58:G58"/>
    <mergeCell ref="X30:Y50"/>
    <mergeCell ref="N59:O59"/>
    <mergeCell ref="E59:M59"/>
    <mergeCell ref="Z9:Z11"/>
    <mergeCell ref="S9:S11"/>
    <mergeCell ref="F29:Z29"/>
    <mergeCell ref="X54:Y57"/>
    <mergeCell ref="I9:I11"/>
    <mergeCell ref="E18:G18"/>
    <mergeCell ref="H9:H11"/>
    <mergeCell ref="F9:G11"/>
    <mergeCell ref="V9:W10"/>
    <mergeCell ref="X9:Y10"/>
    <mergeCell ref="N10:P10"/>
    <mergeCell ref="Q10:Q11"/>
    <mergeCell ref="U9:U11"/>
    <mergeCell ref="T9:T11"/>
    <mergeCell ref="E57:G57"/>
    <mergeCell ref="F53:Z53"/>
    <mergeCell ref="J9:J11"/>
    <mergeCell ref="K9:K11"/>
    <mergeCell ref="F12:Y12"/>
    <mergeCell ref="E39:G39"/>
    <mergeCell ref="E26:G26"/>
    <mergeCell ref="E25:G25"/>
    <mergeCell ref="M9:M11"/>
    <mergeCell ref="N9:Q9"/>
    <mergeCell ref="R9:R11"/>
    <mergeCell ref="E9:E11"/>
    <mergeCell ref="L9:L11"/>
  </mergeCells>
  <dataValidations count="7">
    <dataValidation type="whole" operator="lessThanOrEqual" allowBlank="1" showInputMessage="1" showErrorMessage="1" sqref="V30:V38 V40 V43:V48 V54:V55" xr:uid="{00000000-0002-0000-0500-000000000000}">
      <formula1>I30</formula1>
    </dataValidation>
    <dataValidation type="whole" operator="lessThanOrEqual" allowBlank="1" showInputMessage="1" showErrorMessage="1" sqref="Z31:Z38 Z55" xr:uid="{00000000-0002-0000-0500-000001000000}">
      <formula1>I31</formula1>
    </dataValidation>
    <dataValidation type="whole" operator="lessThanOrEqual" allowBlank="1" showInputMessage="1" showErrorMessage="1" sqref="Z30 Z40 Z43:Z48" xr:uid="{00000000-0002-0000-0500-000002000000}">
      <formula1>L30</formula1>
    </dataValidation>
    <dataValidation type="whole" operator="greaterThanOrEqual" allowBlank="1" showInputMessage="1" showErrorMessage="1" sqref="H48 N30:O38 I54:K55 R40:S40 R30:S38 I30:K38 N40:O40 R54:S55 I43:K48 I40:K40 R43:S48 N43:O43 N45:O48 N44 N54:O55" xr:uid="{00000000-0002-0000-0500-000003000000}">
      <formula1>0</formula1>
    </dataValidation>
    <dataValidation type="whole" operator="greaterThan" allowBlank="1" showInputMessage="1" showErrorMessage="1" sqref="H54:H55 H40 H43:H47 H30:H38" xr:uid="{00000000-0002-0000-0500-000004000000}">
      <formula1>0</formula1>
    </dataValidation>
    <dataValidation operator="greaterThan" allowBlank="1" showInputMessage="1" showErrorMessage="1" sqref="H20:H24 H14:H17" xr:uid="{00000000-0002-0000-0500-000005000000}"/>
    <dataValidation type="decimal" operator="lessThanOrEqual" allowBlank="1" showInputMessage="1" showErrorMessage="1" sqref="Z54" xr:uid="{00000000-0002-0000-0500-000006000000}">
      <formula1>L54</formula1>
    </dataValidation>
  </dataValidations>
  <hyperlinks>
    <hyperlink ref="F14" location="IndHUF!F12" display="Individuals/Hindu undivided Family" xr:uid="{00000000-0004-0000-0500-000000000000}"/>
    <hyperlink ref="F15" location="CGAndSG!F12" display="Central  Government/ State Government(s)" xr:uid="{00000000-0004-0000-0500-000001000000}"/>
    <hyperlink ref="F16" location="Banks!F12" display="Financial  Institutions/ Banks" xr:uid="{00000000-0004-0000-0500-000002000000}"/>
    <hyperlink ref="F17" location="IndHUF!F12" display="Any Other (specify)" xr:uid="{00000000-0004-0000-0500-000003000000}"/>
    <hyperlink ref="F20" location="Individuals!F12" display="Individuals (NonResident Individuals/ Foreign Individuals)" xr:uid="{00000000-0004-0000-0500-000004000000}"/>
    <hyperlink ref="F21" location="Government!F12" display="Government" xr:uid="{00000000-0004-0000-0500-000005000000}"/>
    <hyperlink ref="F22" location="Institutions!F12" display="Institutions" xr:uid="{00000000-0004-0000-0500-000006000000}"/>
    <hyperlink ref="F23" location="FPIPromoter!F12" display="Foreign Portfolio Investor" xr:uid="{00000000-0004-0000-0500-000007000000}"/>
    <hyperlink ref="F24" location="OtherForeign!F12" display="Any Other (specify)" xr:uid="{00000000-0004-0000-0500-000008000000}"/>
    <hyperlink ref="F30" location="MutuaFund!F12" display="Mutual Funds" xr:uid="{00000000-0004-0000-0500-000009000000}"/>
    <hyperlink ref="F31" location="VentureCap!F12" display="Venture Capital Funds" xr:uid="{00000000-0004-0000-0500-00000A000000}"/>
    <hyperlink ref="F32" location="AIF!F12" display="Alternate Investment Funds" xr:uid="{00000000-0004-0000-0500-00000B000000}"/>
    <hyperlink ref="F33" location="FVC!F12" display="Foreign Venture Capital Investors" xr:uid="{00000000-0004-0000-0500-00000C000000}"/>
    <hyperlink ref="F34" location="FPI_Insti!F12" display="Foreign Portfolio Investors" xr:uid="{00000000-0004-0000-0500-00000D000000}"/>
    <hyperlink ref="F35" location="Bank_Insti!F12" display="Financial  Institutions/ Banks" xr:uid="{00000000-0004-0000-0500-00000E000000}"/>
    <hyperlink ref="F36" location="Insurance!F12" display="Insurance  Companies" xr:uid="{00000000-0004-0000-0500-00000F000000}"/>
    <hyperlink ref="F37" location="Pension!F12" display="Provident Funds/ Pension Funds" xr:uid="{00000000-0004-0000-0500-000010000000}"/>
    <hyperlink ref="F38" location="Other_Insti!F12" display="Any Other (specify)" xr:uid="{00000000-0004-0000-0500-000011000000}"/>
    <hyperlink ref="F40" location="'CG&amp;SG&amp;PI'!F12" display="Central  Government/  State  Government(s)/ President of India" xr:uid="{00000000-0004-0000-0500-000012000000}"/>
    <hyperlink ref="F43" location="'Indivisual(aI)'!F12" display="'Indivisual(aI)'!F12" xr:uid="{00000000-0004-0000-0500-000013000000}"/>
    <hyperlink ref="F44" location="'Indivisual(aII)'!F12" display="'Indivisual(aII)'!F12" xr:uid="{00000000-0004-0000-0500-000014000000}"/>
    <hyperlink ref="F45" location="NBFC!F12" display="NBFCs registered with RBI" xr:uid="{00000000-0004-0000-0500-000015000000}"/>
    <hyperlink ref="F46" location="EmpTrust!F12" display="Employee Trusts" xr:uid="{00000000-0004-0000-0500-000016000000}"/>
    <hyperlink ref="F47" location="OD!F12" display="Overseas Depositories (holding DRs) (balancing figure)" xr:uid="{00000000-0004-0000-0500-000017000000}"/>
    <hyperlink ref="F48" location="Other_NonInsti!F12" display="Any Other (specify)" xr:uid="{00000000-0004-0000-0500-000018000000}"/>
    <hyperlink ref="F54" location="DRHolder!F12" display="Custodian/DR  Holder - Name of DR Holders  (If Available)" xr:uid="{00000000-0004-0000-0500-000019000000}"/>
    <hyperlink ref="F55" location="EBT!F12" display="Employee Benefit Trust (under SEBI (Share based Employee Benefit) Regulations, 2014)" xr:uid="{00000000-0004-0000-0500-00001A000000}"/>
    <hyperlink ref="F51" location="PAC_Public!F12" display="Details of the shareholders acting as persons in Concert for Public" xr:uid="{00000000-0004-0000-0500-00001B000000}"/>
    <hyperlink ref="F52" location="Unclaimed_Public!A1" display="Details of Shares which remain unclaimed for Public" xr:uid="{00000000-0004-0000-0500-00001C000000}"/>
    <hyperlink ref="F27" location="Unclaimed_Prom!I14" display="Details of Shares which remain unclaimed for Promoter &amp; Promoter Group" xr:uid="{00000000-0004-0000-0500-00001D000000}"/>
  </hyperlinks>
  <pageMargins left="0.7" right="0.7" top="0.75" bottom="0.75" header="0.3" footer="0.3"/>
  <pageSetup orientation="portrait" r:id="rId1"/>
  <ignoredErrors>
    <ignoredError sqref="P30 T30 L30:L37 L40 L43:L48" formulaRange="1"/>
  </ignoredError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theme="7"/>
  </sheetPr>
  <dimension ref="A1:XFC26"/>
  <sheetViews>
    <sheetView showGridLines="0" topLeftCell="D7" zoomScale="85" zoomScaleNormal="85" workbookViewId="0">
      <selection activeCell="F26" sqref="F26"/>
    </sheetView>
  </sheetViews>
  <sheetFormatPr defaultColWidth="0" defaultRowHeight="14.4"/>
  <cols>
    <col min="1" max="1" width="2.41796875" hidden="1" customWidth="1"/>
    <col min="2" max="2" width="2.15625" hidden="1" customWidth="1"/>
    <col min="3" max="3" width="2" hidden="1" customWidth="1"/>
    <col min="4" max="4" width="2.578125"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6.68359375" customWidth="1"/>
    <col min="14" max="14" width="16.15625" hidden="1" customWidth="1"/>
    <col min="15" max="15" width="16.41796875" customWidth="1"/>
    <col min="16" max="16" width="10.68359375" customWidth="1"/>
    <col min="17" max="19" width="14.578125" hidden="1" customWidth="1"/>
    <col min="20" max="20" width="19.15625" customWidth="1"/>
    <col min="21" max="21" width="15.41796875" customWidth="1"/>
    <col min="22" max="22" width="8.83984375" customWidth="1"/>
    <col min="23" max="23" width="15.41796875" customWidth="1"/>
    <col min="24" max="24" width="8.83984375" customWidth="1"/>
    <col min="25" max="25" width="15.41796875" customWidth="1"/>
    <col min="26" max="26" width="18" customWidth="1"/>
    <col min="27" max="27" width="2.83984375" customWidth="1"/>
    <col min="28" max="28" width="4.68359375" customWidth="1"/>
    <col min="29" max="16383" width="4.83984375" hidden="1"/>
    <col min="16384" max="16384" width="4.41796875" hidden="1"/>
  </cols>
  <sheetData>
    <row r="1" spans="5:30" hidden="1">
      <c r="I1">
        <v>10</v>
      </c>
    </row>
    <row r="2" spans="5:30"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181</v>
      </c>
      <c r="X2" t="s">
        <v>182</v>
      </c>
      <c r="Y2" t="s">
        <v>183</v>
      </c>
      <c r="Z2" t="s">
        <v>1053</v>
      </c>
    </row>
    <row r="3" spans="5:30" hidden="1"/>
    <row r="4" spans="5:30" hidden="1"/>
    <row r="5" spans="5:30" ht="9.75" hidden="1" customHeight="1"/>
    <row r="6" spans="5:30" ht="13.5" hidden="1" customHeight="1"/>
    <row r="9" spans="5:30" ht="29.25" customHeight="1">
      <c r="E9" s="439" t="s">
        <v>138</v>
      </c>
      <c r="F9" s="439" t="s">
        <v>137</v>
      </c>
      <c r="G9" s="458" t="s">
        <v>1</v>
      </c>
      <c r="H9" s="458" t="s">
        <v>3</v>
      </c>
      <c r="I9" s="458" t="s">
        <v>4</v>
      </c>
      <c r="J9" s="458" t="s">
        <v>5</v>
      </c>
      <c r="K9" s="458" t="s">
        <v>6</v>
      </c>
      <c r="L9" s="458" t="s">
        <v>7</v>
      </c>
      <c r="M9" s="494" t="s">
        <v>8</v>
      </c>
      <c r="N9" s="495"/>
      <c r="O9" s="495"/>
      <c r="P9" s="496"/>
      <c r="Q9" s="458" t="s">
        <v>9</v>
      </c>
      <c r="R9" s="458" t="s">
        <v>1064</v>
      </c>
      <c r="S9" s="458" t="s">
        <v>135</v>
      </c>
      <c r="T9" s="439" t="s">
        <v>144</v>
      </c>
      <c r="U9" s="469" t="s">
        <v>12</v>
      </c>
      <c r="V9" s="470"/>
      <c r="W9" s="469" t="s">
        <v>13</v>
      </c>
      <c r="X9" s="470"/>
      <c r="Y9" s="458" t="s">
        <v>14</v>
      </c>
      <c r="Z9" s="438" t="s">
        <v>1053</v>
      </c>
    </row>
    <row r="10" spans="5:30" ht="31.5" customHeight="1">
      <c r="E10" s="459"/>
      <c r="F10" s="456"/>
      <c r="G10" s="459"/>
      <c r="H10" s="459"/>
      <c r="I10" s="459"/>
      <c r="J10" s="459"/>
      <c r="K10" s="459"/>
      <c r="L10" s="459"/>
      <c r="M10" s="445" t="s">
        <v>136</v>
      </c>
      <c r="N10" s="453"/>
      <c r="O10" s="454"/>
      <c r="P10" s="458" t="s">
        <v>16</v>
      </c>
      <c r="Q10" s="459"/>
      <c r="R10" s="459"/>
      <c r="S10" s="459"/>
      <c r="T10" s="459"/>
      <c r="U10" s="473"/>
      <c r="V10" s="474"/>
      <c r="W10" s="473"/>
      <c r="X10" s="474"/>
      <c r="Y10" s="459"/>
      <c r="Z10" s="447"/>
    </row>
    <row r="11" spans="5:30" ht="78.75" customHeight="1">
      <c r="E11" s="460"/>
      <c r="F11" s="457"/>
      <c r="G11" s="460"/>
      <c r="H11" s="460"/>
      <c r="I11" s="460"/>
      <c r="J11" s="460"/>
      <c r="K11" s="460"/>
      <c r="L11" s="460"/>
      <c r="M11" s="36" t="s">
        <v>142</v>
      </c>
      <c r="N11" s="36" t="s">
        <v>18</v>
      </c>
      <c r="O11" s="35" t="s">
        <v>19</v>
      </c>
      <c r="P11" s="460"/>
      <c r="Q11" s="460"/>
      <c r="R11" s="460"/>
      <c r="S11" s="460"/>
      <c r="T11" s="460"/>
      <c r="U11" s="35" t="s">
        <v>20</v>
      </c>
      <c r="V11" s="35" t="s">
        <v>21</v>
      </c>
      <c r="W11" s="35" t="s">
        <v>20</v>
      </c>
      <c r="X11" s="35" t="s">
        <v>21</v>
      </c>
      <c r="Y11" s="460"/>
      <c r="Z11" s="447"/>
    </row>
    <row r="12" spans="5:30" ht="16.5" customHeight="1">
      <c r="E12" s="9" t="s">
        <v>79</v>
      </c>
      <c r="F12" s="84" t="s">
        <v>27</v>
      </c>
      <c r="G12" s="33"/>
      <c r="H12" s="33"/>
      <c r="I12" s="33"/>
      <c r="J12" s="33"/>
      <c r="K12" s="33"/>
      <c r="L12" s="33"/>
      <c r="M12" s="33"/>
      <c r="N12" s="33"/>
      <c r="O12" s="33"/>
      <c r="P12" s="33"/>
      <c r="Q12" s="33"/>
      <c r="R12" s="33"/>
      <c r="S12" s="33"/>
      <c r="T12" s="33"/>
      <c r="U12" s="33"/>
      <c r="V12" s="33"/>
      <c r="W12" s="33"/>
      <c r="X12" s="33"/>
      <c r="Y12" s="33"/>
      <c r="Z12" s="34"/>
    </row>
    <row r="13" spans="5:30" s="11" customFormat="1" hidden="1">
      <c r="E13" s="221"/>
      <c r="F13" s="290"/>
      <c r="G13" s="10"/>
      <c r="H13" s="16"/>
      <c r="I13" s="51"/>
      <c r="J13" s="51"/>
      <c r="K13" s="50" t="str">
        <f>+IFERROR(IF(COUNT(H13:J13),ROUND(SUM(H13:J13),0),""),"")</f>
        <v/>
      </c>
      <c r="L13" s="17" t="str">
        <f>+IFERROR(IF(COUNT(K13),ROUND(K13/'Shareholding Pattern'!$L$57*100,2),""),0)</f>
        <v/>
      </c>
      <c r="M13" s="307" t="str">
        <f>IF(H13="","",H13)</f>
        <v/>
      </c>
      <c r="N13" s="233"/>
      <c r="O13" s="55" t="str">
        <f>+IFERROR(IF(COUNT(M13:N13),ROUND(SUM(M13,N13),2),""),"")</f>
        <v/>
      </c>
      <c r="P13" s="17" t="str">
        <f>+IFERROR(IF(COUNT(O13),ROUND(O13/('Shareholding Pattern'!$P$58)*100,2),""),0)</f>
        <v/>
      </c>
      <c r="Q13" s="51"/>
      <c r="R13" s="51"/>
      <c r="S13" s="52" t="str">
        <f>+IFERROR(IF(COUNT(Q13:R13),ROUND(SUM(Q13:R13),0),""),"")</f>
        <v/>
      </c>
      <c r="T13" s="17" t="str">
        <f>+IFERROR(IF(COUNT(K13,S13),ROUND(SUM(S13,K13)/SUM('Shareholding Pattern'!$L$57,'Shareholding Pattern'!$T$57)*100,2),""),0)</f>
        <v/>
      </c>
      <c r="U13" s="51"/>
      <c r="V13" s="17" t="str">
        <f>+IFERROR(IF(COUNT(U13),ROUND(SUM(U13)/SUM(K13)*100,2),""),0)</f>
        <v/>
      </c>
      <c r="W13" s="51"/>
      <c r="X13" s="17" t="str">
        <f>+IFERROR(IF(COUNT(W13),ROUND(SUM(W13)/SUM(K13)*100,2),""),0)</f>
        <v/>
      </c>
      <c r="Y13" s="16"/>
      <c r="Z13" s="314"/>
      <c r="AC13" s="11">
        <f>IF(SUM(H13:Y13)&gt;0,1,0)</f>
        <v>0</v>
      </c>
      <c r="AD13" s="11">
        <f>IF(COUNT(H25:$Y$15010)=0,"",SUM(AC1:AC65542))</f>
        <v>10</v>
      </c>
    </row>
    <row r="14" spans="5:30" ht="24.75" customHeight="1">
      <c r="E14" s="107"/>
      <c r="F14" s="108"/>
      <c r="G14" s="108"/>
      <c r="H14" s="108"/>
      <c r="I14" s="108"/>
      <c r="J14" s="108"/>
      <c r="K14" s="108"/>
      <c r="L14" s="108"/>
      <c r="M14" s="108"/>
      <c r="N14" s="108"/>
      <c r="O14" s="108"/>
      <c r="P14" s="108"/>
      <c r="Q14" s="108"/>
      <c r="R14" s="108"/>
      <c r="S14" s="108"/>
      <c r="T14" s="108"/>
      <c r="U14" s="108"/>
      <c r="V14" s="108"/>
      <c r="W14" s="108"/>
      <c r="X14" s="108"/>
      <c r="Y14" s="108"/>
      <c r="Z14" s="109"/>
    </row>
    <row r="15" spans="5:30" ht="24.75" customHeight="1">
      <c r="E15" s="221">
        <v>1</v>
      </c>
      <c r="F15" s="368" t="s">
        <v>1077</v>
      </c>
      <c r="G15" s="369" t="s">
        <v>1078</v>
      </c>
      <c r="H15" s="51">
        <v>323000</v>
      </c>
      <c r="I15" s="51"/>
      <c r="J15" s="51"/>
      <c r="K15" s="371">
        <f t="shared" ref="K15:K24" si="0">+IFERROR(IF(COUNT(H15:J15),ROUND(SUM(H15:J15),0),""),"")</f>
        <v>323000</v>
      </c>
      <c r="L15" s="55">
        <f>+IFERROR(IF(COUNT(K15),ROUND(K15/'Shareholding Pattern'!$L$57*100,2),""),0)</f>
        <v>0.74</v>
      </c>
      <c r="M15" s="233">
        <f t="shared" ref="M15:M24" si="1">IF(H15="","",H15)</f>
        <v>323000</v>
      </c>
      <c r="N15" s="233"/>
      <c r="O15" s="318">
        <f t="shared" ref="O15:O24" si="2">+IFERROR(IF(COUNT(M15:N15),ROUND(SUM(M15,N15),2),""),"")</f>
        <v>323000</v>
      </c>
      <c r="P15" s="55">
        <f>+IFERROR(IF(COUNT(O15),ROUND(O15/('Shareholding Pattern'!$P$58)*100,2),""),0)</f>
        <v>0.74</v>
      </c>
      <c r="Q15" s="51"/>
      <c r="R15" s="51"/>
      <c r="S15" s="371" t="str">
        <f t="shared" ref="S15:S24" si="3">+IFERROR(IF(COUNT(Q15:R15),ROUND(SUM(Q15:R15),0),""),"")</f>
        <v/>
      </c>
      <c r="T15" s="17">
        <f>+IFERROR(IF(COUNT(K15,S15),ROUND(SUM(S15,K15)/SUM('Shareholding Pattern'!$L$57,'Shareholding Pattern'!$T$57)*100,2),""),0)</f>
        <v>0.74</v>
      </c>
      <c r="U15" s="51">
        <v>0</v>
      </c>
      <c r="V15" s="318">
        <f t="shared" ref="V15:V24" si="4">+IFERROR(IF(COUNT(U15),ROUND(SUM(U15)/SUM(K15)*100,2),""),0)</f>
        <v>0</v>
      </c>
      <c r="W15" s="51">
        <v>0</v>
      </c>
      <c r="X15" s="318">
        <f t="shared" ref="X15:X24" si="5">+IFERROR(IF(COUNT(W15),ROUND(SUM(W15)/SUM(K15)*100,2),""),0)</f>
        <v>0</v>
      </c>
      <c r="Y15" s="51">
        <v>323000</v>
      </c>
      <c r="Z15" s="316"/>
      <c r="AA15" s="11"/>
      <c r="AB15" s="11"/>
      <c r="AC15" s="11">
        <f t="shared" ref="AC15:AC24" si="6">IF(SUM(H15:Y15)&gt;0,1,0)</f>
        <v>1</v>
      </c>
    </row>
    <row r="16" spans="5:30" ht="24.75" customHeight="1">
      <c r="E16" s="221">
        <v>2</v>
      </c>
      <c r="F16" s="368" t="s">
        <v>1079</v>
      </c>
      <c r="G16" s="369" t="s">
        <v>1080</v>
      </c>
      <c r="H16" s="51">
        <v>3754693</v>
      </c>
      <c r="I16" s="51"/>
      <c r="J16" s="51"/>
      <c r="K16" s="371">
        <f t="shared" si="0"/>
        <v>3754693</v>
      </c>
      <c r="L16" s="55">
        <f>+IFERROR(IF(COUNT(K16),ROUND(K16/'Shareholding Pattern'!$L$57*100,2),""),0)</f>
        <v>8.6300000000000008</v>
      </c>
      <c r="M16" s="233">
        <f t="shared" si="1"/>
        <v>3754693</v>
      </c>
      <c r="N16" s="233"/>
      <c r="O16" s="318">
        <f t="shared" si="2"/>
        <v>3754693</v>
      </c>
      <c r="P16" s="55">
        <f>+IFERROR(IF(COUNT(O16),ROUND(O16/('Shareholding Pattern'!$P$58)*100,2),""),0)</f>
        <v>8.6300000000000008</v>
      </c>
      <c r="Q16" s="51"/>
      <c r="R16" s="51"/>
      <c r="S16" s="371" t="str">
        <f t="shared" si="3"/>
        <v/>
      </c>
      <c r="T16" s="17">
        <f>+IFERROR(IF(COUNT(K16,S16),ROUND(SUM(S16,K16)/SUM('Shareholding Pattern'!$L$57,'Shareholding Pattern'!$T$57)*100,2),""),0)</f>
        <v>8.6300000000000008</v>
      </c>
      <c r="U16" s="370">
        <v>0</v>
      </c>
      <c r="V16" s="318">
        <f t="shared" si="4"/>
        <v>0</v>
      </c>
      <c r="W16" s="51">
        <v>1817500</v>
      </c>
      <c r="X16" s="318">
        <f t="shared" si="5"/>
        <v>48.41</v>
      </c>
      <c r="Y16" s="51">
        <v>3754693</v>
      </c>
      <c r="Z16" s="316"/>
      <c r="AA16" s="11"/>
      <c r="AB16" s="11"/>
      <c r="AC16" s="11">
        <f t="shared" si="6"/>
        <v>1</v>
      </c>
    </row>
    <row r="17" spans="5:29" ht="24.75" customHeight="1">
      <c r="E17" s="221">
        <v>3</v>
      </c>
      <c r="F17" s="368" t="s">
        <v>1081</v>
      </c>
      <c r="G17" s="369" t="s">
        <v>1082</v>
      </c>
      <c r="H17" s="51">
        <v>677800</v>
      </c>
      <c r="I17" s="51"/>
      <c r="J17" s="51"/>
      <c r="K17" s="371">
        <f t="shared" si="0"/>
        <v>677800</v>
      </c>
      <c r="L17" s="55">
        <f>+IFERROR(IF(COUNT(K17),ROUND(K17/'Shareholding Pattern'!$L$57*100,2),""),0)</f>
        <v>1.56</v>
      </c>
      <c r="M17" s="233">
        <f t="shared" si="1"/>
        <v>677800</v>
      </c>
      <c r="N17" s="233"/>
      <c r="O17" s="318">
        <f t="shared" si="2"/>
        <v>677800</v>
      </c>
      <c r="P17" s="55">
        <f>+IFERROR(IF(COUNT(O17),ROUND(O17/('Shareholding Pattern'!$P$58)*100,2),""),0)</f>
        <v>1.56</v>
      </c>
      <c r="Q17" s="51"/>
      <c r="R17" s="51"/>
      <c r="S17" s="371" t="str">
        <f t="shared" si="3"/>
        <v/>
      </c>
      <c r="T17" s="17">
        <f>+IFERROR(IF(COUNT(K17,S17),ROUND(SUM(S17,K17)/SUM('Shareholding Pattern'!$L$57,'Shareholding Pattern'!$T$57)*100,2),""),0)</f>
        <v>1.56</v>
      </c>
      <c r="U17" s="51">
        <v>150000</v>
      </c>
      <c r="V17" s="318">
        <f t="shared" si="4"/>
        <v>22.13</v>
      </c>
      <c r="W17" s="51">
        <v>0</v>
      </c>
      <c r="X17" s="318">
        <f t="shared" si="5"/>
        <v>0</v>
      </c>
      <c r="Y17" s="51">
        <v>677800</v>
      </c>
      <c r="Z17" s="316"/>
      <c r="AA17" s="11"/>
      <c r="AB17" s="11"/>
      <c r="AC17" s="11">
        <f t="shared" si="6"/>
        <v>1</v>
      </c>
    </row>
    <row r="18" spans="5:29" ht="24.75" customHeight="1">
      <c r="E18" s="221">
        <v>4</v>
      </c>
      <c r="F18" s="368" t="s">
        <v>1083</v>
      </c>
      <c r="G18" s="369" t="s">
        <v>1084</v>
      </c>
      <c r="H18" s="51">
        <v>4239693</v>
      </c>
      <c r="I18" s="51"/>
      <c r="J18" s="51"/>
      <c r="K18" s="371">
        <f t="shared" si="0"/>
        <v>4239693</v>
      </c>
      <c r="L18" s="55">
        <f>+IFERROR(IF(COUNT(K18),ROUND(K18/'Shareholding Pattern'!$L$57*100,2),""),0)</f>
        <v>9.75</v>
      </c>
      <c r="M18" s="233">
        <f t="shared" si="1"/>
        <v>4239693</v>
      </c>
      <c r="N18" s="233"/>
      <c r="O18" s="318">
        <f t="shared" si="2"/>
        <v>4239693</v>
      </c>
      <c r="P18" s="55">
        <f>+IFERROR(IF(COUNT(O18),ROUND(O18/('Shareholding Pattern'!$P$58)*100,2),""),0)</f>
        <v>9.75</v>
      </c>
      <c r="Q18" s="51"/>
      <c r="R18" s="51"/>
      <c r="S18" s="371" t="str">
        <f t="shared" si="3"/>
        <v/>
      </c>
      <c r="T18" s="17">
        <f>+IFERROR(IF(COUNT(K18,S18),ROUND(SUM(S18,K18)/SUM('Shareholding Pattern'!$L$57,'Shareholding Pattern'!$T$57)*100,2),""),0)</f>
        <v>9.75</v>
      </c>
      <c r="U18" s="370">
        <v>0</v>
      </c>
      <c r="V18" s="318">
        <f t="shared" si="4"/>
        <v>0</v>
      </c>
      <c r="W18" s="51">
        <v>1975079</v>
      </c>
      <c r="X18" s="318">
        <f t="shared" si="5"/>
        <v>46.59</v>
      </c>
      <c r="Y18" s="51">
        <v>4239693</v>
      </c>
      <c r="Z18" s="316"/>
      <c r="AA18" s="11"/>
      <c r="AB18" s="11"/>
      <c r="AC18" s="11">
        <f t="shared" si="6"/>
        <v>1</v>
      </c>
    </row>
    <row r="19" spans="5:29" ht="24.75" customHeight="1">
      <c r="E19" s="221">
        <v>5</v>
      </c>
      <c r="F19" s="368" t="s">
        <v>1085</v>
      </c>
      <c r="G19" s="369" t="s">
        <v>1086</v>
      </c>
      <c r="H19" s="51">
        <v>702700</v>
      </c>
      <c r="I19" s="51"/>
      <c r="J19" s="51"/>
      <c r="K19" s="371">
        <f t="shared" si="0"/>
        <v>702700</v>
      </c>
      <c r="L19" s="55">
        <f>+IFERROR(IF(COUNT(K19),ROUND(K19/'Shareholding Pattern'!$L$57*100,2),""),0)</f>
        <v>1.62</v>
      </c>
      <c r="M19" s="233">
        <f t="shared" si="1"/>
        <v>702700</v>
      </c>
      <c r="N19" s="233"/>
      <c r="O19" s="318">
        <f t="shared" si="2"/>
        <v>702700</v>
      </c>
      <c r="P19" s="55">
        <f>+IFERROR(IF(COUNT(O19),ROUND(O19/('Shareholding Pattern'!$P$58)*100,2),""),0)</f>
        <v>1.62</v>
      </c>
      <c r="Q19" s="51"/>
      <c r="R19" s="51"/>
      <c r="S19" s="371" t="str">
        <f t="shared" si="3"/>
        <v/>
      </c>
      <c r="T19" s="17">
        <f>+IFERROR(IF(COUNT(K19,S19),ROUND(SUM(S19,K19)/SUM('Shareholding Pattern'!$L$57,'Shareholding Pattern'!$T$57)*100,2),""),0)</f>
        <v>1.62</v>
      </c>
      <c r="U19" s="51">
        <v>150000</v>
      </c>
      <c r="V19" s="318">
        <f t="shared" si="4"/>
        <v>21.35</v>
      </c>
      <c r="W19" s="51">
        <v>0</v>
      </c>
      <c r="X19" s="318">
        <f t="shared" si="5"/>
        <v>0</v>
      </c>
      <c r="Y19" s="51">
        <v>702700</v>
      </c>
      <c r="Z19" s="316"/>
      <c r="AA19" s="11"/>
      <c r="AB19" s="11"/>
      <c r="AC19" s="11">
        <f t="shared" si="6"/>
        <v>1</v>
      </c>
    </row>
    <row r="20" spans="5:29" ht="24.75" customHeight="1">
      <c r="E20" s="221">
        <v>6</v>
      </c>
      <c r="F20" s="368" t="s">
        <v>1087</v>
      </c>
      <c r="G20" s="369" t="s">
        <v>1088</v>
      </c>
      <c r="H20" s="51">
        <v>4277293</v>
      </c>
      <c r="I20" s="51"/>
      <c r="J20" s="51"/>
      <c r="K20" s="371">
        <f t="shared" si="0"/>
        <v>4277293</v>
      </c>
      <c r="L20" s="55">
        <f>+IFERROR(IF(COUNT(K20),ROUND(K20/'Shareholding Pattern'!$L$57*100,2),""),0)</f>
        <v>9.83</v>
      </c>
      <c r="M20" s="233">
        <f t="shared" si="1"/>
        <v>4277293</v>
      </c>
      <c r="N20" s="233"/>
      <c r="O20" s="318">
        <f t="shared" si="2"/>
        <v>4277293</v>
      </c>
      <c r="P20" s="55">
        <f>+IFERROR(IF(COUNT(O20),ROUND(O20/('Shareholding Pattern'!$P$58)*100,2),""),0)</f>
        <v>9.83</v>
      </c>
      <c r="Q20" s="51"/>
      <c r="R20" s="51"/>
      <c r="S20" s="371" t="str">
        <f t="shared" si="3"/>
        <v/>
      </c>
      <c r="T20" s="17">
        <f>+IFERROR(IF(COUNT(K20,S20),ROUND(SUM(S20,K20)/SUM('Shareholding Pattern'!$L$57,'Shareholding Pattern'!$T$57)*100,2),""),0)</f>
        <v>9.83</v>
      </c>
      <c r="U20" s="370">
        <v>0</v>
      </c>
      <c r="V20" s="318">
        <f t="shared" si="4"/>
        <v>0</v>
      </c>
      <c r="W20" s="51">
        <v>2080100</v>
      </c>
      <c r="X20" s="318">
        <f t="shared" si="5"/>
        <v>48.63</v>
      </c>
      <c r="Y20" s="51">
        <v>4277293</v>
      </c>
      <c r="Z20" s="316"/>
      <c r="AA20" s="11"/>
      <c r="AB20" s="11"/>
      <c r="AC20" s="11">
        <f t="shared" si="6"/>
        <v>1</v>
      </c>
    </row>
    <row r="21" spans="5:29" ht="24.75" customHeight="1">
      <c r="E21" s="221">
        <v>7</v>
      </c>
      <c r="F21" s="368" t="s">
        <v>1089</v>
      </c>
      <c r="G21" s="369" t="s">
        <v>1090</v>
      </c>
      <c r="H21" s="51">
        <v>665100</v>
      </c>
      <c r="I21" s="51"/>
      <c r="J21" s="51"/>
      <c r="K21" s="371">
        <f t="shared" si="0"/>
        <v>665100</v>
      </c>
      <c r="L21" s="55">
        <f>+IFERROR(IF(COUNT(K21),ROUND(K21/'Shareholding Pattern'!$L$57*100,2),""),0)</f>
        <v>1.53</v>
      </c>
      <c r="M21" s="233">
        <f t="shared" si="1"/>
        <v>665100</v>
      </c>
      <c r="N21" s="233"/>
      <c r="O21" s="318">
        <f t="shared" si="2"/>
        <v>665100</v>
      </c>
      <c r="P21" s="55">
        <f>+IFERROR(IF(COUNT(O21),ROUND(O21/('Shareholding Pattern'!$P$58)*100,2),""),0)</f>
        <v>1.53</v>
      </c>
      <c r="Q21" s="51"/>
      <c r="R21" s="51"/>
      <c r="S21" s="371" t="str">
        <f t="shared" si="3"/>
        <v/>
      </c>
      <c r="T21" s="17">
        <f>+IFERROR(IF(COUNT(K21,S21),ROUND(SUM(S21,K21)/SUM('Shareholding Pattern'!$L$57,'Shareholding Pattern'!$T$57)*100,2),""),0)</f>
        <v>1.53</v>
      </c>
      <c r="U21" s="51">
        <v>150000</v>
      </c>
      <c r="V21" s="318">
        <f t="shared" si="4"/>
        <v>22.55</v>
      </c>
      <c r="W21" s="51">
        <v>0</v>
      </c>
      <c r="X21" s="318">
        <f t="shared" si="5"/>
        <v>0</v>
      </c>
      <c r="Y21" s="51">
        <v>665100</v>
      </c>
      <c r="Z21" s="316"/>
      <c r="AA21" s="11"/>
      <c r="AB21" s="11"/>
      <c r="AC21" s="11">
        <f t="shared" si="6"/>
        <v>1</v>
      </c>
    </row>
    <row r="22" spans="5:29" ht="24.75" customHeight="1">
      <c r="E22" s="221">
        <v>8</v>
      </c>
      <c r="F22" s="368" t="s">
        <v>1091</v>
      </c>
      <c r="G22" s="369" t="s">
        <v>1092</v>
      </c>
      <c r="H22" s="51">
        <v>660000</v>
      </c>
      <c r="I22" s="51"/>
      <c r="J22" s="51"/>
      <c r="K22" s="371">
        <f t="shared" si="0"/>
        <v>660000</v>
      </c>
      <c r="L22" s="55">
        <f>+IFERROR(IF(COUNT(K22),ROUND(K22/'Shareholding Pattern'!$L$57*100,2),""),0)</f>
        <v>1.52</v>
      </c>
      <c r="M22" s="233">
        <f t="shared" si="1"/>
        <v>660000</v>
      </c>
      <c r="N22" s="233"/>
      <c r="O22" s="318">
        <f t="shared" si="2"/>
        <v>660000</v>
      </c>
      <c r="P22" s="55">
        <f>+IFERROR(IF(COUNT(O22),ROUND(O22/('Shareholding Pattern'!$P$58)*100,2),""),0)</f>
        <v>1.52</v>
      </c>
      <c r="Q22" s="51"/>
      <c r="R22" s="51"/>
      <c r="S22" s="371" t="str">
        <f t="shared" si="3"/>
        <v/>
      </c>
      <c r="T22" s="17">
        <f>+IFERROR(IF(COUNT(K22,S22),ROUND(SUM(S22,K22)/SUM('Shareholding Pattern'!$L$57,'Shareholding Pattern'!$T$57)*100,2),""),0)</f>
        <v>1.52</v>
      </c>
      <c r="U22" s="51">
        <v>150000</v>
      </c>
      <c r="V22" s="318">
        <f t="shared" si="4"/>
        <v>22.73</v>
      </c>
      <c r="W22" s="51">
        <v>0</v>
      </c>
      <c r="X22" s="318">
        <f t="shared" si="5"/>
        <v>0</v>
      </c>
      <c r="Y22" s="51">
        <v>660000</v>
      </c>
      <c r="Z22" s="316"/>
      <c r="AA22" s="11"/>
      <c r="AB22" s="11"/>
      <c r="AC22" s="11">
        <f t="shared" si="6"/>
        <v>1</v>
      </c>
    </row>
    <row r="23" spans="5:29" ht="24.75" customHeight="1">
      <c r="E23" s="221">
        <v>9</v>
      </c>
      <c r="F23" s="368" t="s">
        <v>1093</v>
      </c>
      <c r="G23" s="369" t="s">
        <v>1094</v>
      </c>
      <c r="H23" s="51">
        <v>150000</v>
      </c>
      <c r="I23" s="51"/>
      <c r="J23" s="51"/>
      <c r="K23" s="371">
        <f t="shared" si="0"/>
        <v>150000</v>
      </c>
      <c r="L23" s="55">
        <f>+IFERROR(IF(COUNT(K23),ROUND(K23/'Shareholding Pattern'!$L$57*100,2),""),0)</f>
        <v>0.34</v>
      </c>
      <c r="M23" s="233">
        <f t="shared" si="1"/>
        <v>150000</v>
      </c>
      <c r="N23" s="233"/>
      <c r="O23" s="318">
        <f t="shared" si="2"/>
        <v>150000</v>
      </c>
      <c r="P23" s="55">
        <f>+IFERROR(IF(COUNT(O23),ROUND(O23/('Shareholding Pattern'!$P$58)*100,2),""),0)</f>
        <v>0.34</v>
      </c>
      <c r="Q23" s="51"/>
      <c r="R23" s="51"/>
      <c r="S23" s="371" t="str">
        <f t="shared" si="3"/>
        <v/>
      </c>
      <c r="T23" s="17">
        <f>+IFERROR(IF(COUNT(K23,S23),ROUND(SUM(S23,K23)/SUM('Shareholding Pattern'!$L$57,'Shareholding Pattern'!$T$57)*100,2),""),0)</f>
        <v>0.34</v>
      </c>
      <c r="U23" s="51">
        <v>150000</v>
      </c>
      <c r="V23" s="318">
        <f t="shared" si="4"/>
        <v>100</v>
      </c>
      <c r="W23" s="51">
        <v>0</v>
      </c>
      <c r="X23" s="318">
        <f t="shared" si="5"/>
        <v>0</v>
      </c>
      <c r="Y23" s="51">
        <v>150000</v>
      </c>
      <c r="Z23" s="316"/>
      <c r="AA23" s="11"/>
      <c r="AB23" s="11"/>
      <c r="AC23" s="11">
        <f t="shared" si="6"/>
        <v>1</v>
      </c>
    </row>
    <row r="24" spans="5:29" ht="24.75" customHeight="1">
      <c r="E24" s="221">
        <v>10</v>
      </c>
      <c r="F24" s="368" t="s">
        <v>1095</v>
      </c>
      <c r="G24" s="369" t="s">
        <v>1096</v>
      </c>
      <c r="H24" s="51">
        <v>150000</v>
      </c>
      <c r="I24" s="51"/>
      <c r="J24" s="51"/>
      <c r="K24" s="371">
        <f t="shared" si="0"/>
        <v>150000</v>
      </c>
      <c r="L24" s="55">
        <f>+IFERROR(IF(COUNT(K24),ROUND(K24/'Shareholding Pattern'!$L$57*100,2),""),0)</f>
        <v>0.34</v>
      </c>
      <c r="M24" s="233">
        <f t="shared" si="1"/>
        <v>150000</v>
      </c>
      <c r="N24" s="233"/>
      <c r="O24" s="318">
        <f t="shared" si="2"/>
        <v>150000</v>
      </c>
      <c r="P24" s="55">
        <f>+IFERROR(IF(COUNT(O24),ROUND(O24/('Shareholding Pattern'!$P$58)*100,2),""),0)</f>
        <v>0.34</v>
      </c>
      <c r="Q24" s="51"/>
      <c r="R24" s="51"/>
      <c r="S24" s="371" t="str">
        <f t="shared" si="3"/>
        <v/>
      </c>
      <c r="T24" s="17">
        <f>+IFERROR(IF(COUNT(K24,S24),ROUND(SUM(S24,K24)/SUM('Shareholding Pattern'!$L$57,'Shareholding Pattern'!$T$57)*100,2),""),0)</f>
        <v>0.34</v>
      </c>
      <c r="U24" s="51">
        <v>150000</v>
      </c>
      <c r="V24" s="318">
        <f t="shared" si="4"/>
        <v>100</v>
      </c>
      <c r="W24" s="51">
        <v>0</v>
      </c>
      <c r="X24" s="318">
        <f t="shared" si="5"/>
        <v>0</v>
      </c>
      <c r="Y24" s="51">
        <v>150000</v>
      </c>
      <c r="Z24" s="316"/>
      <c r="AA24" s="11"/>
      <c r="AB24" s="11"/>
      <c r="AC24" s="11">
        <f t="shared" si="6"/>
        <v>1</v>
      </c>
    </row>
    <row r="25" spans="5:29" ht="16.5" hidden="1" customHeight="1">
      <c r="E25" s="222"/>
      <c r="F25" s="226"/>
      <c r="G25" s="226"/>
      <c r="H25" s="226"/>
      <c r="I25" s="226"/>
      <c r="J25" s="226"/>
      <c r="K25" s="226"/>
      <c r="L25" s="226"/>
      <c r="M25" s="226"/>
      <c r="N25" s="226"/>
      <c r="O25" s="226"/>
      <c r="P25" s="226"/>
      <c r="Q25" s="226"/>
      <c r="R25" s="226"/>
      <c r="S25" s="226"/>
      <c r="T25" s="226"/>
      <c r="U25" s="226"/>
      <c r="V25" s="226"/>
      <c r="W25" s="226"/>
      <c r="X25" s="226"/>
      <c r="Y25" s="227"/>
    </row>
    <row r="26" spans="5:29" ht="20.100000000000001" customHeight="1">
      <c r="E26" s="148"/>
      <c r="F26" s="71" t="s">
        <v>1002</v>
      </c>
      <c r="G26" s="71" t="s">
        <v>19</v>
      </c>
      <c r="H26" s="57">
        <f>+IFERROR(IF(COUNT(H14:H25),ROUND(SUM(H14:H25),0),""),"")</f>
        <v>15600279</v>
      </c>
      <c r="I26" s="57" t="str">
        <f>+IFERROR(IF(COUNT(I14:I25),ROUND(SUM(I14:I25),0),""),"")</f>
        <v/>
      </c>
      <c r="J26" s="57" t="str">
        <f>+IFERROR(IF(COUNT(J14:J25),ROUND(SUM(J14:J25),0),""),"")</f>
        <v/>
      </c>
      <c r="K26" s="57">
        <f>+IFERROR(IF(COUNT(K14:K25),ROUND(SUM(K14:K25),0),""),"")</f>
        <v>15600279</v>
      </c>
      <c r="L26" s="17">
        <f>+IFERROR(IF(COUNT(K26),ROUND(K26/'Shareholding Pattern'!$L$57*100,2),""),0)</f>
        <v>35.86</v>
      </c>
      <c r="M26" s="38">
        <f>+IFERROR(IF(COUNT(M14:M25),ROUND(SUM(M14:M25),0),""),"")</f>
        <v>15600279</v>
      </c>
      <c r="N26" s="38" t="str">
        <f>+IFERROR(IF(COUNT(N14:N25),ROUND(SUM(N14:N25),0),""),"")</f>
        <v/>
      </c>
      <c r="O26" s="38">
        <f>+IFERROR(IF(COUNT(O14:O25),ROUND(SUM(O14:O25),0),""),"")</f>
        <v>15600279</v>
      </c>
      <c r="P26" s="17">
        <f>+IFERROR(IF(COUNT(O26),ROUND(O26/('Shareholding Pattern'!$P$58)*100,2),""),0)</f>
        <v>35.86</v>
      </c>
      <c r="Q26" s="57" t="str">
        <f>+IFERROR(IF(COUNT(Q14:Q25),ROUND(SUM(Q14:Q25),0),""),"")</f>
        <v/>
      </c>
      <c r="R26" s="57" t="str">
        <f>+IFERROR(IF(COUNT(R14:R25),ROUND(SUM(R14:R25),0),""),"")</f>
        <v/>
      </c>
      <c r="S26" s="57" t="str">
        <f>+IFERROR(IF(COUNT(S14:S25),ROUND(SUM(S14:S25),0),""),"")</f>
        <v/>
      </c>
      <c r="T26" s="17">
        <f>+IFERROR(IF(COUNT(K26,S26),ROUND(SUM(S26,K26)/SUM('Shareholding Pattern'!$L$57,'Shareholding Pattern'!$T$57)*100,2),""),0)</f>
        <v>35.86</v>
      </c>
      <c r="U26" s="57">
        <f>+IFERROR(IF(COUNT(U14:U25),ROUND(SUM(U14:U25),0),""),"")</f>
        <v>900000</v>
      </c>
      <c r="V26" s="17">
        <f>+IFERROR(IF(COUNT(U26),ROUND(SUM(U26)/SUM(K26)*100,2),""),0)</f>
        <v>5.77</v>
      </c>
      <c r="W26" s="57">
        <f>+IFERROR(IF(COUNT(W14:W25),ROUND(SUM(W14:W25),0),""),"")</f>
        <v>5872679</v>
      </c>
      <c r="X26" s="17">
        <f>+IFERROR(IF(COUNT(W26),ROUND(SUM(W26)/SUM(K26)*100,2),""),0)</f>
        <v>37.64</v>
      </c>
      <c r="Y26" s="57">
        <f>+IFERROR(IF(COUNT(Y14:Y25),ROUND(SUM(Y14:Y25),0),""),"")</f>
        <v>15600279</v>
      </c>
    </row>
  </sheetData>
  <sheetProtection algorithmName="SHA-512" hashValue="pGa6S/jbtN7BWZUugKSQ8siVS0NaomE365ffd8xN/jYw0Kznsf8i3vNaFxF0OvpdO0PILn3uzQGXls+k4QJfVg==" saltValue="UMmAqGNGNpzpGU5fFWStMQ==" spinCount="100000" sheet="1" objects="1" scenarios="1"/>
  <mergeCells count="19">
    <mergeCell ref="Z9:Z11"/>
    <mergeCell ref="S9:S11"/>
    <mergeCell ref="T9:T11"/>
    <mergeCell ref="U9:V10"/>
    <mergeCell ref="W9:X10"/>
    <mergeCell ref="Y9:Y11"/>
    <mergeCell ref="R9:R11"/>
    <mergeCell ref="I9:I11"/>
    <mergeCell ref="M10:O10"/>
    <mergeCell ref="P10:P11"/>
    <mergeCell ref="J9:J11"/>
    <mergeCell ref="K9:K11"/>
    <mergeCell ref="L9:L11"/>
    <mergeCell ref="M9:P9"/>
    <mergeCell ref="E9:E11"/>
    <mergeCell ref="F9:F11"/>
    <mergeCell ref="G9:G11"/>
    <mergeCell ref="H9:H11"/>
    <mergeCell ref="Q9:Q11"/>
  </mergeCells>
  <dataValidations count="6">
    <dataValidation type="whole" operator="lessThanOrEqual" allowBlank="1" showInputMessage="1" showErrorMessage="1" sqref="W13 W15:W24" xr:uid="{00000000-0002-0000-0600-000000000000}">
      <formula1>H13</formula1>
    </dataValidation>
    <dataValidation type="whole" operator="lessThanOrEqual" allowBlank="1" showInputMessage="1" showErrorMessage="1" sqref="U13 U15:U24" xr:uid="{00000000-0002-0000-0600-000001000000}">
      <formula1>H13</formula1>
    </dataValidation>
    <dataValidation type="whole" operator="lessThanOrEqual" allowBlank="1" showInputMessage="1" showErrorMessage="1" sqref="Y13 Y15:Y24" xr:uid="{00000000-0002-0000-0600-000002000000}">
      <formula1>K13</formula1>
    </dataValidation>
    <dataValidation type="whole" operator="greaterThanOrEqual" allowBlank="1" showInputMessage="1" showErrorMessage="1" sqref="Q13:R13 H13:J13 N13 Q15:R24 H15:J24 N15:N24" xr:uid="{00000000-0002-0000-0600-000003000000}">
      <formula1>0</formula1>
    </dataValidation>
    <dataValidation type="textLength" operator="equal" allowBlank="1" showInputMessage="1" showErrorMessage="1" prompt="[A-Z][A-Z][A-Z][A-Z][A-Z][0-9][0-9][0-9][0-9][A-Z]_x000a__x000a_In absence of PAN write : ZZZZZ9999Z" sqref="G13 G15:G24" xr:uid="{00000000-0002-0000-0600-000004000000}">
      <formula1>10</formula1>
    </dataValidation>
    <dataValidation operator="greaterThanOrEqual" allowBlank="1" showInputMessage="1" showErrorMessage="1" sqref="M13 M15:M24" xr:uid="{00000000-0002-0000-0600-000005000000}"/>
  </dataValidations>
  <hyperlinks>
    <hyperlink ref="G26" location="'Shareholding Pattern'!F14" display="Total" xr:uid="{00000000-0004-0000-0600-000000000000}"/>
    <hyperlink ref="F26" location="'Shareholding Pattern'!F14" display="Total" xr:uid="{00000000-0004-0000-0600-000001000000}"/>
  </hyperlink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Button 1">
              <controlPr defaultSize="0" print="0" autoFill="0" autoPict="0" macro="[0]!opentextblock">
                <anchor moveWithCells="1" sizeWithCells="1">
                  <from>
                    <xdr:col>25</xdr:col>
                    <xdr:colOff>125730</xdr:colOff>
                    <xdr:row>14</xdr:row>
                    <xdr:rowOff>57150</xdr:rowOff>
                  </from>
                  <to>
                    <xdr:col>25</xdr:col>
                    <xdr:colOff>1066800</xdr:colOff>
                    <xdr:row>14</xdr:row>
                    <xdr:rowOff>247650</xdr:rowOff>
                  </to>
                </anchor>
              </controlPr>
            </control>
          </mc:Choice>
        </mc:AlternateContent>
        <mc:AlternateContent xmlns:mc="http://schemas.openxmlformats.org/markup-compatibility/2006">
          <mc:Choice Requires="x14">
            <control shapeId="6146" r:id="rId5" name="Button 2">
              <controlPr defaultSize="0" print="0" autoFill="0" autoPict="0" macro="[0]!opentextblock">
                <anchor moveWithCells="1" sizeWithCells="1">
                  <from>
                    <xdr:col>25</xdr:col>
                    <xdr:colOff>125730</xdr:colOff>
                    <xdr:row>15</xdr:row>
                    <xdr:rowOff>57150</xdr:rowOff>
                  </from>
                  <to>
                    <xdr:col>25</xdr:col>
                    <xdr:colOff>1066800</xdr:colOff>
                    <xdr:row>15</xdr:row>
                    <xdr:rowOff>247650</xdr:rowOff>
                  </to>
                </anchor>
              </controlPr>
            </control>
          </mc:Choice>
        </mc:AlternateContent>
        <mc:AlternateContent xmlns:mc="http://schemas.openxmlformats.org/markup-compatibility/2006">
          <mc:Choice Requires="x14">
            <control shapeId="6147" r:id="rId6" name="Button 3">
              <controlPr defaultSize="0" print="0" autoFill="0" autoPict="0" macro="[0]!opentextblock">
                <anchor moveWithCells="1" sizeWithCells="1">
                  <from>
                    <xdr:col>25</xdr:col>
                    <xdr:colOff>125730</xdr:colOff>
                    <xdr:row>16</xdr:row>
                    <xdr:rowOff>57150</xdr:rowOff>
                  </from>
                  <to>
                    <xdr:col>25</xdr:col>
                    <xdr:colOff>1066800</xdr:colOff>
                    <xdr:row>16</xdr:row>
                    <xdr:rowOff>247650</xdr:rowOff>
                  </to>
                </anchor>
              </controlPr>
            </control>
          </mc:Choice>
        </mc:AlternateContent>
        <mc:AlternateContent xmlns:mc="http://schemas.openxmlformats.org/markup-compatibility/2006">
          <mc:Choice Requires="x14">
            <control shapeId="6148" r:id="rId7" name="Button 4">
              <controlPr defaultSize="0" print="0" autoFill="0" autoPict="0" macro="[0]!opentextblock">
                <anchor moveWithCells="1" sizeWithCells="1">
                  <from>
                    <xdr:col>25</xdr:col>
                    <xdr:colOff>125730</xdr:colOff>
                    <xdr:row>17</xdr:row>
                    <xdr:rowOff>57150</xdr:rowOff>
                  </from>
                  <to>
                    <xdr:col>25</xdr:col>
                    <xdr:colOff>1066800</xdr:colOff>
                    <xdr:row>17</xdr:row>
                    <xdr:rowOff>247650</xdr:rowOff>
                  </to>
                </anchor>
              </controlPr>
            </control>
          </mc:Choice>
        </mc:AlternateContent>
        <mc:AlternateContent xmlns:mc="http://schemas.openxmlformats.org/markup-compatibility/2006">
          <mc:Choice Requires="x14">
            <control shapeId="6149" r:id="rId8" name="Button 5">
              <controlPr defaultSize="0" print="0" autoFill="0" autoPict="0" macro="[0]!opentextblock">
                <anchor moveWithCells="1" sizeWithCells="1">
                  <from>
                    <xdr:col>25</xdr:col>
                    <xdr:colOff>125730</xdr:colOff>
                    <xdr:row>18</xdr:row>
                    <xdr:rowOff>57150</xdr:rowOff>
                  </from>
                  <to>
                    <xdr:col>25</xdr:col>
                    <xdr:colOff>1066800</xdr:colOff>
                    <xdr:row>18</xdr:row>
                    <xdr:rowOff>247650</xdr:rowOff>
                  </to>
                </anchor>
              </controlPr>
            </control>
          </mc:Choice>
        </mc:AlternateContent>
        <mc:AlternateContent xmlns:mc="http://schemas.openxmlformats.org/markup-compatibility/2006">
          <mc:Choice Requires="x14">
            <control shapeId="6150" r:id="rId9" name="Button 6">
              <controlPr defaultSize="0" print="0" autoFill="0" autoPict="0" macro="[0]!opentextblock">
                <anchor moveWithCells="1" sizeWithCells="1">
                  <from>
                    <xdr:col>25</xdr:col>
                    <xdr:colOff>125730</xdr:colOff>
                    <xdr:row>19</xdr:row>
                    <xdr:rowOff>57150</xdr:rowOff>
                  </from>
                  <to>
                    <xdr:col>25</xdr:col>
                    <xdr:colOff>1066800</xdr:colOff>
                    <xdr:row>19</xdr:row>
                    <xdr:rowOff>247650</xdr:rowOff>
                  </to>
                </anchor>
              </controlPr>
            </control>
          </mc:Choice>
        </mc:AlternateContent>
        <mc:AlternateContent xmlns:mc="http://schemas.openxmlformats.org/markup-compatibility/2006">
          <mc:Choice Requires="x14">
            <control shapeId="6151" r:id="rId10" name="Button 7">
              <controlPr defaultSize="0" print="0" autoFill="0" autoPict="0" macro="[0]!opentextblock">
                <anchor moveWithCells="1" sizeWithCells="1">
                  <from>
                    <xdr:col>25</xdr:col>
                    <xdr:colOff>125730</xdr:colOff>
                    <xdr:row>20</xdr:row>
                    <xdr:rowOff>57150</xdr:rowOff>
                  </from>
                  <to>
                    <xdr:col>25</xdr:col>
                    <xdr:colOff>1066800</xdr:colOff>
                    <xdr:row>20</xdr:row>
                    <xdr:rowOff>247650</xdr:rowOff>
                  </to>
                </anchor>
              </controlPr>
            </control>
          </mc:Choice>
        </mc:AlternateContent>
        <mc:AlternateContent xmlns:mc="http://schemas.openxmlformats.org/markup-compatibility/2006">
          <mc:Choice Requires="x14">
            <control shapeId="6152" r:id="rId11" name="Button 8">
              <controlPr defaultSize="0" print="0" autoFill="0" autoPict="0" macro="[0]!opentextblock">
                <anchor moveWithCells="1" sizeWithCells="1">
                  <from>
                    <xdr:col>25</xdr:col>
                    <xdr:colOff>125730</xdr:colOff>
                    <xdr:row>21</xdr:row>
                    <xdr:rowOff>57150</xdr:rowOff>
                  </from>
                  <to>
                    <xdr:col>25</xdr:col>
                    <xdr:colOff>1066800</xdr:colOff>
                    <xdr:row>21</xdr:row>
                    <xdr:rowOff>247650</xdr:rowOff>
                  </to>
                </anchor>
              </controlPr>
            </control>
          </mc:Choice>
        </mc:AlternateContent>
        <mc:AlternateContent xmlns:mc="http://schemas.openxmlformats.org/markup-compatibility/2006">
          <mc:Choice Requires="x14">
            <control shapeId="6153" r:id="rId12" name="Button 9">
              <controlPr defaultSize="0" print="0" autoFill="0" autoPict="0" macro="[0]!opentextblock">
                <anchor moveWithCells="1" sizeWithCells="1">
                  <from>
                    <xdr:col>25</xdr:col>
                    <xdr:colOff>125730</xdr:colOff>
                    <xdr:row>22</xdr:row>
                    <xdr:rowOff>57150</xdr:rowOff>
                  </from>
                  <to>
                    <xdr:col>25</xdr:col>
                    <xdr:colOff>1066800</xdr:colOff>
                    <xdr:row>22</xdr:row>
                    <xdr:rowOff>247650</xdr:rowOff>
                  </to>
                </anchor>
              </controlPr>
            </control>
          </mc:Choice>
        </mc:AlternateContent>
        <mc:AlternateContent xmlns:mc="http://schemas.openxmlformats.org/markup-compatibility/2006">
          <mc:Choice Requires="x14">
            <control shapeId="6154" r:id="rId13" name="Button 10">
              <controlPr defaultSize="0" print="0" autoFill="0" autoPict="0" macro="[0]!opentextblock">
                <anchor moveWithCells="1" sizeWithCells="1">
                  <from>
                    <xdr:col>25</xdr:col>
                    <xdr:colOff>125730</xdr:colOff>
                    <xdr:row>23</xdr:row>
                    <xdr:rowOff>57150</xdr:rowOff>
                  </from>
                  <to>
                    <xdr:col>25</xdr:col>
                    <xdr:colOff>1066800</xdr:colOff>
                    <xdr:row>23</xdr:row>
                    <xdr:rowOff>247650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theme="7"/>
  </sheetPr>
  <dimension ref="A1:XFC16"/>
  <sheetViews>
    <sheetView showGridLines="0" topLeftCell="F7" zoomScale="85" zoomScaleNormal="85" workbookViewId="0">
      <selection activeCell="F16" sqref="F16"/>
    </sheetView>
  </sheetViews>
  <sheetFormatPr defaultColWidth="0" defaultRowHeight="14.4"/>
  <cols>
    <col min="1" max="1" width="2.68359375" customWidth="1"/>
    <col min="2" max="2" width="4.41796875" hidden="1" customWidth="1"/>
    <col min="3" max="3" width="4" hidden="1" customWidth="1"/>
    <col min="4" max="4" width="2.683593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10.41796875" customWidth="1"/>
    <col min="17" max="19" width="14.578125" hidden="1" customWidth="1"/>
    <col min="20" max="20" width="19.15625" customWidth="1"/>
    <col min="21" max="21" width="15.41796875" customWidth="1"/>
    <col min="22" max="22" width="9.41796875" customWidth="1"/>
    <col min="23" max="23" width="15.41796875" customWidth="1"/>
    <col min="24" max="24" width="8.68359375" customWidth="1"/>
    <col min="25" max="25" width="15.41796875" customWidth="1"/>
    <col min="26" max="26" width="18.578125" customWidth="1"/>
    <col min="27" max="27" width="4.26171875" customWidth="1"/>
    <col min="28" max="28" width="4.41796875" customWidth="1"/>
    <col min="29" max="16383" width="1.83984375" hidden="1"/>
    <col min="16384" max="16384" width="3.83984375" hidden="1"/>
  </cols>
  <sheetData>
    <row r="1" spans="5:30" hidden="1">
      <c r="I1">
        <v>0</v>
      </c>
      <c r="AD1">
        <f>SUM(AC1:AC65531)</f>
        <v>0</v>
      </c>
    </row>
    <row r="2" spans="5:30"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181</v>
      </c>
      <c r="X2" t="s">
        <v>182</v>
      </c>
      <c r="Y2" t="s">
        <v>183</v>
      </c>
      <c r="Z2" t="s">
        <v>1053</v>
      </c>
    </row>
    <row r="3" spans="5:30" hidden="1"/>
    <row r="4" spans="5:30" hidden="1"/>
    <row r="5" spans="5:30" hidden="1"/>
    <row r="6" spans="5:30" hidden="1"/>
    <row r="9" spans="5:30"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39" t="s">
        <v>143</v>
      </c>
      <c r="T9" s="447" t="s">
        <v>107</v>
      </c>
      <c r="U9" s="447" t="s">
        <v>12</v>
      </c>
      <c r="V9" s="447"/>
      <c r="W9" s="447" t="s">
        <v>13</v>
      </c>
      <c r="X9" s="447"/>
      <c r="Y9" s="447" t="s">
        <v>14</v>
      </c>
      <c r="Z9" s="438" t="s">
        <v>1053</v>
      </c>
    </row>
    <row r="10" spans="5:30"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Y10" s="447"/>
      <c r="Z10" s="447"/>
    </row>
    <row r="11" spans="5:30" ht="78.75" customHeight="1">
      <c r="E11" s="460"/>
      <c r="F11" s="447"/>
      <c r="G11" s="447"/>
      <c r="H11" s="447"/>
      <c r="I11" s="447"/>
      <c r="J11" s="447"/>
      <c r="K11" s="447"/>
      <c r="L11" s="447"/>
      <c r="M11" s="35" t="s">
        <v>17</v>
      </c>
      <c r="N11" s="35" t="s">
        <v>18</v>
      </c>
      <c r="O11" s="35" t="s">
        <v>19</v>
      </c>
      <c r="P11" s="447"/>
      <c r="Q11" s="447"/>
      <c r="R11" s="460"/>
      <c r="S11" s="460"/>
      <c r="T11" s="447"/>
      <c r="U11" s="35" t="s">
        <v>20</v>
      </c>
      <c r="V11" s="45" t="s">
        <v>21</v>
      </c>
      <c r="W11" s="35" t="s">
        <v>20</v>
      </c>
      <c r="X11" s="35" t="s">
        <v>21</v>
      </c>
      <c r="Y11" s="447"/>
      <c r="Z11" s="447"/>
    </row>
    <row r="12" spans="5:30" s="336" customFormat="1" ht="19.5" customHeight="1">
      <c r="E12" s="9" t="s">
        <v>80</v>
      </c>
      <c r="F12" s="497" t="s">
        <v>29</v>
      </c>
      <c r="G12" s="498"/>
      <c r="H12" s="337"/>
      <c r="I12" s="337"/>
      <c r="J12" s="337"/>
      <c r="K12" s="337"/>
      <c r="L12" s="337"/>
      <c r="M12" s="337"/>
      <c r="N12" s="337"/>
      <c r="O12" s="337"/>
      <c r="P12" s="337"/>
      <c r="Q12" s="337"/>
      <c r="R12" s="337"/>
      <c r="S12" s="337"/>
      <c r="T12" s="337"/>
      <c r="U12" s="337"/>
      <c r="V12" s="337"/>
      <c r="W12" s="337"/>
      <c r="X12" s="337"/>
      <c r="Y12" s="337"/>
      <c r="Z12" s="338"/>
    </row>
    <row r="13" spans="5:30" s="344" customFormat="1" ht="18" hidden="1" customHeight="1">
      <c r="E13" s="345"/>
      <c r="F13" s="340"/>
      <c r="G13" s="341"/>
      <c r="H13" s="342"/>
      <c r="I13" s="343"/>
      <c r="J13" s="343"/>
      <c r="K13" s="346" t="str">
        <f>+IFERROR(IF(COUNT(H13:J13),ROUND(SUM(H13:J13),0),""),"")</f>
        <v/>
      </c>
      <c r="L13" s="347" t="str">
        <f>+IFERROR(IF(COUNT(K13),ROUND(K13/'Shareholding Pattern'!$L$57*100,2),""),0)</f>
        <v/>
      </c>
      <c r="M13" s="348" t="str">
        <f>IF(H13="","",H13)</f>
        <v/>
      </c>
      <c r="N13" s="349"/>
      <c r="O13" s="350" t="str">
        <f>+IFERROR(IF(COUNT(M13:N13),ROUND(SUM(M13,N13),2),""),"")</f>
        <v/>
      </c>
      <c r="P13" s="347" t="str">
        <f>+IFERROR(IF(COUNT(O13),ROUND(O13/('Shareholding Pattern'!$P$58)*100,2),""),0)</f>
        <v/>
      </c>
      <c r="Q13" s="343"/>
      <c r="R13" s="343"/>
      <c r="S13" s="351" t="str">
        <f>+IFERROR(IF(COUNT(Q13:R13),ROUND(SUM(Q13:R13),0),""),"")</f>
        <v/>
      </c>
      <c r="T13" s="347" t="str">
        <f>+IFERROR(IF(COUNT(K13,S13),ROUND(SUM(S13,K13)/SUM('Shareholding Pattern'!$L$57,'Shareholding Pattern'!$T$57)*100,2),""),0)</f>
        <v/>
      </c>
      <c r="U13" s="343"/>
      <c r="V13" s="347" t="str">
        <f>+IFERROR(IF(COUNT(U13),ROUND(SUM(U13)/SUM(K13)*100,2),""),0)</f>
        <v/>
      </c>
      <c r="W13" s="343"/>
      <c r="X13" s="347" t="str">
        <f>+IFERROR(IF(COUNT(W13),ROUND(SUM(W13)/SUM(K13)*100,2),""),0)</f>
        <v/>
      </c>
      <c r="Y13" s="342"/>
      <c r="Z13" s="352"/>
      <c r="AC13" s="344">
        <f>IF(SUM(H13:Y13)&gt;0,1,0)</f>
        <v>0</v>
      </c>
      <c r="AD13" s="344" t="str">
        <f>IF(COUNT(H15:$Y$14995)=0,"",SUM(AC1:AC65533))</f>
        <v/>
      </c>
    </row>
    <row r="14" spans="5:30" s="336" customFormat="1" ht="25.5" customHeight="1">
      <c r="E14" s="333"/>
      <c r="F14" s="334"/>
      <c r="G14" s="334"/>
      <c r="H14" s="334"/>
      <c r="I14" s="334"/>
      <c r="J14" s="334"/>
      <c r="K14" s="334"/>
      <c r="L14" s="334"/>
      <c r="M14" s="334"/>
      <c r="N14" s="334"/>
      <c r="O14" s="334"/>
      <c r="P14" s="334"/>
      <c r="Q14" s="334"/>
      <c r="R14" s="334"/>
      <c r="S14" s="334"/>
      <c r="T14" s="334"/>
      <c r="U14" s="334"/>
      <c r="V14" s="334"/>
      <c r="W14" s="334"/>
      <c r="X14" s="334"/>
      <c r="Y14" s="334"/>
      <c r="Z14" s="335"/>
    </row>
    <row r="15" spans="5:30" ht="25" hidden="1" customHeight="1">
      <c r="E15" s="14"/>
      <c r="F15" s="15"/>
      <c r="G15" s="15"/>
      <c r="H15" s="15"/>
      <c r="I15" s="223"/>
      <c r="J15" s="223"/>
      <c r="K15" s="223"/>
      <c r="L15" s="15"/>
      <c r="M15" s="15"/>
      <c r="N15" s="15"/>
      <c r="O15" s="15"/>
      <c r="P15" s="15"/>
      <c r="Q15" s="15"/>
      <c r="R15" s="15"/>
      <c r="S15" s="15"/>
      <c r="T15" s="15"/>
      <c r="U15" s="15"/>
      <c r="V15" s="15"/>
      <c r="W15" s="15"/>
      <c r="X15" s="15"/>
      <c r="Y15" s="224"/>
    </row>
    <row r="16" spans="5:30" ht="20.100000000000001" customHeight="1">
      <c r="E16" s="147"/>
      <c r="F16" s="71" t="s">
        <v>1002</v>
      </c>
      <c r="G16" s="71" t="s">
        <v>19</v>
      </c>
      <c r="H16" s="57" t="str">
        <f>+IFERROR(IF(COUNT(H14:H15),ROUND(SUM(H14:H15),0),""),"")</f>
        <v/>
      </c>
      <c r="I16" s="57" t="str">
        <f>+IFERROR(IF(COUNT(I14:I15),ROUND(SUM(I14:I15),0),""),"")</f>
        <v/>
      </c>
      <c r="J16" s="57" t="str">
        <f>+IFERROR(IF(COUNT(J14:J15),ROUND(SUM(J14:J15),0),""),"")</f>
        <v/>
      </c>
      <c r="K16" s="50" t="str">
        <f>+IFERROR(IF(COUNT(H16:J16),ROUND(SUM(H16:J16),0),""),"")</f>
        <v/>
      </c>
      <c r="L16" s="17" t="str">
        <f>+IFERROR(IF(COUNT(K16),ROUND(K16/'Shareholding Pattern'!$L$57*100,2),""),0)</f>
        <v/>
      </c>
      <c r="M16" s="38" t="str">
        <f>+IFERROR(IF(COUNT(M14:M15),ROUND(SUM(M14:M15),0),""),"")</f>
        <v/>
      </c>
      <c r="N16" s="38" t="str">
        <f>+IFERROR(IF(COUNT(N14:N15),ROUND(SUM(N14:N15),0),""),"")</f>
        <v/>
      </c>
      <c r="O16" s="55" t="str">
        <f>+IFERROR(IF(COUNT(M16:N16),ROUND(SUM(M16,N16),2),""),"")</f>
        <v/>
      </c>
      <c r="P16" s="17" t="str">
        <f>+IFERROR(IF(COUNT(O16),ROUND(O16/('Shareholding Pattern'!$P$58)*100,2),""),0)</f>
        <v/>
      </c>
      <c r="Q16" s="57" t="str">
        <f>+IFERROR(IF(COUNT(Q14:Q15),ROUND(SUM(Q14:Q15),0),""),"")</f>
        <v/>
      </c>
      <c r="R16" s="57" t="str">
        <f>+IFERROR(IF(COUNT(R14:R15),ROUND(SUM(R14:R15),0),""),"")</f>
        <v/>
      </c>
      <c r="S16" s="52" t="str">
        <f>+IFERROR(IF(COUNT(Q16:R16),ROUND(SUM(Q16:R16),0),""),"")</f>
        <v/>
      </c>
      <c r="T16" s="17" t="str">
        <f>+IFERROR(IF(COUNT(K16,S16),ROUND(SUM(S16,K16)/SUM('Shareholding Pattern'!$L$57,'Shareholding Pattern'!$T$57)*100,2),""),0)</f>
        <v/>
      </c>
      <c r="U16" s="57" t="str">
        <f>+IFERROR(IF(COUNT(U14:U15),ROUND(SUM(U14:U15),0),""),"")</f>
        <v/>
      </c>
      <c r="V16" s="17" t="str">
        <f>+IFERROR(IF(COUNT(U16),ROUND(SUM(U16)/SUM(K16)*100,2),""),0)</f>
        <v/>
      </c>
      <c r="W16" s="57" t="str">
        <f>+IFERROR(IF(COUNT(W14:W15),ROUND(SUM(W14:W15),0),""),"")</f>
        <v/>
      </c>
      <c r="X16" s="17" t="str">
        <f>+IFERROR(IF(COUNT(W16),ROUND(SUM(W16)/SUM(K16)*100,2),""),0)</f>
        <v/>
      </c>
      <c r="Y16" s="57" t="str">
        <f>+IFERROR(IF(COUNT(Y14:Y15),ROUND(SUM(Y14:Y15),0),""),"")</f>
        <v/>
      </c>
    </row>
  </sheetData>
  <sheetProtection algorithmName="SHA-512" hashValue="oufrQvnPQ1Dfi9i05nynhR+MRgQKsvNu4D2xqnY3+fCyX0oimOUD+cX2icEdIhAt+dKjXsJzHdHiWSdgzV93RA==" saltValue="k0LEB4h8IId4DrV6gdk7cA==" spinCount="100000" sheet="1" objects="1" scenarios="1"/>
  <mergeCells count="20">
    <mergeCell ref="Z9:Z11"/>
    <mergeCell ref="F12:G12"/>
    <mergeCell ref="M10:O10"/>
    <mergeCell ref="P10:P11"/>
    <mergeCell ref="J9:J11"/>
    <mergeCell ref="K9:K11"/>
    <mergeCell ref="L9:L11"/>
    <mergeCell ref="M9:P9"/>
    <mergeCell ref="Q9:Q11"/>
    <mergeCell ref="R9:R11"/>
    <mergeCell ref="U9:V10"/>
    <mergeCell ref="W9:X10"/>
    <mergeCell ref="Y9:Y11"/>
    <mergeCell ref="T9:T11"/>
    <mergeCell ref="S9:S11"/>
    <mergeCell ref="E9:E11"/>
    <mergeCell ref="F9:F11"/>
    <mergeCell ref="G9:G11"/>
    <mergeCell ref="H9:H11"/>
    <mergeCell ref="I9:I11"/>
  </mergeCells>
  <dataValidations count="6">
    <dataValidation type="whole" operator="lessThanOrEqual" allowBlank="1" showInputMessage="1" showErrorMessage="1" sqref="W13" xr:uid="{00000000-0002-0000-0700-000000000000}">
      <formula1>H13</formula1>
    </dataValidation>
    <dataValidation type="whole" operator="lessThanOrEqual" allowBlank="1" showInputMessage="1" showErrorMessage="1" sqref="U13" xr:uid="{00000000-0002-0000-0700-000001000000}">
      <formula1>H13</formula1>
    </dataValidation>
    <dataValidation type="whole" operator="lessThanOrEqual" allowBlank="1" showInputMessage="1" showErrorMessage="1" sqref="Y13" xr:uid="{00000000-0002-0000-0700-000002000000}">
      <formula1>K13</formula1>
    </dataValidation>
    <dataValidation type="textLength" operator="equal" allowBlank="1" showInputMessage="1" showErrorMessage="1" prompt="[A-Z][A-Z][A-Z][A-Z][A-Z][0-9][0-9][0-9][0-9][A-Z]_x000a__x000a_In absence of PAN write : ZZZZZ9999Z" sqref="G13" xr:uid="{00000000-0002-0000-0700-000003000000}">
      <formula1>10</formula1>
    </dataValidation>
    <dataValidation type="whole" operator="greaterThanOrEqual" allowBlank="1" showInputMessage="1" showErrorMessage="1" sqref="Q13:R13 H13:J13 M13:N13" xr:uid="{00000000-0002-0000-0700-000004000000}">
      <formula1>0</formula1>
    </dataValidation>
    <dataValidation type="decimal" operator="lessThanOrEqual" allowBlank="1" showInputMessage="1" showErrorMessage="1" sqref="L13" xr:uid="{00000000-0002-0000-0700-000005000000}">
      <formula1>1</formula1>
    </dataValidation>
  </dataValidations>
  <hyperlinks>
    <hyperlink ref="G16" location="'Shareholding Pattern'!F15" display="Total" xr:uid="{00000000-0004-0000-0700-000000000000}"/>
    <hyperlink ref="F16" location="'Shareholding Pattern'!F15" display="Total" xr:uid="{00000000-0004-0000-0700-000001000000}"/>
  </hyperlink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theme="7"/>
  </sheetPr>
  <dimension ref="A1:XFC16"/>
  <sheetViews>
    <sheetView showGridLines="0" topLeftCell="A7" zoomScale="85" zoomScaleNormal="85" workbookViewId="0">
      <selection activeCell="F16" sqref="F16"/>
    </sheetView>
  </sheetViews>
  <sheetFormatPr defaultColWidth="0" defaultRowHeight="14.4"/>
  <cols>
    <col min="1" max="1" width="2" customWidth="1"/>
    <col min="2" max="2" width="1.578125" hidden="1" customWidth="1"/>
    <col min="3" max="3" width="1.68359375" hidden="1" customWidth="1"/>
    <col min="4" max="4" width="2.26171875" hidden="1" customWidth="1"/>
    <col min="5" max="5" width="7.15625" customWidth="1"/>
    <col min="6" max="6" width="35.68359375" customWidth="1"/>
    <col min="7" max="7" width="13.68359375" customWidth="1"/>
    <col min="8" max="8" width="14.578125" customWidth="1"/>
    <col min="9" max="10" width="14.578125" hidden="1" customWidth="1"/>
    <col min="11" max="11" width="15.578125" customWidth="1"/>
    <col min="12" max="12" width="13.578125" customWidth="1"/>
    <col min="13" max="13" width="15.41796875" customWidth="1"/>
    <col min="14" max="14" width="16" hidden="1" customWidth="1"/>
    <col min="15" max="15" width="16.41796875" customWidth="1"/>
    <col min="16" max="16" width="8.26171875" customWidth="1"/>
    <col min="17" max="19" width="14.578125" hidden="1" customWidth="1"/>
    <col min="20" max="20" width="19.15625" customWidth="1"/>
    <col min="21" max="21" width="15.41796875" customWidth="1"/>
    <col min="22" max="22" width="8.578125" customWidth="1"/>
    <col min="23" max="23" width="15.41796875" customWidth="1"/>
    <col min="24" max="24" width="7.83984375" customWidth="1"/>
    <col min="25" max="25" width="15.41796875" customWidth="1"/>
    <col min="26" max="26" width="18" customWidth="1"/>
    <col min="27" max="27" width="4.26171875" customWidth="1"/>
    <col min="28" max="28" width="4.15625" customWidth="1"/>
    <col min="29" max="16383" width="1.83984375" hidden="1"/>
    <col min="16384" max="16384" width="5.15625" hidden="1"/>
  </cols>
  <sheetData>
    <row r="1" spans="5:44" hidden="1">
      <c r="I1">
        <v>0</v>
      </c>
    </row>
    <row r="2" spans="5:44" hidden="1">
      <c r="F2" t="s">
        <v>251</v>
      </c>
      <c r="G2" t="s">
        <v>954</v>
      </c>
      <c r="H2" t="s">
        <v>166</v>
      </c>
      <c r="I2" t="s">
        <v>167</v>
      </c>
      <c r="J2" t="s">
        <v>168</v>
      </c>
      <c r="K2" t="s">
        <v>169</v>
      </c>
      <c r="L2" t="s">
        <v>170</v>
      </c>
      <c r="M2" t="s">
        <v>171</v>
      </c>
      <c r="N2" t="s">
        <v>172</v>
      </c>
      <c r="O2" t="s">
        <v>173</v>
      </c>
      <c r="P2" t="s">
        <v>174</v>
      </c>
      <c r="Q2" t="s">
        <v>175</v>
      </c>
      <c r="R2" t="s">
        <v>176</v>
      </c>
      <c r="S2" t="s">
        <v>177</v>
      </c>
      <c r="T2" t="s">
        <v>178</v>
      </c>
      <c r="U2" t="s">
        <v>179</v>
      </c>
      <c r="V2" t="s">
        <v>180</v>
      </c>
      <c r="W2" t="s">
        <v>181</v>
      </c>
      <c r="X2" t="s">
        <v>182</v>
      </c>
      <c r="Y2" t="s">
        <v>183</v>
      </c>
      <c r="Z2" t="s">
        <v>1053</v>
      </c>
    </row>
    <row r="3" spans="5:44" hidden="1"/>
    <row r="4" spans="5:44" hidden="1"/>
    <row r="5" spans="5:44" hidden="1"/>
    <row r="6" spans="5:44" hidden="1"/>
    <row r="7" spans="5:44">
      <c r="AR7" t="s">
        <v>927</v>
      </c>
    </row>
    <row r="8" spans="5:44">
      <c r="AR8" t="s">
        <v>928</v>
      </c>
    </row>
    <row r="9" spans="5:44" ht="29.25" customHeight="1">
      <c r="E9" s="458" t="s">
        <v>138</v>
      </c>
      <c r="F9" s="447" t="s">
        <v>137</v>
      </c>
      <c r="G9" s="447" t="s">
        <v>1</v>
      </c>
      <c r="H9" s="447" t="s">
        <v>3</v>
      </c>
      <c r="I9" s="447" t="s">
        <v>4</v>
      </c>
      <c r="J9" s="447" t="s">
        <v>5</v>
      </c>
      <c r="K9" s="447" t="s">
        <v>6</v>
      </c>
      <c r="L9" s="447" t="s">
        <v>7</v>
      </c>
      <c r="M9" s="447" t="s">
        <v>8</v>
      </c>
      <c r="N9" s="447"/>
      <c r="O9" s="447"/>
      <c r="P9" s="447"/>
      <c r="Q9" s="447" t="s">
        <v>9</v>
      </c>
      <c r="R9" s="458" t="s">
        <v>1064</v>
      </c>
      <c r="S9" s="458" t="s">
        <v>135</v>
      </c>
      <c r="T9" s="447" t="s">
        <v>107</v>
      </c>
      <c r="U9" s="447" t="s">
        <v>12</v>
      </c>
      <c r="V9" s="447"/>
      <c r="W9" s="447" t="s">
        <v>13</v>
      </c>
      <c r="X9" s="447"/>
      <c r="Y9" s="447" t="s">
        <v>14</v>
      </c>
      <c r="Z9" s="438" t="s">
        <v>1053</v>
      </c>
      <c r="AR9" t="s">
        <v>929</v>
      </c>
    </row>
    <row r="10" spans="5:44" ht="31.5" customHeight="1">
      <c r="E10" s="459"/>
      <c r="F10" s="447"/>
      <c r="G10" s="447"/>
      <c r="H10" s="447"/>
      <c r="I10" s="447"/>
      <c r="J10" s="447"/>
      <c r="K10" s="447"/>
      <c r="L10" s="447"/>
      <c r="M10" s="447" t="s">
        <v>15</v>
      </c>
      <c r="N10" s="447"/>
      <c r="O10" s="447"/>
      <c r="P10" s="447" t="s">
        <v>16</v>
      </c>
      <c r="Q10" s="447"/>
      <c r="R10" s="459"/>
      <c r="S10" s="459"/>
      <c r="T10" s="447"/>
      <c r="U10" s="447"/>
      <c r="V10" s="447"/>
      <c r="W10" s="447"/>
      <c r="X10" s="447"/>
      <c r="Y10" s="447"/>
      <c r="Z10" s="447"/>
      <c r="AR10" t="s">
        <v>930</v>
      </c>
    </row>
    <row r="11" spans="5:44" ht="78.75" customHeight="1">
      <c r="E11" s="460"/>
      <c r="F11" s="447"/>
      <c r="G11" s="447"/>
      <c r="H11" s="447"/>
      <c r="I11" s="447"/>
      <c r="J11" s="447"/>
      <c r="K11" s="447"/>
      <c r="L11" s="447"/>
      <c r="M11" s="44" t="s">
        <v>17</v>
      </c>
      <c r="N11" s="44" t="s">
        <v>18</v>
      </c>
      <c r="O11" s="44" t="s">
        <v>19</v>
      </c>
      <c r="P11" s="447"/>
      <c r="Q11" s="447"/>
      <c r="R11" s="460"/>
      <c r="S11" s="460"/>
      <c r="T11" s="447"/>
      <c r="U11" s="44" t="s">
        <v>20</v>
      </c>
      <c r="V11" s="44" t="s">
        <v>21</v>
      </c>
      <c r="W11" s="44" t="s">
        <v>20</v>
      </c>
      <c r="X11" s="44" t="s">
        <v>21</v>
      </c>
      <c r="Y11" s="447"/>
      <c r="Z11" s="447"/>
      <c r="AR11" t="s">
        <v>931</v>
      </c>
    </row>
    <row r="12" spans="5:44" ht="24.75" customHeight="1">
      <c r="E12" s="9" t="s">
        <v>81</v>
      </c>
      <c r="F12" s="56" t="s">
        <v>31</v>
      </c>
      <c r="G12" s="33"/>
      <c r="H12" s="33"/>
      <c r="I12" s="33"/>
      <c r="J12" s="33"/>
      <c r="K12" s="33"/>
      <c r="L12" s="33"/>
      <c r="M12" s="33"/>
      <c r="N12" s="33"/>
      <c r="O12" s="33"/>
      <c r="P12" s="33"/>
      <c r="Q12" s="33"/>
      <c r="R12" s="33"/>
      <c r="S12" s="33"/>
      <c r="T12" s="33"/>
      <c r="U12" s="33"/>
      <c r="V12" s="33"/>
      <c r="W12" s="33"/>
      <c r="X12" s="33"/>
      <c r="Y12" s="33"/>
      <c r="Z12" s="34"/>
      <c r="AR12" t="s">
        <v>932</v>
      </c>
    </row>
    <row r="13" spans="5:44" s="11" customFormat="1" ht="21.75" hidden="1" customHeight="1">
      <c r="E13" s="221"/>
      <c r="F13" s="10"/>
      <c r="G13" s="10"/>
      <c r="H13" s="16"/>
      <c r="I13" s="51"/>
      <c r="J13" s="51"/>
      <c r="K13" s="50" t="str">
        <f>+IFERROR(IF(COUNT(H13:J13),ROUND(SUM(H13:J13),0),""),"")</f>
        <v/>
      </c>
      <c r="L13" s="17" t="str">
        <f>+IFERROR(IF(COUNT(K13),ROUND(K13/'Shareholding Pattern'!$L$57*100,2),""),0)</f>
        <v/>
      </c>
      <c r="M13" s="307" t="str">
        <f>IF(H13="","",H13)</f>
        <v/>
      </c>
      <c r="N13" s="233"/>
      <c r="O13" s="55" t="str">
        <f>+IFERROR(IF(COUNT(M13:N13),ROUND(SUM(M13,N13),2),""),"")</f>
        <v/>
      </c>
      <c r="P13" s="17" t="str">
        <f>+IFERROR(IF(COUNT(O13),ROUND(O13/('Shareholding Pattern'!$P$58)*100,2),""),0)</f>
        <v/>
      </c>
      <c r="Q13" s="51"/>
      <c r="R13" s="51"/>
      <c r="S13" s="52" t="str">
        <f>+IFERROR(IF(COUNT(Q13:R13),ROUND(SUM(Q13:R13),0),""),"")</f>
        <v/>
      </c>
      <c r="T13" s="17" t="str">
        <f>+IFERROR(IF(COUNT(K13,S13),ROUND(SUM(S13,K13)/SUM('Shareholding Pattern'!$L$57,'Shareholding Pattern'!$T$57)*100,2),""),0)</f>
        <v/>
      </c>
      <c r="U13" s="51"/>
      <c r="V13" s="17" t="str">
        <f>+IFERROR(IF(COUNT(U13),ROUND(SUM(U13)/SUM(K13)*100,2),""),0)</f>
        <v/>
      </c>
      <c r="W13" s="51"/>
      <c r="X13" s="17" t="str">
        <f>+IFERROR(IF(COUNT(W13),ROUND(SUM(W13)/SUM(K13)*100,2),""),0)</f>
        <v/>
      </c>
      <c r="Y13" s="16"/>
      <c r="Z13" s="315"/>
      <c r="AC13" s="11">
        <f>IF(SUM(H13:Y13)&gt;0,1,0)</f>
        <v>0</v>
      </c>
      <c r="AD13" s="11" t="str">
        <f>IF(COUNT(H15:$Y$14999)=0,"",SUM(AC1:AC65533))</f>
        <v/>
      </c>
      <c r="AR13" s="11" t="s">
        <v>933</v>
      </c>
    </row>
    <row r="14" spans="5:44" ht="24.75" customHeight="1">
      <c r="E14" s="46"/>
      <c r="F14" s="47"/>
      <c r="G14" s="47"/>
      <c r="H14" s="47"/>
      <c r="I14" s="47"/>
      <c r="J14" s="47"/>
      <c r="K14" s="47"/>
      <c r="L14" s="47"/>
      <c r="M14" s="47"/>
      <c r="N14" s="47"/>
      <c r="O14" s="47"/>
      <c r="P14" s="47"/>
      <c r="Q14" s="47"/>
      <c r="R14" s="47"/>
      <c r="S14" s="47"/>
      <c r="T14" s="47"/>
      <c r="U14" s="47"/>
      <c r="V14" s="47"/>
      <c r="W14" s="47"/>
      <c r="X14" s="47"/>
      <c r="Y14" s="47"/>
      <c r="Z14" s="48"/>
      <c r="AR14" t="s">
        <v>934</v>
      </c>
    </row>
    <row r="15" spans="5:44" ht="15" hidden="1" customHeight="1">
      <c r="E15" s="12"/>
      <c r="F15" s="13"/>
      <c r="G15" s="13"/>
      <c r="H15" s="13"/>
      <c r="I15" s="13"/>
      <c r="J15" s="13"/>
      <c r="K15" s="13"/>
      <c r="L15" s="13"/>
      <c r="M15" s="13"/>
      <c r="N15" s="13"/>
      <c r="O15" s="13"/>
      <c r="P15" s="13"/>
      <c r="Q15" s="13"/>
      <c r="R15" s="13"/>
      <c r="S15" s="13"/>
      <c r="T15" s="13"/>
      <c r="U15" s="13"/>
      <c r="V15" s="13"/>
      <c r="W15" s="13"/>
      <c r="X15" s="13"/>
      <c r="Y15" s="224"/>
    </row>
    <row r="16" spans="5:44" ht="20.100000000000001" customHeight="1">
      <c r="E16" s="40"/>
      <c r="F16" s="71" t="s">
        <v>1002</v>
      </c>
      <c r="G16" s="71" t="s">
        <v>19</v>
      </c>
      <c r="H16" s="57" t="str">
        <f>+IFERROR(IF(COUNT(H14:H15),ROUND(SUM(H14:H15),0),""),"")</f>
        <v/>
      </c>
      <c r="I16" s="57" t="str">
        <f>+IFERROR(IF(COUNT(I14:I15),ROUND(SUM(I14:I15),0),""),"")</f>
        <v/>
      </c>
      <c r="J16" s="57" t="str">
        <f>+IFERROR(IF(COUNT(J14:J15),ROUND(SUM(J14:J15),0),""),"")</f>
        <v/>
      </c>
      <c r="K16" s="57" t="str">
        <f>+IFERROR(IF(COUNT(K14:K15),ROUND(SUM(K14:K15),0),""),"")</f>
        <v/>
      </c>
      <c r="L16" s="17" t="str">
        <f>+IFERROR(IF(COUNT(K16),ROUND(K16/'Shareholding Pattern'!$L$57*100,2),""),0)</f>
        <v/>
      </c>
      <c r="M16" s="38" t="str">
        <f>+IFERROR(IF(COUNT(M14:M15),ROUND(SUM(M14:M15),0),""),"")</f>
        <v/>
      </c>
      <c r="N16" s="38" t="str">
        <f>+IFERROR(IF(COUNT(N14:N15),ROUND(SUM(N14:N15),0),""),"")</f>
        <v/>
      </c>
      <c r="O16" s="38" t="str">
        <f>+IFERROR(IF(COUNT(O14:O15),ROUND(SUM(O14:O15),0),""),"")</f>
        <v/>
      </c>
      <c r="P16" s="17" t="str">
        <f>+IFERROR(IF(COUNT(O16),ROUND(O16/('Shareholding Pattern'!$P$58)*100,2),""),0)</f>
        <v/>
      </c>
      <c r="Q16" s="57" t="str">
        <f>+IFERROR(IF(COUNT(Q14:Q15),ROUND(SUM(Q14:Q15),0),""),"")</f>
        <v/>
      </c>
      <c r="R16" s="57" t="str">
        <f>+IFERROR(IF(COUNT(R14:R15),ROUND(SUM(R14:R15),0),""),"")</f>
        <v/>
      </c>
      <c r="S16" s="57" t="str">
        <f>+IFERROR(IF(COUNT(S14:S15),ROUND(SUM(S14:S15),0),""),"")</f>
        <v/>
      </c>
      <c r="T16" s="17" t="str">
        <f>+IFERROR(IF(COUNT(K16,S16),ROUND(SUM(S16,K16)/SUM('Shareholding Pattern'!$L$57,'Shareholding Pattern'!$T$57)*100,2),""),0)</f>
        <v/>
      </c>
      <c r="U16" s="57" t="str">
        <f>+IFERROR(IF(COUNT(U14:U15),ROUND(SUM(U14:U15),0),""),"")</f>
        <v/>
      </c>
      <c r="V16" s="17" t="str">
        <f>+IFERROR(IF(COUNT(U16),ROUND(SUM(U16)/SUM(K16)*100,2),""),0)</f>
        <v/>
      </c>
      <c r="W16" s="57" t="str">
        <f>+IFERROR(IF(COUNT(W14:W15),ROUND(SUM(W14:W15),0),""),"")</f>
        <v/>
      </c>
      <c r="X16" s="17" t="str">
        <f>+IFERROR(IF(COUNT(W16),ROUND(SUM(W16)/SUM(K16)*100,2),""),0)</f>
        <v/>
      </c>
      <c r="Y16" s="57" t="str">
        <f>+IFERROR(IF(COUNT(Y14:Y15),ROUND(SUM(Y14:Y15),0),""),"")</f>
        <v/>
      </c>
    </row>
  </sheetData>
  <sheetProtection algorithmName="SHA-512" hashValue="Q7z1z+a3UwP3wcaOBsOVCL4LsNq51JFmIeC86e/HVILC8pAq5jA1Hup9YmE9wCbaZGooto8PelAHCzYV3a+6kQ==" saltValue="tx1evyWaSMNRqU/TF5DRCQ==" spinCount="100000" sheet="1" objects="1" scenarios="1"/>
  <mergeCells count="19">
    <mergeCell ref="K9:K11"/>
    <mergeCell ref="L9:L11"/>
    <mergeCell ref="M9:P9"/>
    <mergeCell ref="Z9:Z11"/>
    <mergeCell ref="E9:E11"/>
    <mergeCell ref="F9:F11"/>
    <mergeCell ref="G9:G11"/>
    <mergeCell ref="H9:H11"/>
    <mergeCell ref="I9:I11"/>
    <mergeCell ref="U9:V10"/>
    <mergeCell ref="W9:X10"/>
    <mergeCell ref="Y9:Y11"/>
    <mergeCell ref="T9:T11"/>
    <mergeCell ref="S9:S11"/>
    <mergeCell ref="Q9:Q11"/>
    <mergeCell ref="R9:R11"/>
    <mergeCell ref="M10:O10"/>
    <mergeCell ref="P10:P11"/>
    <mergeCell ref="J9:J11"/>
  </mergeCells>
  <dataValidations count="5">
    <dataValidation type="whole" operator="lessThanOrEqual" allowBlank="1" showInputMessage="1" showErrorMessage="1" sqref="W13" xr:uid="{00000000-0002-0000-0800-000000000000}">
      <formula1>H13</formula1>
    </dataValidation>
    <dataValidation type="whole" operator="lessThanOrEqual" allowBlank="1" showInputMessage="1" showErrorMessage="1" sqref="U13" xr:uid="{00000000-0002-0000-0800-000001000000}">
      <formula1>H13</formula1>
    </dataValidation>
    <dataValidation type="whole" operator="lessThanOrEqual" allowBlank="1" showInputMessage="1" showErrorMessage="1" sqref="Y13" xr:uid="{00000000-0002-0000-0800-000002000000}">
      <formula1>K13</formula1>
    </dataValidation>
    <dataValidation type="textLength" operator="equal" allowBlank="1" showInputMessage="1" showErrorMessage="1" prompt="[A-Z][A-Z][A-Z][A-Z][A-Z][0-9][0-9][0-9][0-9][A-Z]_x000a__x000a_In absence of PAN write : ZZZZZ9999Z" sqref="G13" xr:uid="{00000000-0002-0000-0800-000003000000}">
      <formula1>10</formula1>
    </dataValidation>
    <dataValidation type="whole" operator="greaterThanOrEqual" allowBlank="1" showInputMessage="1" showErrorMessage="1" sqref="Q13:R13 H13:J13 M13:N13" xr:uid="{00000000-0002-0000-0800-000004000000}">
      <formula1>0</formula1>
    </dataValidation>
  </dataValidations>
  <hyperlinks>
    <hyperlink ref="G16" location="'Shareholding Pattern'!F16" display="Total" xr:uid="{00000000-0004-0000-0800-000000000000}"/>
    <hyperlink ref="F16" location="'Shareholding Pattern'!F16" display="Total" xr:uid="{00000000-0004-0000-0800-000001000000}"/>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4</vt:i4>
      </vt:variant>
    </vt:vector>
  </HeadingPairs>
  <TitlesOfParts>
    <vt:vector size="41" baseType="lpstr">
      <vt:lpstr>Index</vt:lpstr>
      <vt:lpstr>GeneralInfo</vt:lpstr>
      <vt:lpstr>Declaration</vt:lpstr>
      <vt:lpstr>Summary</vt:lpstr>
      <vt:lpstr>Taxonomy</vt:lpstr>
      <vt:lpstr>Shareholding Pattern</vt:lpstr>
      <vt:lpstr>IndHUF</vt:lpstr>
      <vt:lpstr>CGAndSG</vt:lpstr>
      <vt:lpstr>Banks</vt:lpstr>
      <vt:lpstr>OtherIND</vt:lpstr>
      <vt:lpstr>Individuals</vt:lpstr>
      <vt:lpstr>Government</vt:lpstr>
      <vt:lpstr>Institutions</vt:lpstr>
      <vt:lpstr>FPIPromoter</vt:lpstr>
      <vt:lpstr>OtherForeign</vt:lpstr>
      <vt:lpstr>MutuaFund</vt:lpstr>
      <vt:lpstr>VentureCap</vt:lpstr>
      <vt:lpstr>AIF</vt:lpstr>
      <vt:lpstr>FVC</vt:lpstr>
      <vt:lpstr>FPI_Insti</vt:lpstr>
      <vt:lpstr>Bank_Insti</vt:lpstr>
      <vt:lpstr>Insurance</vt:lpstr>
      <vt:lpstr>Pension</vt:lpstr>
      <vt:lpstr>Other_Insti</vt:lpstr>
      <vt:lpstr>CG&amp;SG&amp;PI</vt:lpstr>
      <vt:lpstr>Indivisual(aI)</vt:lpstr>
      <vt:lpstr>Indivisual(aII)</vt:lpstr>
      <vt:lpstr>NBFC</vt:lpstr>
      <vt:lpstr>EmpTrust</vt:lpstr>
      <vt:lpstr>OD</vt:lpstr>
      <vt:lpstr>Other_NonInsti</vt:lpstr>
      <vt:lpstr>DRHolder</vt:lpstr>
      <vt:lpstr>EBT</vt:lpstr>
      <vt:lpstr>Unclaimed_Prom</vt:lpstr>
      <vt:lpstr>TextBlock</vt:lpstr>
      <vt:lpstr>PAC_Public</vt:lpstr>
      <vt:lpstr>Unclaimed_Public</vt:lpstr>
      <vt:lpstr>AR</vt:lpstr>
      <vt:lpstr>half</vt:lpstr>
      <vt:lpstr>pre</vt:lpstr>
      <vt:lpstr>yy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malav</dc:creator>
  <cp:lastModifiedBy>Stuti Bhageria</cp:lastModifiedBy>
  <cp:lastPrinted>2016-09-08T06:44:45Z</cp:lastPrinted>
  <dcterms:created xsi:type="dcterms:W3CDTF">2015-12-16T12:56:50Z</dcterms:created>
  <dcterms:modified xsi:type="dcterms:W3CDTF">2020-09-14T11:27:06Z</dcterms:modified>
</cp:coreProperties>
</file>