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ngopalftf/Documents/Free the Facts/Website &amp; Newsletter/2020 Website Updates/Cropped Article Headers/3.3 Saving For Retirement Article/"/>
    </mc:Choice>
  </mc:AlternateContent>
  <xr:revisionPtr revIDLastSave="0" documentId="13_ncr:1_{D4BFD437-47D6-2545-B730-97A26AE1B666}" xr6:coauthVersionLast="46" xr6:coauthVersionMax="46" xr10:uidLastSave="{00000000-0000-0000-0000-000000000000}"/>
  <bookViews>
    <workbookView xWindow="0" yWindow="500" windowWidth="25600" windowHeight="14860" xr2:uid="{B71AE6BE-D13D-D549-8BC4-BC9C650E558C}"/>
  </bookViews>
  <sheets>
    <sheet name="UI Calculator" sheetId="2" r:id="rId1"/>
    <sheet name="Backend Calcs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B4" i="1"/>
  <c r="B5" i="1" s="1"/>
  <c r="B6" i="1" l="1"/>
  <c r="M5" i="1"/>
  <c r="N4" i="1" s="1"/>
  <c r="N5" i="1" s="1"/>
  <c r="M4" i="1"/>
  <c r="C4" i="1"/>
  <c r="C5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C6" i="1" l="1"/>
  <c r="B7" i="1"/>
  <c r="M6" i="1"/>
  <c r="N6" i="1" l="1"/>
  <c r="B8" i="1"/>
  <c r="M7" i="1"/>
  <c r="O7" i="1" s="1"/>
  <c r="C7" i="1"/>
  <c r="N7" i="1" l="1"/>
  <c r="C8" i="1"/>
  <c r="D7" i="1"/>
  <c r="B9" i="1"/>
  <c r="M8" i="1"/>
  <c r="O8" i="1" s="1"/>
  <c r="D8" i="1" l="1"/>
  <c r="N8" i="1"/>
  <c r="B10" i="1"/>
  <c r="M9" i="1"/>
  <c r="O9" i="1" s="1"/>
  <c r="C9" i="1"/>
  <c r="N9" i="1" l="1"/>
  <c r="C10" i="1"/>
  <c r="D9" i="1"/>
  <c r="D10" i="1" s="1"/>
  <c r="M10" i="1"/>
  <c r="O10" i="1" s="1"/>
  <c r="B11" i="1"/>
  <c r="N10" i="1" l="1"/>
  <c r="B12" i="1"/>
  <c r="M11" i="1"/>
  <c r="O11" i="1" s="1"/>
  <c r="C11" i="1"/>
  <c r="D11" i="1"/>
  <c r="D12" i="1" l="1"/>
  <c r="C12" i="1"/>
  <c r="N11" i="1"/>
  <c r="M12" i="1"/>
  <c r="P12" i="1" s="1"/>
  <c r="B13" i="1"/>
  <c r="E12" i="1"/>
  <c r="E13" i="1" l="1"/>
  <c r="C13" i="1"/>
  <c r="N12" i="1"/>
  <c r="O12" i="1"/>
  <c r="B14" i="1"/>
  <c r="M13" i="1"/>
  <c r="P13" i="1" s="1"/>
  <c r="D13" i="1"/>
  <c r="O13" i="1" l="1"/>
  <c r="N13" i="1"/>
  <c r="D14" i="1"/>
  <c r="B15" i="1"/>
  <c r="M14" i="1"/>
  <c r="P14" i="1" s="1"/>
  <c r="E14" i="1"/>
  <c r="C14" i="1"/>
  <c r="C15" i="1" l="1"/>
  <c r="E15" i="1"/>
  <c r="D15" i="1"/>
  <c r="N14" i="1"/>
  <c r="O14" i="1"/>
  <c r="B16" i="1"/>
  <c r="M15" i="1"/>
  <c r="P15" i="1" s="1"/>
  <c r="C16" i="1" l="1"/>
  <c r="O15" i="1"/>
  <c r="N15" i="1"/>
  <c r="B17" i="1"/>
  <c r="M16" i="1"/>
  <c r="P16" i="1" s="1"/>
  <c r="E16" i="1"/>
  <c r="D16" i="1"/>
  <c r="D17" i="1" l="1"/>
  <c r="E17" i="1"/>
  <c r="N16" i="1"/>
  <c r="O16" i="1"/>
  <c r="M17" i="1"/>
  <c r="Q17" i="1" s="1"/>
  <c r="B18" i="1"/>
  <c r="F17" i="1"/>
  <c r="C17" i="1"/>
  <c r="C18" i="1" l="1"/>
  <c r="F18" i="1"/>
  <c r="N17" i="1"/>
  <c r="O17" i="1"/>
  <c r="P17" i="1"/>
  <c r="B19" i="1"/>
  <c r="M18" i="1"/>
  <c r="Q18" i="1" s="1"/>
  <c r="D18" i="1"/>
  <c r="E18" i="1"/>
  <c r="C19" i="1" l="1"/>
  <c r="E19" i="1"/>
  <c r="D19" i="1"/>
  <c r="P18" i="1"/>
  <c r="O18" i="1"/>
  <c r="N18" i="1"/>
  <c r="B20" i="1"/>
  <c r="E20" i="1" s="1"/>
  <c r="M19" i="1"/>
  <c r="Q19" i="1" s="1"/>
  <c r="F19" i="1"/>
  <c r="F20" i="1" l="1"/>
  <c r="N19" i="1"/>
  <c r="O19" i="1"/>
  <c r="P19" i="1"/>
  <c r="B21" i="1"/>
  <c r="M20" i="1"/>
  <c r="Q20" i="1" s="1"/>
  <c r="C20" i="1"/>
  <c r="D20" i="1"/>
  <c r="D21" i="1" s="1"/>
  <c r="C21" i="1" l="1"/>
  <c r="P20" i="1"/>
  <c r="O20" i="1"/>
  <c r="N20" i="1"/>
  <c r="B22" i="1"/>
  <c r="C22" i="1" s="1"/>
  <c r="M21" i="1"/>
  <c r="Q21" i="1" s="1"/>
  <c r="F21" i="1"/>
  <c r="E21" i="1"/>
  <c r="F22" i="1" l="1"/>
  <c r="E22" i="1"/>
  <c r="N21" i="1"/>
  <c r="O21" i="1"/>
  <c r="P21" i="1"/>
  <c r="M22" i="1"/>
  <c r="R22" i="1" s="1"/>
  <c r="G22" i="1"/>
  <c r="B23" i="1"/>
  <c r="F23" i="1" s="1"/>
  <c r="D22" i="1"/>
  <c r="N22" i="1" l="1"/>
  <c r="P22" i="1"/>
  <c r="O22" i="1"/>
  <c r="Q22" i="1"/>
  <c r="D23" i="1"/>
  <c r="G23" i="1"/>
  <c r="B24" i="1"/>
  <c r="M23" i="1"/>
  <c r="R23" i="1" s="1"/>
  <c r="C23" i="1"/>
  <c r="E23" i="1"/>
  <c r="E24" i="1" l="1"/>
  <c r="P23" i="1"/>
  <c r="Q23" i="1"/>
  <c r="O23" i="1"/>
  <c r="N23" i="1"/>
  <c r="B25" i="1"/>
  <c r="M24" i="1"/>
  <c r="R24" i="1" s="1"/>
  <c r="C24" i="1"/>
  <c r="D24" i="1"/>
  <c r="G24" i="1"/>
  <c r="F24" i="1"/>
  <c r="F25" i="1" s="1"/>
  <c r="G25" i="1" l="1"/>
  <c r="C25" i="1"/>
  <c r="D25" i="1"/>
  <c r="N24" i="1"/>
  <c r="O24" i="1"/>
  <c r="Q24" i="1"/>
  <c r="P24" i="1"/>
  <c r="B26" i="1"/>
  <c r="M25" i="1"/>
  <c r="R25" i="1" s="1"/>
  <c r="E25" i="1"/>
  <c r="P25" i="1" l="1"/>
  <c r="Q25" i="1"/>
  <c r="O25" i="1"/>
  <c r="N25" i="1"/>
  <c r="E26" i="1"/>
  <c r="B27" i="1"/>
  <c r="M26" i="1"/>
  <c r="R26" i="1" s="1"/>
  <c r="D26" i="1"/>
  <c r="G26" i="1"/>
  <c r="C26" i="1"/>
  <c r="F26" i="1"/>
  <c r="F27" i="1" l="1"/>
  <c r="G27" i="1"/>
  <c r="C27" i="1"/>
  <c r="D27" i="1"/>
  <c r="N26" i="1"/>
  <c r="P26" i="1"/>
  <c r="Q26" i="1"/>
  <c r="O26" i="1"/>
  <c r="M27" i="1"/>
  <c r="S27" i="1" s="1"/>
  <c r="B28" i="1"/>
  <c r="F28" i="1" s="1"/>
  <c r="H27" i="1"/>
  <c r="E27" i="1"/>
  <c r="E28" i="1" l="1"/>
  <c r="H28" i="1"/>
  <c r="Q27" i="1"/>
  <c r="O27" i="1"/>
  <c r="P27" i="1"/>
  <c r="N27" i="1"/>
  <c r="R27" i="1"/>
  <c r="B29" i="1"/>
  <c r="H29" i="1" s="1"/>
  <c r="M28" i="1"/>
  <c r="D28" i="1"/>
  <c r="C28" i="1"/>
  <c r="G28" i="1"/>
  <c r="G29" i="1" s="1"/>
  <c r="C29" i="1" l="1"/>
  <c r="D29" i="1"/>
  <c r="Q28" i="1"/>
  <c r="R28" i="1"/>
  <c r="N28" i="1"/>
  <c r="P28" i="1"/>
  <c r="O28" i="1"/>
  <c r="S28" i="1"/>
  <c r="B30" i="1"/>
  <c r="M29" i="1"/>
  <c r="Q29" i="1" s="1"/>
  <c r="E29" i="1"/>
  <c r="E30" i="1" s="1"/>
  <c r="F29" i="1"/>
  <c r="F30" i="1" s="1"/>
  <c r="S29" i="1" l="1"/>
  <c r="O29" i="1"/>
  <c r="P29" i="1"/>
  <c r="N29" i="1"/>
  <c r="R29" i="1"/>
  <c r="B31" i="1"/>
  <c r="E31" i="1" s="1"/>
  <c r="M30" i="1"/>
  <c r="Q30" i="1" s="1"/>
  <c r="D30" i="1"/>
  <c r="C30" i="1"/>
  <c r="H30" i="1"/>
  <c r="G30" i="1"/>
  <c r="H31" i="1" l="1"/>
  <c r="C31" i="1"/>
  <c r="G31" i="1"/>
  <c r="D31" i="1"/>
  <c r="N30" i="1"/>
  <c r="R30" i="1"/>
  <c r="P30" i="1"/>
  <c r="S30" i="1"/>
  <c r="O30" i="1"/>
  <c r="B32" i="1"/>
  <c r="H32" i="1" s="1"/>
  <c r="M31" i="1"/>
  <c r="Q31" i="1" s="1"/>
  <c r="F31" i="1"/>
  <c r="F32" i="1" l="1"/>
  <c r="P31" i="1"/>
  <c r="O31" i="1"/>
  <c r="S31" i="1"/>
  <c r="R31" i="1"/>
  <c r="N31" i="1"/>
  <c r="M32" i="1"/>
  <c r="T32" i="1" s="1"/>
  <c r="B33" i="1"/>
  <c r="I32" i="1"/>
  <c r="D32" i="1"/>
  <c r="E32" i="1"/>
  <c r="C32" i="1"/>
  <c r="C33" i="1" s="1"/>
  <c r="G32" i="1"/>
  <c r="E33" i="1" l="1"/>
  <c r="D33" i="1"/>
  <c r="S32" i="1"/>
  <c r="N32" i="1"/>
  <c r="R32" i="1"/>
  <c r="O32" i="1"/>
  <c r="P32" i="1"/>
  <c r="G33" i="1"/>
  <c r="Q32" i="1"/>
  <c r="I33" i="1"/>
  <c r="B34" i="1"/>
  <c r="C34" i="1" s="1"/>
  <c r="M33" i="1"/>
  <c r="T33" i="1" s="1"/>
  <c r="F33" i="1"/>
  <c r="H33" i="1"/>
  <c r="F34" i="1" l="1"/>
  <c r="P33" i="1"/>
  <c r="Q33" i="1"/>
  <c r="S33" i="1"/>
  <c r="O33" i="1"/>
  <c r="R33" i="1"/>
  <c r="N33" i="1"/>
  <c r="H34" i="1"/>
  <c r="B35" i="1"/>
  <c r="M34" i="1"/>
  <c r="T34" i="1" s="1"/>
  <c r="I34" i="1"/>
  <c r="D34" i="1"/>
  <c r="G34" i="1"/>
  <c r="E34" i="1"/>
  <c r="D35" i="1" l="1"/>
  <c r="E35" i="1"/>
  <c r="I35" i="1"/>
  <c r="N34" i="1"/>
  <c r="R34" i="1"/>
  <c r="O34" i="1"/>
  <c r="S34" i="1"/>
  <c r="Q34" i="1"/>
  <c r="P34" i="1"/>
  <c r="G35" i="1"/>
  <c r="B36" i="1"/>
  <c r="M35" i="1"/>
  <c r="T35" i="1" s="1"/>
  <c r="F35" i="1"/>
  <c r="H35" i="1"/>
  <c r="C35" i="1"/>
  <c r="O35" i="1" l="1"/>
  <c r="P35" i="1"/>
  <c r="S35" i="1"/>
  <c r="Q35" i="1"/>
  <c r="R35" i="1"/>
  <c r="N35" i="1"/>
  <c r="H36" i="1"/>
  <c r="C36" i="1"/>
  <c r="F36" i="1"/>
  <c r="B37" i="1"/>
  <c r="M36" i="1"/>
  <c r="T36" i="1" s="1"/>
  <c r="I36" i="1"/>
  <c r="E36" i="1"/>
  <c r="D36" i="1"/>
  <c r="G36" i="1"/>
  <c r="S36" i="1" l="1"/>
  <c r="Q36" i="1"/>
  <c r="O36" i="1"/>
  <c r="G37" i="1"/>
  <c r="R36" i="1"/>
  <c r="D37" i="1"/>
  <c r="E37" i="1"/>
  <c r="N36" i="1"/>
  <c r="P36" i="1"/>
  <c r="I37" i="1"/>
  <c r="M37" i="1"/>
  <c r="U37" i="1" s="1"/>
  <c r="B38" i="1"/>
  <c r="J37" i="1"/>
  <c r="F37" i="1"/>
  <c r="H37" i="1"/>
  <c r="C37" i="1"/>
  <c r="P37" i="1" l="1"/>
  <c r="H38" i="1"/>
  <c r="C38" i="1"/>
  <c r="F38" i="1"/>
  <c r="N37" i="1"/>
  <c r="R37" i="1"/>
  <c r="S37" i="1"/>
  <c r="O37" i="1"/>
  <c r="Q37" i="1"/>
  <c r="G38" i="1"/>
  <c r="T37" i="1"/>
  <c r="J38" i="1"/>
  <c r="B39" i="1"/>
  <c r="M38" i="1"/>
  <c r="I38" i="1"/>
  <c r="E38" i="1"/>
  <c r="D38" i="1"/>
  <c r="P38" i="1" l="1"/>
  <c r="J39" i="1"/>
  <c r="S38" i="1"/>
  <c r="T38" i="1"/>
  <c r="O38" i="1"/>
  <c r="D39" i="1"/>
  <c r="U38" i="1"/>
  <c r="Q38" i="1"/>
  <c r="Q39" i="1" s="1"/>
  <c r="R38" i="1"/>
  <c r="N38" i="1"/>
  <c r="N39" i="1" s="1"/>
  <c r="E39" i="1"/>
  <c r="I39" i="1"/>
  <c r="B40" i="1"/>
  <c r="M39" i="1"/>
  <c r="P39" i="1" s="1"/>
  <c r="F39" i="1"/>
  <c r="C39" i="1"/>
  <c r="H39" i="1"/>
  <c r="G39" i="1"/>
  <c r="U39" i="1" l="1"/>
  <c r="R39" i="1"/>
  <c r="O39" i="1"/>
  <c r="D40" i="1"/>
  <c r="T39" i="1"/>
  <c r="S39" i="1"/>
  <c r="H40" i="1"/>
  <c r="G40" i="1"/>
  <c r="C40" i="1"/>
  <c r="F40" i="1"/>
  <c r="B41" i="1"/>
  <c r="M40" i="1"/>
  <c r="P40" i="1" s="1"/>
  <c r="I40" i="1"/>
  <c r="E40" i="1"/>
  <c r="J40" i="1"/>
  <c r="T40" i="1" l="1"/>
  <c r="Q40" i="1"/>
  <c r="S40" i="1"/>
  <c r="O40" i="1"/>
  <c r="U40" i="1"/>
  <c r="N40" i="1"/>
  <c r="J41" i="1"/>
  <c r="E41" i="1"/>
  <c r="I41" i="1"/>
  <c r="R40" i="1"/>
  <c r="C41" i="1"/>
  <c r="B42" i="1"/>
  <c r="M41" i="1"/>
  <c r="P41" i="1" s="1"/>
  <c r="G41" i="1"/>
  <c r="F41" i="1"/>
  <c r="H41" i="1"/>
  <c r="D41" i="1"/>
  <c r="I42" i="1" l="1"/>
  <c r="N41" i="1"/>
  <c r="Q41" i="1"/>
  <c r="R41" i="1"/>
  <c r="U41" i="1"/>
  <c r="O41" i="1"/>
  <c r="T41" i="1"/>
  <c r="D42" i="1"/>
  <c r="S41" i="1"/>
  <c r="H42" i="1"/>
  <c r="F42" i="1"/>
  <c r="G42" i="1"/>
  <c r="B43" i="1"/>
  <c r="M42" i="1"/>
  <c r="J42" i="1"/>
  <c r="C42" i="1"/>
  <c r="E42" i="1"/>
  <c r="T42" i="1" l="1"/>
  <c r="O42" i="1"/>
  <c r="S42" i="1"/>
  <c r="U42" i="1"/>
  <c r="R42" i="1"/>
  <c r="E43" i="1"/>
  <c r="C43" i="1"/>
  <c r="J43" i="1"/>
  <c r="Q42" i="1"/>
  <c r="N42" i="1"/>
  <c r="F43" i="1"/>
  <c r="P42" i="1"/>
  <c r="G43" i="1"/>
  <c r="B44" i="1"/>
  <c r="M43" i="1"/>
  <c r="S43" i="1" s="1"/>
  <c r="H43" i="1"/>
  <c r="D43" i="1"/>
  <c r="I43" i="1"/>
  <c r="P43" i="1" l="1"/>
  <c r="Q43" i="1"/>
  <c r="Q44" i="1" s="1"/>
  <c r="O43" i="1"/>
  <c r="N43" i="1"/>
  <c r="N44" i="1" s="1"/>
  <c r="R43" i="1"/>
  <c r="U43" i="1"/>
  <c r="T43" i="1"/>
  <c r="I44" i="1"/>
  <c r="H44" i="1"/>
  <c r="D44" i="1"/>
  <c r="B45" i="1"/>
  <c r="M44" i="1"/>
  <c r="S44" i="1" s="1"/>
  <c r="J44" i="1"/>
  <c r="J45" i="1" s="1"/>
  <c r="E44" i="1"/>
  <c r="E45" i="1" s="1"/>
  <c r="C44" i="1"/>
  <c r="C45" i="1" s="1"/>
  <c r="G44" i="1"/>
  <c r="G45" i="1" s="1"/>
  <c r="F44" i="1"/>
  <c r="F45" i="1" s="1"/>
  <c r="T44" i="1" l="1"/>
  <c r="U44" i="1"/>
  <c r="R44" i="1"/>
  <c r="O44" i="1"/>
  <c r="P44" i="1"/>
  <c r="B46" i="1"/>
  <c r="G46" i="1" s="1"/>
  <c r="M45" i="1"/>
  <c r="S45" i="1" s="1"/>
  <c r="I45" i="1"/>
  <c r="H45" i="1"/>
  <c r="D45" i="1"/>
  <c r="I46" i="1" l="1"/>
  <c r="Q45" i="1"/>
  <c r="T45" i="1"/>
  <c r="N45" i="1"/>
  <c r="R45" i="1"/>
  <c r="P45" i="1"/>
  <c r="D46" i="1"/>
  <c r="H46" i="1"/>
  <c r="O45" i="1"/>
  <c r="J46" i="1"/>
  <c r="U45" i="1"/>
  <c r="B47" i="1"/>
  <c r="G47" i="1" s="1"/>
  <c r="M46" i="1"/>
  <c r="S46" i="1" s="1"/>
  <c r="C46" i="1"/>
  <c r="F46" i="1"/>
  <c r="E46" i="1"/>
  <c r="O46" i="1" l="1"/>
  <c r="R46" i="1"/>
  <c r="U46" i="1"/>
  <c r="P46" i="1"/>
  <c r="N46" i="1"/>
  <c r="T46" i="1"/>
  <c r="E47" i="1"/>
  <c r="F47" i="1"/>
  <c r="C47" i="1"/>
  <c r="Q46" i="1"/>
  <c r="B48" i="1"/>
  <c r="G48" i="1" s="1"/>
  <c r="M47" i="1"/>
  <c r="S47" i="1" s="1"/>
  <c r="I47" i="1"/>
  <c r="J47" i="1"/>
  <c r="D47" i="1"/>
  <c r="H47" i="1"/>
  <c r="I48" i="1" l="1"/>
  <c r="U47" i="1"/>
  <c r="P47" i="1"/>
  <c r="P48" i="1" s="1"/>
  <c r="Q47" i="1"/>
  <c r="Q48" i="1" s="1"/>
  <c r="H48" i="1"/>
  <c r="O47" i="1"/>
  <c r="O48" i="1" s="1"/>
  <c r="T47" i="1"/>
  <c r="T48" i="1" s="1"/>
  <c r="R47" i="1"/>
  <c r="R48" i="1" s="1"/>
  <c r="N47" i="1"/>
  <c r="D48" i="1"/>
  <c r="J48" i="1"/>
  <c r="B49" i="1"/>
  <c r="M49" i="1" s="1"/>
  <c r="M48" i="1"/>
  <c r="S48" i="1" s="1"/>
  <c r="E48" i="1"/>
  <c r="C48" i="1"/>
  <c r="F48" i="1"/>
  <c r="N48" i="1" l="1"/>
  <c r="N49" i="1"/>
  <c r="C24" i="2" s="1"/>
  <c r="F49" i="1"/>
  <c r="C14" i="2" s="1"/>
  <c r="T49" i="1"/>
  <c r="C30" i="2" s="1"/>
  <c r="O49" i="1"/>
  <c r="C25" i="2" s="1"/>
  <c r="P49" i="1"/>
  <c r="C26" i="2" s="1"/>
  <c r="R49" i="1"/>
  <c r="C28" i="2" s="1"/>
  <c r="C49" i="1"/>
  <c r="C11" i="2" s="1"/>
  <c r="Q49" i="1"/>
  <c r="C27" i="2" s="1"/>
  <c r="E49" i="1"/>
  <c r="C13" i="2" s="1"/>
  <c r="F13" i="2" s="1"/>
  <c r="S49" i="1"/>
  <c r="C29" i="2" s="1"/>
  <c r="U48" i="1"/>
  <c r="U49" i="1" s="1"/>
  <c r="C31" i="2" s="1"/>
  <c r="I49" i="1"/>
  <c r="C17" i="2" s="1"/>
  <c r="J49" i="1"/>
  <c r="C18" i="2" s="1"/>
  <c r="H49" i="1"/>
  <c r="C16" i="2" s="1"/>
  <c r="D49" i="1"/>
  <c r="C12" i="2" s="1"/>
  <c r="G49" i="1"/>
  <c r="C15" i="2" s="1"/>
  <c r="I29" i="2" l="1"/>
  <c r="J29" i="2"/>
  <c r="J27" i="2"/>
  <c r="I27" i="2"/>
  <c r="H27" i="2"/>
  <c r="G27" i="2"/>
  <c r="H11" i="2"/>
  <c r="J11" i="2"/>
  <c r="G11" i="2"/>
  <c r="I11" i="2"/>
  <c r="F11" i="2"/>
  <c r="E11" i="2"/>
  <c r="D11" i="2"/>
  <c r="J30" i="2"/>
  <c r="H26" i="2"/>
  <c r="G26" i="2"/>
  <c r="F26" i="2"/>
  <c r="I26" i="2"/>
  <c r="J26" i="2"/>
  <c r="J25" i="2"/>
  <c r="I25" i="2"/>
  <c r="F25" i="2"/>
  <c r="E25" i="2"/>
  <c r="H25" i="2"/>
  <c r="G25" i="2"/>
  <c r="J28" i="2"/>
  <c r="I28" i="2"/>
  <c r="H28" i="2"/>
  <c r="E12" i="2"/>
  <c r="J14" i="2"/>
  <c r="G24" i="2"/>
  <c r="F24" i="2"/>
  <c r="E24" i="2"/>
  <c r="D24" i="2"/>
  <c r="H24" i="2"/>
  <c r="J24" i="2"/>
  <c r="I24" i="2"/>
  <c r="H13" i="2"/>
  <c r="J17" i="2"/>
  <c r="J13" i="2"/>
  <c r="H15" i="2"/>
  <c r="J15" i="2"/>
  <c r="I15" i="2"/>
  <c r="J12" i="2"/>
  <c r="I12" i="2"/>
  <c r="G12" i="2"/>
  <c r="F12" i="2"/>
  <c r="H12" i="2"/>
  <c r="I16" i="2"/>
  <c r="J16" i="2"/>
  <c r="I14" i="2"/>
  <c r="I13" i="2"/>
  <c r="H14" i="2"/>
  <c r="G13" i="2"/>
  <c r="G14" i="2"/>
</calcChain>
</file>

<file path=xl/sharedStrings.xml><?xml version="1.0" encoding="utf-8"?>
<sst xmlns="http://schemas.openxmlformats.org/spreadsheetml/2006/main" count="22" uniqueCount="18">
  <si>
    <t>Age</t>
  </si>
  <si>
    <t>Salary</t>
  </si>
  <si>
    <t>Annual Raise</t>
  </si>
  <si>
    <t>Start Saving For Retirement at Age:</t>
  </si>
  <si>
    <t>How Much More Money Do You Have At Retirement Than Starting At Age:</t>
  </si>
  <si>
    <t>Starting Salary</t>
  </si>
  <si>
    <t>Balance At Retirement</t>
  </si>
  <si>
    <t>Investment Return</t>
  </si>
  <si>
    <t>Dynamic Investment</t>
  </si>
  <si>
    <t>Fixed Investment Return Rate</t>
  </si>
  <si>
    <t>Dynamic Investment Return Rate</t>
  </si>
  <si>
    <t>Notes:</t>
  </si>
  <si>
    <t>Fixed Annual Return</t>
  </si>
  <si>
    <t>The fixed investment rate assumes a constant return on investment across your life.</t>
  </si>
  <si>
    <t>Personal Savings Rate</t>
  </si>
  <si>
    <t>Change These Numbers to View Results:</t>
  </si>
  <si>
    <t>Start Saving For Retirement At Age:</t>
  </si>
  <si>
    <t>The dynamic investment return rate assumes riskier but higher returns while young and lower returns when nearing retirement age, as is appropriate.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</si>
</sst>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9" fontId="2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0" borderId="0" xfId="0" applyFont="1" applyBorder="1"/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12347</xdr:rowOff>
    </xdr:from>
    <xdr:to>
      <xdr:col>10</xdr:col>
      <xdr:colOff>372948</xdr:colOff>
      <xdr:row>0</xdr:row>
      <xdr:rowOff>472722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63503E-6298-C04B-A966-2A026B57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47"/>
          <a:ext cx="9629837" cy="46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CEBE-E954-5F48-A973-569428D0A4B4}">
  <dimension ref="B1:M37"/>
  <sheetViews>
    <sheetView showGridLines="0" tabSelected="1" zoomScaleNormal="100" workbookViewId="0">
      <selection activeCell="L1" sqref="L1"/>
    </sheetView>
  </sheetViews>
  <sheetFormatPr baseColWidth="10" defaultRowHeight="16" x14ac:dyDescent="0.2"/>
  <cols>
    <col min="1" max="1" width="5.6640625" customWidth="1"/>
    <col min="2" max="2" width="22.5" customWidth="1"/>
    <col min="3" max="3" width="14.5" customWidth="1"/>
    <col min="4" max="8" width="11.1640625" bestFit="1" customWidth="1"/>
    <col min="9" max="9" width="11.5" bestFit="1" customWidth="1"/>
    <col min="10" max="10" width="11.6640625" bestFit="1" customWidth="1"/>
  </cols>
  <sheetData>
    <row r="1" spans="2:13" ht="55" customHeight="1" thickBot="1" x14ac:dyDescent="0.25"/>
    <row r="2" spans="2:13" ht="48" x14ac:dyDescent="0.25">
      <c r="B2" s="13"/>
      <c r="C2" s="37" t="s">
        <v>15</v>
      </c>
      <c r="D2" s="36"/>
      <c r="E2" s="13"/>
      <c r="F2" s="13"/>
      <c r="G2" s="13"/>
      <c r="H2" s="13"/>
      <c r="I2" s="13"/>
      <c r="J2" s="13"/>
      <c r="K2" s="13"/>
      <c r="L2" s="13"/>
      <c r="M2" s="13"/>
    </row>
    <row r="3" spans="2:13" ht="19" x14ac:dyDescent="0.25">
      <c r="B3" s="15" t="s">
        <v>5</v>
      </c>
      <c r="C3" s="35">
        <v>45000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9" x14ac:dyDescent="0.25">
      <c r="B4" s="16" t="s">
        <v>2</v>
      </c>
      <c r="C4" s="32">
        <v>0.03</v>
      </c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9" x14ac:dyDescent="0.25">
      <c r="B5" s="16" t="s">
        <v>14</v>
      </c>
      <c r="C5" s="33">
        <v>0.1</v>
      </c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9" x14ac:dyDescent="0.25">
      <c r="B6" s="17" t="s">
        <v>12</v>
      </c>
      <c r="C6" s="34">
        <v>0.05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19" x14ac:dyDescent="0.25">
      <c r="B7" s="18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19" x14ac:dyDescent="0.25">
      <c r="B8" s="13"/>
      <c r="C8" s="13"/>
      <c r="D8" s="41" t="s">
        <v>9</v>
      </c>
      <c r="E8" s="42"/>
      <c r="F8" s="42"/>
      <c r="G8" s="42"/>
      <c r="H8" s="42"/>
      <c r="I8" s="42"/>
      <c r="J8" s="43"/>
      <c r="K8" s="13"/>
      <c r="L8" s="13"/>
      <c r="M8" s="13"/>
    </row>
    <row r="9" spans="2:13" ht="19" x14ac:dyDescent="0.25">
      <c r="B9" s="13"/>
      <c r="C9" s="13"/>
      <c r="D9" s="38" t="s">
        <v>4</v>
      </c>
      <c r="E9" s="39"/>
      <c r="F9" s="39"/>
      <c r="G9" s="39"/>
      <c r="H9" s="39"/>
      <c r="I9" s="39"/>
      <c r="J9" s="40"/>
      <c r="K9" s="13"/>
      <c r="L9" s="13"/>
      <c r="M9" s="13"/>
    </row>
    <row r="10" spans="2:13" ht="40" x14ac:dyDescent="0.25">
      <c r="B10" s="14" t="s">
        <v>16</v>
      </c>
      <c r="C10" s="20" t="s">
        <v>6</v>
      </c>
      <c r="D10" s="21">
        <v>25</v>
      </c>
      <c r="E10" s="22">
        <v>30</v>
      </c>
      <c r="F10" s="22">
        <v>35</v>
      </c>
      <c r="G10" s="22">
        <v>40</v>
      </c>
      <c r="H10" s="22">
        <v>45</v>
      </c>
      <c r="I10" s="22">
        <v>50</v>
      </c>
      <c r="J10" s="23">
        <v>55</v>
      </c>
      <c r="K10" s="13"/>
      <c r="L10" s="13"/>
      <c r="M10" s="13"/>
    </row>
    <row r="11" spans="2:13" ht="19" x14ac:dyDescent="0.25">
      <c r="B11" s="24">
        <v>22</v>
      </c>
      <c r="C11" s="28">
        <f>'Backend Calcs'!C49</f>
        <v>1306617.7909019419</v>
      </c>
      <c r="D11" s="29">
        <f>C11-C12</f>
        <v>177226.59384818049</v>
      </c>
      <c r="E11" s="29">
        <f>C11-C13</f>
        <v>315811.78177133715</v>
      </c>
      <c r="F11" s="29">
        <f>C11-C14</f>
        <v>491010.18375702982</v>
      </c>
      <c r="G11" s="29">
        <f>C11-C15</f>
        <v>650146.67154187418</v>
      </c>
      <c r="H11" s="29">
        <f>C11-C16</f>
        <v>794693.77618135582</v>
      </c>
      <c r="I11" s="29">
        <f>C11-C17</f>
        <v>925989.02939761477</v>
      </c>
      <c r="J11" s="29">
        <f>C11-C18</f>
        <v>1045247.340106199</v>
      </c>
      <c r="K11" s="13"/>
      <c r="L11" s="13"/>
      <c r="M11" s="13"/>
    </row>
    <row r="12" spans="2:13" ht="19" x14ac:dyDescent="0.25">
      <c r="B12" s="25">
        <v>25</v>
      </c>
      <c r="C12" s="30">
        <f>'Backend Calcs'!D49</f>
        <v>1129391.1970537615</v>
      </c>
      <c r="D12" s="31"/>
      <c r="E12" s="31">
        <f>C12-C13</f>
        <v>138585.18792315666</v>
      </c>
      <c r="F12" s="31">
        <f>C12-C14</f>
        <v>313783.58990884933</v>
      </c>
      <c r="G12" s="31">
        <f>C12-C15</f>
        <v>472920.07769369369</v>
      </c>
      <c r="H12" s="31">
        <f>C12-C16</f>
        <v>617467.18233317533</v>
      </c>
      <c r="I12" s="31">
        <f>C12-C17</f>
        <v>748762.43554943427</v>
      </c>
      <c r="J12" s="31">
        <f>C12-C18</f>
        <v>868020.74625801854</v>
      </c>
      <c r="K12" s="13"/>
      <c r="L12" s="13"/>
      <c r="M12" s="13"/>
    </row>
    <row r="13" spans="2:13" ht="19" x14ac:dyDescent="0.25">
      <c r="B13" s="25">
        <v>30</v>
      </c>
      <c r="C13" s="30">
        <f>'Backend Calcs'!E49</f>
        <v>990806.0091306048</v>
      </c>
      <c r="D13" s="31"/>
      <c r="E13" s="31"/>
      <c r="F13" s="31">
        <f>C13-C14</f>
        <v>175198.40198569268</v>
      </c>
      <c r="G13" s="31">
        <f>C13-C15</f>
        <v>334334.88977053703</v>
      </c>
      <c r="H13" s="31">
        <f>C13-C16</f>
        <v>478881.99441001861</v>
      </c>
      <c r="I13" s="31">
        <f>C13-C17</f>
        <v>610177.24762627762</v>
      </c>
      <c r="J13" s="31">
        <f>C13-C18</f>
        <v>729435.55833486188</v>
      </c>
      <c r="K13" s="13"/>
      <c r="L13" s="13"/>
      <c r="M13" s="13"/>
    </row>
    <row r="14" spans="2:13" ht="19" x14ac:dyDescent="0.25">
      <c r="B14" s="25">
        <v>35</v>
      </c>
      <c r="C14" s="30">
        <f>'Backend Calcs'!F49</f>
        <v>815607.60714491212</v>
      </c>
      <c r="D14" s="31"/>
      <c r="E14" s="31"/>
      <c r="F14" s="31"/>
      <c r="G14" s="31">
        <f>C14-C15</f>
        <v>159136.48778484436</v>
      </c>
      <c r="H14" s="31">
        <f>C14-C16</f>
        <v>303683.59242432594</v>
      </c>
      <c r="I14" s="31">
        <f>C14-C17</f>
        <v>434978.84564058488</v>
      </c>
      <c r="J14" s="31">
        <f>C14-C18</f>
        <v>554237.15634916921</v>
      </c>
      <c r="K14" s="13"/>
      <c r="L14" s="13"/>
      <c r="M14" s="13"/>
    </row>
    <row r="15" spans="2:13" s="3" customFormat="1" ht="19" x14ac:dyDescent="0.25">
      <c r="B15" s="25">
        <v>40</v>
      </c>
      <c r="C15" s="30">
        <f>'Backend Calcs'!G49</f>
        <v>656471.11936006777</v>
      </c>
      <c r="D15" s="31"/>
      <c r="E15" s="31"/>
      <c r="F15" s="31"/>
      <c r="G15" s="31"/>
      <c r="H15" s="31">
        <f>C15-C16</f>
        <v>144547.10463948158</v>
      </c>
      <c r="I15" s="31">
        <f>C15-C17</f>
        <v>275842.35785574053</v>
      </c>
      <c r="J15" s="31">
        <f>C15-C18</f>
        <v>395100.66856432485</v>
      </c>
      <c r="K15" s="26"/>
      <c r="L15" s="26"/>
      <c r="M15" s="26"/>
    </row>
    <row r="16" spans="2:13" ht="19" x14ac:dyDescent="0.25">
      <c r="B16" s="25">
        <v>45</v>
      </c>
      <c r="C16" s="30">
        <f>'Backend Calcs'!H49</f>
        <v>511924.01472058619</v>
      </c>
      <c r="D16" s="31"/>
      <c r="E16" s="31"/>
      <c r="F16" s="31"/>
      <c r="G16" s="31"/>
      <c r="H16" s="31"/>
      <c r="I16" s="31">
        <f>C16-C17</f>
        <v>131295.25321625895</v>
      </c>
      <c r="J16" s="31">
        <f>C16-C18</f>
        <v>250553.56392484327</v>
      </c>
      <c r="K16" s="13"/>
      <c r="L16" s="13"/>
      <c r="M16" s="13"/>
    </row>
    <row r="17" spans="2:13" ht="19" x14ac:dyDescent="0.25">
      <c r="B17" s="25">
        <v>50</v>
      </c>
      <c r="C17" s="30">
        <f>'Backend Calcs'!I49</f>
        <v>380628.76150432724</v>
      </c>
      <c r="D17" s="31"/>
      <c r="E17" s="31"/>
      <c r="F17" s="31"/>
      <c r="G17" s="31"/>
      <c r="H17" s="31"/>
      <c r="I17" s="31"/>
      <c r="J17" s="31">
        <f>C17-C18</f>
        <v>119258.31070858432</v>
      </c>
      <c r="K17" s="13"/>
      <c r="L17" s="13"/>
      <c r="M17" s="13"/>
    </row>
    <row r="18" spans="2:13" ht="19" x14ac:dyDescent="0.25">
      <c r="B18" s="25">
        <v>55</v>
      </c>
      <c r="C18" s="30">
        <f>'Backend Calcs'!J49</f>
        <v>261370.45079574292</v>
      </c>
      <c r="D18" s="31"/>
      <c r="E18" s="31"/>
      <c r="F18" s="31"/>
      <c r="G18" s="31"/>
      <c r="H18" s="31"/>
      <c r="I18" s="31"/>
      <c r="J18" s="31"/>
      <c r="K18" s="13"/>
      <c r="L18" s="13"/>
      <c r="M18" s="13"/>
    </row>
    <row r="19" spans="2:13" ht="19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19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9" x14ac:dyDescent="0.25">
      <c r="B21" s="13"/>
      <c r="C21" s="13"/>
      <c r="D21" s="41" t="s">
        <v>10</v>
      </c>
      <c r="E21" s="42"/>
      <c r="F21" s="42"/>
      <c r="G21" s="42"/>
      <c r="H21" s="42"/>
      <c r="I21" s="42"/>
      <c r="J21" s="43"/>
      <c r="K21" s="13"/>
      <c r="L21" s="13"/>
      <c r="M21" s="13"/>
    </row>
    <row r="22" spans="2:13" ht="19" x14ac:dyDescent="0.25">
      <c r="B22" s="13"/>
      <c r="C22" s="13"/>
      <c r="D22" s="38" t="s">
        <v>4</v>
      </c>
      <c r="E22" s="39"/>
      <c r="F22" s="39"/>
      <c r="G22" s="39"/>
      <c r="H22" s="39"/>
      <c r="I22" s="39"/>
      <c r="J22" s="40"/>
      <c r="K22" s="13"/>
      <c r="L22" s="13"/>
      <c r="M22" s="13"/>
    </row>
    <row r="23" spans="2:13" ht="40" x14ac:dyDescent="0.25">
      <c r="B23" s="14" t="s">
        <v>16</v>
      </c>
      <c r="C23" s="22" t="s">
        <v>6</v>
      </c>
      <c r="D23" s="21">
        <v>25</v>
      </c>
      <c r="E23" s="22">
        <v>30</v>
      </c>
      <c r="F23" s="22">
        <v>35</v>
      </c>
      <c r="G23" s="22">
        <v>40</v>
      </c>
      <c r="H23" s="22">
        <v>45</v>
      </c>
      <c r="I23" s="22">
        <v>50</v>
      </c>
      <c r="J23" s="23">
        <v>55</v>
      </c>
      <c r="K23" s="13"/>
      <c r="L23" s="13"/>
      <c r="M23" s="13"/>
    </row>
    <row r="24" spans="2:13" ht="19" x14ac:dyDescent="0.25">
      <c r="B24" s="24">
        <v>22</v>
      </c>
      <c r="C24" s="31">
        <f>'Backend Calcs'!N49</f>
        <v>1479029.5891620512</v>
      </c>
      <c r="D24" s="29">
        <f>C24-C25</f>
        <v>189415.88128046971</v>
      </c>
      <c r="E24" s="29">
        <f>C24-C26</f>
        <v>450541.09278999164</v>
      </c>
      <c r="F24" s="29">
        <f>C24-C27</f>
        <v>662531.50751668925</v>
      </c>
      <c r="G24" s="29">
        <f>C24-C28</f>
        <v>838244.76250981051</v>
      </c>
      <c r="H24" s="29">
        <f>C24-C29</f>
        <v>986958.60778628243</v>
      </c>
      <c r="I24" s="29">
        <f>C24-C30</f>
        <v>1115485.758234903</v>
      </c>
      <c r="J24" s="29">
        <f>C24-C31</f>
        <v>1228927.6048694598</v>
      </c>
      <c r="K24" s="13"/>
      <c r="L24" s="13"/>
      <c r="M24" s="13"/>
    </row>
    <row r="25" spans="2:13" ht="19" x14ac:dyDescent="0.25">
      <c r="B25" s="25">
        <v>25</v>
      </c>
      <c r="C25" s="31">
        <f>'Backend Calcs'!O49</f>
        <v>1289613.7078815815</v>
      </c>
      <c r="D25" s="31"/>
      <c r="E25" s="31">
        <f>C25-C26</f>
        <v>261125.21150952193</v>
      </c>
      <c r="F25" s="31">
        <f>C25-C27</f>
        <v>473115.62623621954</v>
      </c>
      <c r="G25" s="31">
        <f>C25-C28</f>
        <v>648828.8812293408</v>
      </c>
      <c r="H25" s="31">
        <f>C25-C29</f>
        <v>797542.72650581272</v>
      </c>
      <c r="I25" s="31">
        <f>C25-C30</f>
        <v>926069.87695443328</v>
      </c>
      <c r="J25" s="31">
        <f>C25-C31</f>
        <v>1039511.7235889899</v>
      </c>
      <c r="K25" s="13"/>
      <c r="L25" s="13"/>
      <c r="M25" s="13"/>
    </row>
    <row r="26" spans="2:13" ht="19" x14ac:dyDescent="0.25">
      <c r="B26" s="25">
        <v>30</v>
      </c>
      <c r="C26" s="31">
        <f>'Backend Calcs'!P49</f>
        <v>1028488.4963720596</v>
      </c>
      <c r="D26" s="31"/>
      <c r="E26" s="31"/>
      <c r="F26" s="31">
        <f>C26-C27</f>
        <v>211990.41472669761</v>
      </c>
      <c r="G26" s="31">
        <f>C26-C28</f>
        <v>387703.66971981886</v>
      </c>
      <c r="H26" s="31">
        <f>C26-C29</f>
        <v>536417.51499629091</v>
      </c>
      <c r="I26" s="31">
        <f>C26-C30</f>
        <v>664944.66544491122</v>
      </c>
      <c r="J26" s="31">
        <f>C26-C31</f>
        <v>778386.512079468</v>
      </c>
      <c r="K26" s="13"/>
      <c r="L26" s="13"/>
      <c r="M26" s="13"/>
    </row>
    <row r="27" spans="2:13" ht="19" x14ac:dyDescent="0.25">
      <c r="B27" s="25">
        <v>35</v>
      </c>
      <c r="C27" s="31">
        <f>'Backend Calcs'!Q49</f>
        <v>816498.08164536196</v>
      </c>
      <c r="D27" s="31"/>
      <c r="E27" s="31"/>
      <c r="F27" s="31"/>
      <c r="G27" s="31">
        <f>C27-C28</f>
        <v>175713.25499312126</v>
      </c>
      <c r="H27" s="31">
        <f>C27-C29</f>
        <v>324427.10026959324</v>
      </c>
      <c r="I27" s="31">
        <f>C27-C30</f>
        <v>452954.25071821368</v>
      </c>
      <c r="J27" s="31">
        <f>C27-C31</f>
        <v>566396.09735277039</v>
      </c>
      <c r="K27" s="13"/>
      <c r="L27" s="13"/>
      <c r="M27" s="13"/>
    </row>
    <row r="28" spans="2:13" ht="19" x14ac:dyDescent="0.25">
      <c r="B28" s="25">
        <v>40</v>
      </c>
      <c r="C28" s="31">
        <f>'Backend Calcs'!R49</f>
        <v>640784.82665224071</v>
      </c>
      <c r="D28" s="31"/>
      <c r="E28" s="31"/>
      <c r="F28" s="31"/>
      <c r="G28" s="31"/>
      <c r="H28" s="31">
        <f>C28-C29</f>
        <v>148713.84527647198</v>
      </c>
      <c r="I28" s="31">
        <f>C28-C30</f>
        <v>277240.99572509242</v>
      </c>
      <c r="J28" s="31">
        <f>C28-C31</f>
        <v>390682.84235964913</v>
      </c>
      <c r="K28" s="13"/>
      <c r="L28" s="13"/>
      <c r="M28" s="13"/>
    </row>
    <row r="29" spans="2:13" ht="19" x14ac:dyDescent="0.25">
      <c r="B29" s="25">
        <v>45</v>
      </c>
      <c r="C29" s="31">
        <f>'Backend Calcs'!S49</f>
        <v>492070.98137576872</v>
      </c>
      <c r="D29" s="31"/>
      <c r="E29" s="31"/>
      <c r="F29" s="31"/>
      <c r="G29" s="31"/>
      <c r="H29" s="31"/>
      <c r="I29" s="31">
        <f>C29-C30</f>
        <v>128527.15044862044</v>
      </c>
      <c r="J29" s="31">
        <f>C29-C31</f>
        <v>241968.99708317718</v>
      </c>
      <c r="K29" s="13"/>
      <c r="L29" s="13"/>
      <c r="M29" s="13"/>
    </row>
    <row r="30" spans="2:13" ht="19" x14ac:dyDescent="0.25">
      <c r="B30" s="25">
        <v>50</v>
      </c>
      <c r="C30" s="31">
        <f>'Backend Calcs'!T49</f>
        <v>363543.83092714829</v>
      </c>
      <c r="D30" s="31"/>
      <c r="E30" s="31"/>
      <c r="F30" s="31"/>
      <c r="G30" s="31"/>
      <c r="H30" s="31"/>
      <c r="I30" s="31"/>
      <c r="J30" s="31">
        <f>C30-C31</f>
        <v>113441.84663455674</v>
      </c>
      <c r="K30" s="13"/>
      <c r="L30" s="13"/>
      <c r="M30" s="13"/>
    </row>
    <row r="31" spans="2:13" ht="19" x14ac:dyDescent="0.25">
      <c r="B31" s="25">
        <v>55</v>
      </c>
      <c r="C31" s="31">
        <f>'Backend Calcs'!U49</f>
        <v>250101.98429259154</v>
      </c>
      <c r="D31" s="31"/>
      <c r="E31" s="31"/>
      <c r="F31" s="31"/>
      <c r="G31" s="31"/>
      <c r="H31" s="31"/>
      <c r="I31" s="31"/>
      <c r="J31" s="31"/>
      <c r="K31" s="13"/>
      <c r="L31" s="13"/>
      <c r="M31" s="13"/>
    </row>
    <row r="32" spans="2:13" ht="19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ht="19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ht="19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9" x14ac:dyDescent="0.25">
      <c r="B35" s="27" t="s">
        <v>11</v>
      </c>
      <c r="C35" s="13" t="s">
        <v>13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9" x14ac:dyDescent="0.25">
      <c r="B36" s="13"/>
      <c r="C36" s="13" t="s">
        <v>17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ht="19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</sheetData>
  <mergeCells count="4">
    <mergeCell ref="D22:J22"/>
    <mergeCell ref="D21:J21"/>
    <mergeCell ref="D8:J8"/>
    <mergeCell ref="D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42B31-CE5D-F24E-AEC7-CA4A89B56430}">
  <dimension ref="A2:V49"/>
  <sheetViews>
    <sheetView topLeftCell="A15" workbookViewId="0">
      <selection activeCell="M2" sqref="M2"/>
    </sheetView>
  </sheetViews>
  <sheetFormatPr baseColWidth="10" defaultRowHeight="16" x14ac:dyDescent="0.2"/>
  <cols>
    <col min="13" max="13" width="13.5" customWidth="1"/>
  </cols>
  <sheetData>
    <row r="2" spans="1:21" x14ac:dyDescent="0.2">
      <c r="C2" s="2" t="s">
        <v>3</v>
      </c>
      <c r="M2" s="2" t="s">
        <v>8</v>
      </c>
    </row>
    <row r="3" spans="1:21" s="7" customFormat="1" ht="34" x14ac:dyDescent="0.2">
      <c r="A3" s="5" t="s">
        <v>0</v>
      </c>
      <c r="B3" s="6" t="s">
        <v>1</v>
      </c>
      <c r="C3" s="4">
        <v>22</v>
      </c>
      <c r="D3" s="4">
        <v>25</v>
      </c>
      <c r="E3" s="4">
        <v>30</v>
      </c>
      <c r="F3" s="4">
        <v>35</v>
      </c>
      <c r="G3" s="4">
        <v>40</v>
      </c>
      <c r="H3" s="4">
        <v>45</v>
      </c>
      <c r="I3" s="4">
        <v>50</v>
      </c>
      <c r="J3" s="4">
        <v>55</v>
      </c>
      <c r="K3" s="8"/>
      <c r="L3" s="5" t="s">
        <v>7</v>
      </c>
      <c r="M3" s="6" t="s">
        <v>1</v>
      </c>
      <c r="N3" s="4">
        <v>22</v>
      </c>
      <c r="O3" s="4">
        <v>25</v>
      </c>
      <c r="P3" s="4">
        <v>30</v>
      </c>
      <c r="Q3" s="4">
        <v>35</v>
      </c>
      <c r="R3" s="4">
        <v>40</v>
      </c>
      <c r="S3" s="4">
        <v>45</v>
      </c>
      <c r="T3" s="4">
        <v>50</v>
      </c>
      <c r="U3" s="4">
        <v>55</v>
      </c>
    </row>
    <row r="4" spans="1:21" x14ac:dyDescent="0.2">
      <c r="A4" s="11">
        <v>22</v>
      </c>
      <c r="B4" s="10">
        <f>'UI Calculator'!$C$3</f>
        <v>45000</v>
      </c>
      <c r="C4" s="1">
        <f>B4*'UI Calculator'!$C$5</f>
        <v>4500</v>
      </c>
      <c r="L4" s="9">
        <v>0.08</v>
      </c>
      <c r="M4" s="10">
        <f>B4</f>
        <v>45000</v>
      </c>
      <c r="N4" s="1">
        <f>($M5*'UI Calculator'!$C$5)*(1+'Backend Calcs'!$L5)</f>
        <v>5001.6800041200004</v>
      </c>
      <c r="O4" s="1"/>
      <c r="P4" s="1"/>
      <c r="Q4" s="1"/>
      <c r="R4" s="1"/>
      <c r="S4" s="1"/>
      <c r="T4" s="1"/>
      <c r="U4" s="1"/>
    </row>
    <row r="5" spans="1:21" x14ac:dyDescent="0.2">
      <c r="A5" s="12">
        <v>23</v>
      </c>
      <c r="B5" s="10">
        <f>B4*(1+'UI Calculator'!$C$4)</f>
        <v>46350</v>
      </c>
      <c r="C5" s="1">
        <f>(C4+B5*'UI Calculator'!$C$5)*(1+'UI Calculator'!$C$6)</f>
        <v>9591.75</v>
      </c>
      <c r="L5" s="9">
        <f>L4-0.000888888</f>
        <v>7.9111111999999997E-2</v>
      </c>
      <c r="M5" s="10">
        <f t="shared" ref="M5:M49" si="0">B5</f>
        <v>46350</v>
      </c>
      <c r="N5" s="1">
        <f>(N4+$M5*'UI Calculator'!$C$5)*(1+'Backend Calcs'!$L5)</f>
        <v>10399.0484752341</v>
      </c>
      <c r="O5" s="1"/>
      <c r="P5" s="1"/>
      <c r="Q5" s="1"/>
      <c r="R5" s="1"/>
      <c r="S5" s="1"/>
      <c r="T5" s="1"/>
      <c r="U5" s="1"/>
    </row>
    <row r="6" spans="1:21" x14ac:dyDescent="0.2">
      <c r="A6" s="12">
        <v>24</v>
      </c>
      <c r="B6" s="10">
        <f>B5*(1+'UI Calculator'!$C$4)</f>
        <v>47740.5</v>
      </c>
      <c r="C6" s="1">
        <f>(C5+B6*'UI Calculator'!$C$5)*(1+'UI Calculator'!$C$6)</f>
        <v>15084.09</v>
      </c>
      <c r="L6" s="9">
        <f t="shared" ref="L6:L49" si="1">L5-0.000888888</f>
        <v>7.8222223999999993E-2</v>
      </c>
      <c r="M6" s="10">
        <f t="shared" si="0"/>
        <v>47740.5</v>
      </c>
      <c r="N6" s="1">
        <f>(N5+$M6*'UI Calculator'!$C$5)*(1+'Backend Calcs'!$L6)</f>
        <v>16359.971982937917</v>
      </c>
      <c r="O6" s="1"/>
      <c r="P6" s="1"/>
      <c r="Q6" s="1"/>
      <c r="R6" s="1"/>
      <c r="S6" s="1"/>
      <c r="T6" s="1"/>
      <c r="U6" s="1"/>
    </row>
    <row r="7" spans="1:21" x14ac:dyDescent="0.2">
      <c r="A7" s="11">
        <v>25</v>
      </c>
      <c r="B7" s="10">
        <f>B6*(1+'UI Calculator'!$C$4)</f>
        <v>49172.715000000004</v>
      </c>
      <c r="C7" s="1">
        <f>(C6+B7*'UI Calculator'!$C$5)*(1+'UI Calculator'!$C$6)</f>
        <v>21001.429574999998</v>
      </c>
      <c r="D7" s="1">
        <f>(D6+C7*'UI Calculator'!$C$5)*(1+'UI Calculator'!$C$6)</f>
        <v>2205.1501053749998</v>
      </c>
      <c r="L7" s="9">
        <f t="shared" si="1"/>
        <v>7.7333335999999989E-2</v>
      </c>
      <c r="M7" s="10">
        <f t="shared" si="0"/>
        <v>49172.715000000004</v>
      </c>
      <c r="N7" s="1">
        <f>(N6+$M7*'UI Calculator'!$C$5)*(1+'Backend Calcs'!$L7)</f>
        <v>22922.683702357768</v>
      </c>
      <c r="O7" s="1">
        <f>(O6+$M7*'UI Calculator'!$C$5)*(1+'Backend Calcs'!$L7)</f>
        <v>5297.5405091127241</v>
      </c>
      <c r="P7" s="1"/>
      <c r="Q7" s="1"/>
      <c r="R7" s="1"/>
      <c r="S7" s="1"/>
      <c r="T7" s="1"/>
      <c r="U7" s="1"/>
    </row>
    <row r="8" spans="1:21" x14ac:dyDescent="0.2">
      <c r="A8" s="12">
        <v>26</v>
      </c>
      <c r="B8" s="10">
        <f>B7*(1+'UI Calculator'!$C$4)</f>
        <v>50647.896450000007</v>
      </c>
      <c r="C8" s="1">
        <f>(C7+B8*'UI Calculator'!$C$5)*(1+'UI Calculator'!$C$6)</f>
        <v>27369.530181000002</v>
      </c>
      <c r="D8" s="1">
        <f>(D7+C8*'UI Calculator'!$C$5)*(1+'UI Calculator'!$C$6)</f>
        <v>5189.2082796487512</v>
      </c>
      <c r="L8" s="9">
        <f t="shared" si="1"/>
        <v>7.6444447999999984E-2</v>
      </c>
      <c r="M8" s="10">
        <f t="shared" si="0"/>
        <v>50647.896450000007</v>
      </c>
      <c r="N8" s="1">
        <f>(N7+$M8*'UI Calculator'!$C$5)*(1+'Backend Calcs'!$L8)</f>
        <v>30126.960298311245</v>
      </c>
      <c r="O8" s="1">
        <f>(O7+$M8*'UI Calculator'!$C$5)*(1+'Backend Calcs'!$L8)</f>
        <v>11154.472762737627</v>
      </c>
      <c r="P8" s="1"/>
      <c r="Q8" s="1"/>
      <c r="R8" s="1"/>
      <c r="S8" s="1"/>
      <c r="T8" s="1"/>
      <c r="U8" s="1"/>
    </row>
    <row r="9" spans="1:21" x14ac:dyDescent="0.2">
      <c r="A9" s="12">
        <v>27</v>
      </c>
      <c r="B9" s="10">
        <f>B8*(1+'UI Calculator'!$C$4)</f>
        <v>52167.33334350001</v>
      </c>
      <c r="C9" s="1">
        <f>(C8+B9*'UI Calculator'!$C$5)*(1+'UI Calculator'!$C$6)</f>
        <v>34215.576691117501</v>
      </c>
      <c r="D9" s="1">
        <f>(D8+C9*'UI Calculator'!$C$5)*(1+'UI Calculator'!$C$6)</f>
        <v>9041.3042461985278</v>
      </c>
      <c r="L9" s="9">
        <f t="shared" si="1"/>
        <v>7.555555999999998E-2</v>
      </c>
      <c r="M9" s="10">
        <f t="shared" si="0"/>
        <v>52167.33334350001</v>
      </c>
      <c r="N9" s="1">
        <f>(N8+$M9*'UI Calculator'!$C$5)*(1+'Backend Calcs'!$L9)</f>
        <v>38014.106197545399</v>
      </c>
      <c r="O9" s="1">
        <f>(O8+$M9*'UI Calculator'!$C$5)*(1+'Backend Calcs'!$L9)</f>
        <v>17608.141741628497</v>
      </c>
      <c r="P9" s="1"/>
      <c r="Q9" s="1"/>
      <c r="R9" s="1"/>
      <c r="S9" s="1"/>
      <c r="T9" s="1"/>
      <c r="U9" s="1"/>
    </row>
    <row r="10" spans="1:21" x14ac:dyDescent="0.2">
      <c r="A10" s="12">
        <v>28</v>
      </c>
      <c r="B10" s="10">
        <f>B9*(1+'UI Calculator'!$C$4)</f>
        <v>53732.353343805014</v>
      </c>
      <c r="C10" s="1">
        <f>(C9+$B10*'UI Calculator'!$C$5)*(1+'UI Calculator'!$C$6)</f>
        <v>41568.252626772904</v>
      </c>
      <c r="D10" s="1">
        <f>(D9+$B10*'UI Calculator'!$C$5)*(1+'UI Calculator'!$C$6)</f>
        <v>15135.266559607981</v>
      </c>
      <c r="L10" s="9">
        <f t="shared" si="1"/>
        <v>7.4666671999999976E-2</v>
      </c>
      <c r="M10" s="10">
        <f t="shared" si="0"/>
        <v>53732.353343805014</v>
      </c>
      <c r="N10" s="1">
        <f>(N9+$M10*'UI Calculator'!$C$5)*(1+'Backend Calcs'!$L10)</f>
        <v>46626.929931042192</v>
      </c>
      <c r="O10" s="1">
        <f>(O9+$M10*'UI Calculator'!$C$5)*(1+'Backend Calcs'!$L10)</f>
        <v>24697.320020251678</v>
      </c>
      <c r="P10" s="1"/>
      <c r="Q10" s="1"/>
      <c r="R10" s="1"/>
      <c r="S10" s="1"/>
      <c r="T10" s="1"/>
      <c r="U10" s="1"/>
    </row>
    <row r="11" spans="1:21" x14ac:dyDescent="0.2">
      <c r="A11" s="12">
        <v>29</v>
      </c>
      <c r="B11" s="10">
        <f>B10*(1+'UI Calculator'!$C$4)</f>
        <v>55344.323944119169</v>
      </c>
      <c r="C11" s="1">
        <f>(C10+B11*'UI Calculator'!$C$5)*(1+'UI Calculator'!$C$6)</f>
        <v>49457.819272244065</v>
      </c>
      <c r="D11" s="1">
        <f>(D10+$B11*'UI Calculator'!$C$5)*(1+'UI Calculator'!$C$6)</f>
        <v>21703.183901720895</v>
      </c>
      <c r="L11" s="9">
        <f t="shared" si="1"/>
        <v>7.3777783999999971E-2</v>
      </c>
      <c r="M11" s="10">
        <f t="shared" si="0"/>
        <v>55344.323944119169</v>
      </c>
      <c r="N11" s="1">
        <f>(N10+$M11*'UI Calculator'!$C$5)*(1+'Backend Calcs'!$L11)</f>
        <v>56009.712048247202</v>
      </c>
      <c r="O11" s="1">
        <f>(O10+$M11*'UI Calculator'!$C$5)*(1+'Backend Calcs'!$L11)</f>
        <v>32462.184114254123</v>
      </c>
      <c r="P11" s="1"/>
      <c r="Q11" s="1"/>
      <c r="R11" s="1"/>
      <c r="S11" s="1"/>
      <c r="T11" s="1"/>
      <c r="U11" s="1"/>
    </row>
    <row r="12" spans="1:21" x14ac:dyDescent="0.2">
      <c r="A12" s="11">
        <v>30</v>
      </c>
      <c r="B12" s="10">
        <f>B11*(1+'UI Calculator'!$C$4)</f>
        <v>57004.653662442746</v>
      </c>
      <c r="C12" s="1">
        <f>(C11+B12*'UI Calculator'!$C$5)*(1+'UI Calculator'!$C$6)</f>
        <v>57916.198870412758</v>
      </c>
      <c r="D12" s="1">
        <f>(D11+$B12*'UI Calculator'!$C$5)*(1+'UI Calculator'!$C$6)</f>
        <v>28773.831731363432</v>
      </c>
      <c r="E12" s="1">
        <f>(E11+$B12*'UI Calculator'!$C$5)*(1+'UI Calculator'!$C$6)</f>
        <v>5985.4886345564892</v>
      </c>
      <c r="L12" s="9">
        <f t="shared" si="1"/>
        <v>7.2888895999999967E-2</v>
      </c>
      <c r="M12" s="10">
        <f t="shared" si="0"/>
        <v>57004.653662442746</v>
      </c>
      <c r="N12" s="1">
        <f>(N11+$M12*'UI Calculator'!$C$5)*(1+'Backend Calcs'!$L12)</f>
        <v>66208.164118197892</v>
      </c>
      <c r="O12" s="1">
        <f>(O11+$M12*'UI Calculator'!$C$5)*(1+'Backend Calcs'!$L12)</f>
        <v>40944.282869566901</v>
      </c>
      <c r="P12" s="1">
        <f>(P11+$M12*'UI Calculator'!$C$5)*(1+'Backend Calcs'!$L12)</f>
        <v>6115.9659934760566</v>
      </c>
      <c r="Q12" s="1"/>
      <c r="R12" s="1"/>
      <c r="S12" s="1"/>
      <c r="T12" s="1"/>
      <c r="U12" s="1"/>
    </row>
    <row r="13" spans="1:21" x14ac:dyDescent="0.2">
      <c r="A13" s="12">
        <v>31</v>
      </c>
      <c r="B13" s="10">
        <f>B12*(1+'UI Calculator'!$C$4)</f>
        <v>58714.793272316027</v>
      </c>
      <c r="C13" s="1">
        <f>(C12+B13*'UI Calculator'!$C$5)*(1+'UI Calculator'!$C$6)</f>
        <v>66977.062107526581</v>
      </c>
      <c r="D13" s="1">
        <f>(D12+$B13*'UI Calculator'!$C$5)*(1+'UI Calculator'!$C$6)</f>
        <v>36377.57661152479</v>
      </c>
      <c r="E13" s="1">
        <f>(E12+$B13*'UI Calculator'!$C$5)*(1+'UI Calculator'!$C$6)</f>
        <v>12449.816359877497</v>
      </c>
      <c r="L13" s="9">
        <f t="shared" si="1"/>
        <v>7.2000007999999963E-2</v>
      </c>
      <c r="M13" s="10">
        <f t="shared" si="0"/>
        <v>58714.793272316027</v>
      </c>
      <c r="N13" s="1">
        <f>(N12+$M13*'UI Calculator'!$C$5)*(1+'Backend Calcs'!$L13)</f>
        <v>77269.378350137573</v>
      </c>
      <c r="O13" s="1">
        <f>(O12+$M13*'UI Calculator'!$C$5)*(1+'Backend Calcs'!$L13)</f>
        <v>50186.497449494098</v>
      </c>
      <c r="P13" s="1">
        <f>(P12+$M13*'UI Calculator'!$C$5)*(1+'Backend Calcs'!$L13)</f>
        <v>12850.541479698173</v>
      </c>
      <c r="Q13" s="1"/>
      <c r="R13" s="1"/>
      <c r="S13" s="1"/>
      <c r="T13" s="1"/>
      <c r="U13" s="1"/>
    </row>
    <row r="14" spans="1:21" x14ac:dyDescent="0.2">
      <c r="A14" s="12">
        <v>32</v>
      </c>
      <c r="B14" s="10">
        <f>B13*(1+'UI Calculator'!$C$4)</f>
        <v>60476.237070485506</v>
      </c>
      <c r="C14" s="1">
        <f>(C13+B14*'UI Calculator'!$C$5)*(1+'UI Calculator'!$C$6)</f>
        <v>76675.920105303885</v>
      </c>
      <c r="D14" s="1">
        <f>(D13+$B14*'UI Calculator'!$C$5)*(1+'UI Calculator'!$C$6)</f>
        <v>44546.460334502008</v>
      </c>
      <c r="E14" s="1">
        <f>(E13+$B14*'UI Calculator'!$C$5)*(1+'UI Calculator'!$C$6)</f>
        <v>19422.312070272354</v>
      </c>
      <c r="L14" s="9">
        <f t="shared" si="1"/>
        <v>7.1111119999999958E-2</v>
      </c>
      <c r="M14" s="10">
        <f t="shared" si="0"/>
        <v>60476.237070485506</v>
      </c>
      <c r="N14" s="1">
        <f>(N13+$M14*'UI Calculator'!$C$5)*(1+'Backend Calcs'!$L14)</f>
        <v>89241.767388514927</v>
      </c>
      <c r="O14" s="1">
        <f>(O13+$M14*'UI Calculator'!$C$5)*(1+'Backend Calcs'!$L14)</f>
        <v>60232.992494200087</v>
      </c>
      <c r="P14" s="1">
        <f>(P13+$M14*'UI Calculator'!$C$5)*(1+'Backend Calcs'!$L14)</f>
        <v>20242.034879121289</v>
      </c>
      <c r="Q14" s="1"/>
      <c r="R14" s="1"/>
      <c r="S14" s="1"/>
      <c r="T14" s="1"/>
      <c r="U14" s="1"/>
    </row>
    <row r="15" spans="1:21" x14ac:dyDescent="0.2">
      <c r="A15" s="12">
        <v>33</v>
      </c>
      <c r="B15" s="10">
        <f>B14*(1+'UI Calculator'!$C$4)</f>
        <v>62290.524182600071</v>
      </c>
      <c r="C15" s="1">
        <f>(C14+B15*'UI Calculator'!$C$5)*(1+'UI Calculator'!$C$6)</f>
        <v>87050.221149742094</v>
      </c>
      <c r="D15" s="1">
        <f>(D14+$B15*'UI Calculator'!$C$5)*(1+'UI Calculator'!$C$6)</f>
        <v>53314.288390400114</v>
      </c>
      <c r="E15" s="1">
        <f>(E14+$B15*'UI Calculator'!$C$5)*(1+'UI Calculator'!$C$6)</f>
        <v>26933.93271295898</v>
      </c>
      <c r="L15" s="9">
        <f t="shared" si="1"/>
        <v>7.0222231999999954E-2</v>
      </c>
      <c r="M15" s="10">
        <f t="shared" si="0"/>
        <v>62290.524182600071</v>
      </c>
      <c r="N15" s="1">
        <f>(N14+$M15*'UI Calculator'!$C$5)*(1+'Backend Calcs'!$L15)</f>
        <v>102174.99386447646</v>
      </c>
      <c r="O15" s="1">
        <f>(O14+$M15*'UI Calculator'!$C$5)*(1+'Backend Calcs'!$L15)</f>
        <v>71129.158049497288</v>
      </c>
      <c r="P15" s="1">
        <f>(P14+$M15*'UI Calculator'!$C$5)*(1+'Backend Calcs'!$L15)</f>
        <v>28329.946130870256</v>
      </c>
      <c r="Q15" s="1"/>
      <c r="R15" s="1"/>
      <c r="S15" s="1"/>
      <c r="T15" s="1"/>
      <c r="U15" s="1"/>
    </row>
    <row r="16" spans="1:21" x14ac:dyDescent="0.2">
      <c r="A16" s="12">
        <v>34</v>
      </c>
      <c r="B16" s="10">
        <f>B15*(1+'UI Calculator'!$C$4)</f>
        <v>64159.239908078074</v>
      </c>
      <c r="C16" s="1">
        <f>(C15+B16*'UI Calculator'!$C$5)*(1+'UI Calculator'!$C$6)</f>
        <v>98139.452397577392</v>
      </c>
      <c r="D16" s="1">
        <f>(D15+$B16*'UI Calculator'!$C$5)*(1+'UI Calculator'!$C$6)</f>
        <v>62716.723000268321</v>
      </c>
      <c r="E16" s="1">
        <f>(E15+$B16*'UI Calculator'!$C$5)*(1+'UI Calculator'!$C$6)</f>
        <v>35017.349538955132</v>
      </c>
      <c r="L16" s="9">
        <f t="shared" si="1"/>
        <v>6.933334399999995E-2</v>
      </c>
      <c r="M16" s="10">
        <f t="shared" si="0"/>
        <v>64159.239908078074</v>
      </c>
      <c r="N16" s="1">
        <f>(N15+$M16*'UI Calculator'!$C$5)*(1+'Backend Calcs'!$L16)</f>
        <v>116119.88931822042</v>
      </c>
      <c r="O16" s="1">
        <f>(O15+$M16*'UI Calculator'!$C$5)*(1+'Backend Calcs'!$L16)</f>
        <v>82921.54188891378</v>
      </c>
      <c r="P16" s="1">
        <f>(P15+$M16*'UI Calculator'!$C$5)*(1+'Backend Calcs'!$L16)</f>
        <v>37154.917487403683</v>
      </c>
      <c r="Q16" s="1"/>
      <c r="R16" s="1"/>
      <c r="S16" s="1"/>
      <c r="T16" s="1"/>
      <c r="U16" s="1"/>
    </row>
    <row r="17" spans="1:21" x14ac:dyDescent="0.2">
      <c r="A17" s="11">
        <v>35</v>
      </c>
      <c r="B17" s="10">
        <f>B16*(1+'UI Calculator'!$C$4)</f>
        <v>66084.017105320425</v>
      </c>
      <c r="C17" s="1">
        <f>(C16+B17*'UI Calculator'!$C$5)*(1+'UI Calculator'!$C$6)</f>
        <v>109985.24681351491</v>
      </c>
      <c r="D17" s="1">
        <f>(D16+$B17*'UI Calculator'!$C$5)*(1+'UI Calculator'!$C$6)</f>
        <v>72791.380946340374</v>
      </c>
      <c r="E17" s="1">
        <f>(E16+$B17*'UI Calculator'!$C$5)*(1+'UI Calculator'!$C$6)</f>
        <v>43707.038811961538</v>
      </c>
      <c r="F17" s="1">
        <f>(F16+$B17*'UI Calculator'!$C$5)*(1+'UI Calculator'!$C$6)</f>
        <v>6938.8217960586453</v>
      </c>
      <c r="L17" s="9">
        <f t="shared" si="1"/>
        <v>6.8444455999999945E-2</v>
      </c>
      <c r="M17" s="10">
        <f t="shared" si="0"/>
        <v>66084.017105320425</v>
      </c>
      <c r="N17" s="1">
        <f>(N16+$M17*'UI Calculator'!$C$5)*(1+'Backend Calcs'!$L17)</f>
        <v>131128.3621440251</v>
      </c>
      <c r="O17" s="1">
        <f>(O16+$M17*'UI Calculator'!$C$5)*(1+'Backend Calcs'!$L17)</f>
        <v>95657.77188482057</v>
      </c>
      <c r="P17" s="1">
        <f>(P16+$M17*'UI Calculator'!$C$5)*(1+'Backend Calcs'!$L17)</f>
        <v>46758.675773192794</v>
      </c>
      <c r="Q17" s="1">
        <f>(Q16+$M17*'UI Calculator'!$C$5)*(1+'Backend Calcs'!$L17)</f>
        <v>7060.7101706388776</v>
      </c>
      <c r="R17" s="1"/>
      <c r="S17" s="1"/>
      <c r="T17" s="1"/>
      <c r="U17" s="1"/>
    </row>
    <row r="18" spans="1:21" x14ac:dyDescent="0.2">
      <c r="A18" s="12">
        <v>36</v>
      </c>
      <c r="B18" s="10">
        <f>B17*(1+'UI Calculator'!$C$4)</f>
        <v>68066.537618480041</v>
      </c>
      <c r="C18" s="1">
        <f>(C17+B18*'UI Calculator'!$C$5)*(1+'UI Calculator'!$C$6)</f>
        <v>122631.49560413107</v>
      </c>
      <c r="D18" s="1">
        <f>(D17+$B18*'UI Calculator'!$C$5)*(1+'UI Calculator'!$C$6)</f>
        <v>83577.936443597806</v>
      </c>
      <c r="E18" s="1">
        <f>(E17+$B18*'UI Calculator'!$C$5)*(1+'UI Calculator'!$C$6)</f>
        <v>53039.377202500022</v>
      </c>
      <c r="F18" s="1">
        <f>(F17+$B18*'UI Calculator'!$C$5)*(1+'UI Calculator'!$C$6)</f>
        <v>14432.749335801982</v>
      </c>
      <c r="L18" s="9">
        <f t="shared" si="1"/>
        <v>6.7555567999999941E-2</v>
      </c>
      <c r="M18" s="10">
        <f t="shared" si="0"/>
        <v>68066.537618480041</v>
      </c>
      <c r="N18" s="1">
        <f>(N17+$M18*'UI Calculator'!$C$5)*(1+'Backend Calcs'!$L18)</f>
        <v>147253.29425248338</v>
      </c>
      <c r="O18" s="1">
        <f>(O17+$M18*'UI Calculator'!$C$5)*(1+'Backend Calcs'!$L18)</f>
        <v>109386.46812102303</v>
      </c>
      <c r="P18" s="1">
        <f>(P17+$M18*'UI Calculator'!$C$5)*(1+'Backend Calcs'!$L18)</f>
        <v>57183.965796887656</v>
      </c>
      <c r="Q18" s="1">
        <f>(Q17+$M18*'UI Calculator'!$C$5)*(1+'Backend Calcs'!$L18)</f>
        <v>14804.181579608747</v>
      </c>
      <c r="R18" s="1"/>
      <c r="S18" s="1"/>
      <c r="T18" s="1"/>
      <c r="U18" s="1"/>
    </row>
    <row r="19" spans="1:21" x14ac:dyDescent="0.2">
      <c r="A19" s="12">
        <v>37</v>
      </c>
      <c r="B19" s="10">
        <f>B18*(1+'UI Calculator'!$C$4)</f>
        <v>70108.533747034438</v>
      </c>
      <c r="C19" s="1">
        <f>(C18+B19*'UI Calculator'!$C$5)*(1+'UI Calculator'!$C$6)</f>
        <v>136124.46642777623</v>
      </c>
      <c r="D19" s="1">
        <f>(D18+$B19*'UI Calculator'!$C$5)*(1+'UI Calculator'!$C$6)</f>
        <v>95118.229309216316</v>
      </c>
      <c r="E19" s="1">
        <f>(E18+$B19*'UI Calculator'!$C$5)*(1+'UI Calculator'!$C$6)</f>
        <v>63052.742106063641</v>
      </c>
      <c r="F19" s="1">
        <f>(F18+$B19*'UI Calculator'!$C$5)*(1+'UI Calculator'!$C$6)</f>
        <v>22515.782846030699</v>
      </c>
      <c r="L19" s="9">
        <f t="shared" si="1"/>
        <v>6.6666679999999937E-2</v>
      </c>
      <c r="M19" s="10">
        <f t="shared" si="0"/>
        <v>70108.533747034438</v>
      </c>
      <c r="N19" s="1">
        <f>(N18+$M19*'UI Calculator'!$C$5)*(1+'Backend Calcs'!$L19)</f>
        <v>164548.42619252123</v>
      </c>
      <c r="O19" s="1">
        <f>(O18+$M19*'UI Calculator'!$C$5)*(1+'Backend Calcs'!$L19)</f>
        <v>124157.14448073918</v>
      </c>
      <c r="P19" s="1">
        <f>(P18+$M19*'UI Calculator'!$C$5)*(1+'Backend Calcs'!$L19)</f>
        <v>68474.47463896143</v>
      </c>
      <c r="Q19" s="1">
        <f>(Q18+$M19*'UI Calculator'!$C$5)*(1+'Backend Calcs'!$L19)</f>
        <v>23269.370908800138</v>
      </c>
      <c r="R19" s="1"/>
      <c r="S19" s="1"/>
      <c r="T19" s="1"/>
      <c r="U19" s="1"/>
    </row>
    <row r="20" spans="1:21" x14ac:dyDescent="0.2">
      <c r="A20" s="12">
        <v>38</v>
      </c>
      <c r="B20" s="10">
        <f>B19*(1+'UI Calculator'!$C$4)</f>
        <v>72211.78975944547</v>
      </c>
      <c r="C20" s="1">
        <f>(C19+B20*'UI Calculator'!$C$5)*(1+'UI Calculator'!$C$6)</f>
        <v>150512.92767390684</v>
      </c>
      <c r="D20" s="1">
        <f>(D19+$B20*'UI Calculator'!$C$5)*(1+'UI Calculator'!$C$6)</f>
        <v>107456.37869941891</v>
      </c>
      <c r="E20" s="1">
        <f>(E19+$B20*'UI Calculator'!$C$5)*(1+'UI Calculator'!$C$6)</f>
        <v>73787.617136108602</v>
      </c>
      <c r="F20" s="1">
        <f>(F19+$B20*'UI Calculator'!$C$5)*(1+'UI Calculator'!$C$6)</f>
        <v>31223.809913074008</v>
      </c>
      <c r="L20" s="9">
        <f t="shared" si="1"/>
        <v>6.5777791999999932E-2</v>
      </c>
      <c r="M20" s="10">
        <f t="shared" si="0"/>
        <v>72211.78975944547</v>
      </c>
      <c r="N20" s="1">
        <f>(N19+$M20*'UI Calculator'!$C$5)*(1+'Backend Calcs'!$L20)</f>
        <v>183068.23052915925</v>
      </c>
      <c r="O20" s="1">
        <f>(O19+$M20*'UI Calculator'!$C$5)*(1+'Backend Calcs'!$L20)</f>
        <v>140020.09949032619</v>
      </c>
      <c r="P20" s="1">
        <f>(P19+$M20*'UI Calculator'!$C$5)*(1+'Backend Calcs'!$L20)</f>
        <v>80674.746573691315</v>
      </c>
      <c r="Q20" s="1">
        <f>(Q19+$M20*'UI Calculator'!$C$5)*(1+'Backend Calcs'!$L20)</f>
        <v>32496.150933029046</v>
      </c>
      <c r="R20" s="1"/>
      <c r="S20" s="1"/>
      <c r="T20" s="1"/>
      <c r="U20" s="1"/>
    </row>
    <row r="21" spans="1:21" x14ac:dyDescent="0.2">
      <c r="A21" s="12">
        <v>39</v>
      </c>
      <c r="B21" s="10">
        <f>B20*(1+'UI Calculator'!$C$4)</f>
        <v>74378.143452228833</v>
      </c>
      <c r="C21" s="1">
        <f>(C20+B21*'UI Calculator'!$C$5)*(1+'UI Calculator'!$C$6)</f>
        <v>165848.27912008623</v>
      </c>
      <c r="D21" s="1">
        <f>(D20+$B21*'UI Calculator'!$C$5)*(1+'UI Calculator'!$C$6)</f>
        <v>120638.90269687389</v>
      </c>
      <c r="E21" s="1">
        <f>(E20+$B21*'UI Calculator'!$C$5)*(1+'UI Calculator'!$C$6)</f>
        <v>85286.703055398058</v>
      </c>
      <c r="F21" s="1">
        <f>(F20+$B21*'UI Calculator'!$C$5)*(1+'UI Calculator'!$C$6)</f>
        <v>40594.705471211739</v>
      </c>
      <c r="L21" s="9">
        <f t="shared" si="1"/>
        <v>6.4888903999999928E-2</v>
      </c>
      <c r="M21" s="10">
        <f t="shared" si="0"/>
        <v>74378.143452228833</v>
      </c>
      <c r="N21" s="1">
        <f>(N20+$M21*'UI Calculator'!$C$5)*(1+'Backend Calcs'!$L21)</f>
        <v>202867.77333165563</v>
      </c>
      <c r="O21" s="1">
        <f>(O20+$M21*'UI Calculator'!$C$5)*(1+'Backend Calcs'!$L21)</f>
        <v>157026.29625046431</v>
      </c>
      <c r="P21" s="1">
        <f>(P20+$M21*'UI Calculator'!$C$5)*(1+'Backend Calcs'!$L21)</f>
        <v>93830.08842557577</v>
      </c>
      <c r="Q21" s="1">
        <f>(Q20+$M21*'UI Calculator'!$C$5)*(1+'Backend Calcs'!$L21)</f>
        <v>42525.236517531746</v>
      </c>
      <c r="R21" s="1"/>
      <c r="S21" s="1"/>
      <c r="T21" s="1"/>
      <c r="U21" s="1"/>
    </row>
    <row r="22" spans="1:21" x14ac:dyDescent="0.2">
      <c r="A22" s="11">
        <v>40</v>
      </c>
      <c r="B22" s="10">
        <f>B21*(1+'UI Calculator'!$C$4)</f>
        <v>76609.487755795693</v>
      </c>
      <c r="C22" s="1">
        <f>(C21+B22*'UI Calculator'!$C$5)*(1+'UI Calculator'!$C$6)</f>
        <v>182184.68929044908</v>
      </c>
      <c r="D22" s="1">
        <f>(D21+$B22*'UI Calculator'!$C$5)*(1+'UI Calculator'!$C$6)</f>
        <v>134714.84404607615</v>
      </c>
      <c r="E22" s="1">
        <f>(E21+$B22*'UI Calculator'!$C$5)*(1+'UI Calculator'!$C$6)</f>
        <v>97595.034422526514</v>
      </c>
      <c r="F22" s="1">
        <f>(F21+$B22*'UI Calculator'!$C$5)*(1+'UI Calculator'!$C$6)</f>
        <v>50668.436959130879</v>
      </c>
      <c r="G22" s="1">
        <f>(G21+$B22*'UI Calculator'!$C$5)*(1+'UI Calculator'!$C$6)</f>
        <v>8043.996214358549</v>
      </c>
      <c r="L22" s="9">
        <f t="shared" si="1"/>
        <v>6.4000015999999924E-2</v>
      </c>
      <c r="M22" s="10">
        <f t="shared" si="0"/>
        <v>76609.487755795693</v>
      </c>
      <c r="N22" s="1">
        <f>(N21+$M22*'UI Calculator'!$C$5)*(1+'Backend Calcs'!$L22)</f>
        <v>224002.56369055776</v>
      </c>
      <c r="O22" s="1">
        <f>(O21+$M22*'UI Calculator'!$C$5)*(1+'Backend Calcs'!$L22)</f>
        <v>175227.23134270657</v>
      </c>
      <c r="P22" s="1">
        <f>(P21+$M22*'UI Calculator'!$C$5)*(1+'Backend Calcs'!$L22)</f>
        <v>107986.46520588586</v>
      </c>
      <c r="Q22" s="1">
        <f>(Q21+$M22*'UI Calculator'!$C$5)*(1+'Backend Calcs'!$L22)</f>
        <v>53398.1019548494</v>
      </c>
      <c r="R22" s="1">
        <f>(R21+$M22*'UI Calculator'!$C$5)*(1+'Backend Calcs'!$L22)</f>
        <v>8151.2496197918417</v>
      </c>
      <c r="S22" s="1"/>
      <c r="T22" s="1"/>
      <c r="U22" s="1"/>
    </row>
    <row r="23" spans="1:21" x14ac:dyDescent="0.2">
      <c r="A23" s="12">
        <v>41</v>
      </c>
      <c r="B23" s="10">
        <f>B22*(1+'UI Calculator'!$C$4)</f>
        <v>78907.772388469573</v>
      </c>
      <c r="C23" s="1">
        <f>(C22+B23*'UI Calculator'!$C$5)*(1+'UI Calculator'!$C$6)</f>
        <v>199579.23985576085</v>
      </c>
      <c r="D23" s="1">
        <f>(D22+$B23*'UI Calculator'!$C$5)*(1+'UI Calculator'!$C$6)</f>
        <v>149735.90234916928</v>
      </c>
      <c r="E23" s="1">
        <f>(E22+$B23*'UI Calculator'!$C$5)*(1+'UI Calculator'!$C$6)</f>
        <v>110760.10224444215</v>
      </c>
      <c r="F23" s="1">
        <f>(F22+$B23*'UI Calculator'!$C$5)*(1+'UI Calculator'!$C$6)</f>
        <v>61487.174907876732</v>
      </c>
      <c r="G23" s="1">
        <f>(G22+$B23*'UI Calculator'!$C$5)*(1+'UI Calculator'!$C$6)</f>
        <v>16731.512125865782</v>
      </c>
      <c r="L23" s="9">
        <f t="shared" si="1"/>
        <v>6.3111127999999919E-2</v>
      </c>
      <c r="M23" s="10">
        <f t="shared" si="0"/>
        <v>78907.772388469573</v>
      </c>
      <c r="N23" s="1">
        <f>(N22+$M23*'UI Calculator'!$C$5)*(1+'Backend Calcs'!$L23)</f>
        <v>246528.39125114799</v>
      </c>
      <c r="O23" s="1">
        <f>(O22+$M23*'UI Calculator'!$C$5)*(1+'Backend Calcs'!$L23)</f>
        <v>194674.79266024902</v>
      </c>
      <c r="P23" s="1">
        <f>(P22+$M23*'UI Calculator'!$C$5)*(1+'Backend Calcs'!$L23)</f>
        <v>123190.38592494937</v>
      </c>
      <c r="Q23" s="1">
        <f>(Q22+$M23*'UI Calculator'!$C$5)*(1+'Backend Calcs'!$L23)</f>
        <v>65156.88949346626</v>
      </c>
      <c r="R23" s="1">
        <f>(R22+$M23*'UI Calculator'!$C$5)*(1+'Backend Calcs'!$L23)</f>
        <v>17054.457269093789</v>
      </c>
      <c r="S23" s="1"/>
      <c r="T23" s="1"/>
      <c r="U23" s="1"/>
    </row>
    <row r="24" spans="1:21" x14ac:dyDescent="0.2">
      <c r="A24" s="12">
        <v>42</v>
      </c>
      <c r="B24" s="10">
        <f>B23*(1+'UI Calculator'!$C$4)</f>
        <v>81275.005560123667</v>
      </c>
      <c r="C24" s="1">
        <f>(C23+B24*'UI Calculator'!$C$5)*(1+'UI Calculator'!$C$6)</f>
        <v>218092.07743236187</v>
      </c>
      <c r="D24" s="1">
        <f>(D23+$B24*'UI Calculator'!$C$5)*(1+'UI Calculator'!$C$6)</f>
        <v>165756.57305044073</v>
      </c>
      <c r="E24" s="1">
        <f>(E23+$B24*'UI Calculator'!$C$5)*(1+'UI Calculator'!$C$6)</f>
        <v>124831.98294047726</v>
      </c>
      <c r="F24" s="1">
        <f>(F23+$B24*'UI Calculator'!$C$5)*(1+'UI Calculator'!$C$6)</f>
        <v>73095.409237083557</v>
      </c>
      <c r="G24" s="1">
        <f>(G23+$B24*'UI Calculator'!$C$5)*(1+'UI Calculator'!$C$6)</f>
        <v>26101.963315972058</v>
      </c>
      <c r="L24" s="9">
        <f t="shared" si="1"/>
        <v>6.2222239999999922E-2</v>
      </c>
      <c r="M24" s="10">
        <f t="shared" si="0"/>
        <v>81275.005560123667</v>
      </c>
      <c r="N24" s="1">
        <f>(N23+$M24*'UI Calculator'!$C$5)*(1+'Backend Calcs'!$L24)</f>
        <v>270501.15182459948</v>
      </c>
      <c r="O24" s="1">
        <f>(O23+$M24*'UI Calculator'!$C$5)*(1+'Backend Calcs'!$L24)</f>
        <v>215421.10617731392</v>
      </c>
      <c r="P24" s="1">
        <f>(P23+$M24*'UI Calculator'!$C$5)*(1+'Backend Calcs'!$L24)</f>
        <v>139488.77952987287</v>
      </c>
      <c r="Q24" s="1">
        <f>(Q23+$M24*'UI Calculator'!$C$5)*(1+'Backend Calcs'!$L24)</f>
        <v>77844.308955390879</v>
      </c>
      <c r="R24" s="1">
        <f>(R23+$M24*'UI Calculator'!$C$5)*(1+'Backend Calcs'!$L24)</f>
        <v>26748.835648569788</v>
      </c>
      <c r="S24" s="1"/>
      <c r="T24" s="1"/>
      <c r="U24" s="1"/>
    </row>
    <row r="25" spans="1:21" x14ac:dyDescent="0.2">
      <c r="A25" s="12">
        <v>43</v>
      </c>
      <c r="B25" s="10">
        <f>B24*(1+'UI Calculator'!$C$4)</f>
        <v>83713.255726927382</v>
      </c>
      <c r="C25" s="1">
        <f>(C24+B25*'UI Calculator'!$C$5)*(1+'UI Calculator'!$C$6)</f>
        <v>237786.57315530733</v>
      </c>
      <c r="D25" s="1">
        <f>(D24+$B25*'UI Calculator'!$C$5)*(1+'UI Calculator'!$C$6)</f>
        <v>182834.29355429014</v>
      </c>
      <c r="E25" s="1">
        <f>(E24+$B25*'UI Calculator'!$C$5)*(1+'UI Calculator'!$C$6)</f>
        <v>139863.47393882851</v>
      </c>
      <c r="F25" s="1">
        <f>(F24+$B25*'UI Calculator'!$C$5)*(1+'UI Calculator'!$C$6)</f>
        <v>85540.071550265115</v>
      </c>
      <c r="G25" s="1">
        <f>(G24+$B25*'UI Calculator'!$C$5)*(1+'UI Calculator'!$C$6)</f>
        <v>36196.953333098041</v>
      </c>
      <c r="L25" s="9">
        <f t="shared" si="1"/>
        <v>6.1333351999999924E-2</v>
      </c>
      <c r="M25" s="10">
        <f t="shared" si="0"/>
        <v>83713.255726927382</v>
      </c>
      <c r="N25" s="1">
        <f>(N24+$M25*'UI Calculator'!$C$5)*(1+'Backend Calcs'!$L25)</f>
        <v>295976.66121661232</v>
      </c>
      <c r="O25" s="1">
        <f>(O24+$M25*'UI Calculator'!$C$5)*(1+'Backend Calcs'!$L25)</f>
        <v>237518.37174146576</v>
      </c>
      <c r="P25" s="1">
        <f>(P24+$M25*'UI Calculator'!$C$5)*(1+'Backend Calcs'!$L25)</f>
        <v>156928.86097557825</v>
      </c>
      <c r="Q25" s="1">
        <f>(Q24+$M25*'UI Calculator'!$C$5)*(1+'Backend Calcs'!$L25)</f>
        <v>91503.528388497914</v>
      </c>
      <c r="R25" s="1">
        <f>(R24+$M25*'UI Calculator'!$C$5)*(1+'Backend Calcs'!$L25)</f>
        <v>37274.198431742967</v>
      </c>
      <c r="S25" s="1"/>
      <c r="T25" s="1"/>
      <c r="U25" s="1"/>
    </row>
    <row r="26" spans="1:21" x14ac:dyDescent="0.2">
      <c r="A26" s="12">
        <v>44</v>
      </c>
      <c r="B26" s="10">
        <f>B25*(1+'UI Calculator'!$C$4)</f>
        <v>86224.653398735201</v>
      </c>
      <c r="C26" s="1">
        <f>(C25+B26*'UI Calculator'!$C$5)*(1+'UI Calculator'!$C$6)</f>
        <v>258729.49041993989</v>
      </c>
      <c r="D26" s="1">
        <f>(D25+$B26*'UI Calculator'!$C$5)*(1+'UI Calculator'!$C$6)</f>
        <v>201029.59683887183</v>
      </c>
      <c r="E26" s="1">
        <f>(E25+$B26*'UI Calculator'!$C$5)*(1+'UI Calculator'!$C$6)</f>
        <v>155910.23624263713</v>
      </c>
      <c r="F26" s="1">
        <f>(F25+$B26*'UI Calculator'!$C$5)*(1+'UI Calculator'!$C$6)</f>
        <v>98870.663734645568</v>
      </c>
      <c r="G26" s="1">
        <f>(G25+$B26*'UI Calculator'!$C$5)*(1+'UI Calculator'!$C$6)</f>
        <v>47060.389606620141</v>
      </c>
      <c r="L26" s="9">
        <f t="shared" si="1"/>
        <v>6.0444463999999927E-2</v>
      </c>
      <c r="M26" s="10">
        <f t="shared" si="0"/>
        <v>86224.653398735201</v>
      </c>
      <c r="N26" s="1">
        <f>(N25+$M26*'UI Calculator'!$C$5)*(1+'Backend Calcs'!$L26)</f>
        <v>323010.45749606076</v>
      </c>
      <c r="O26" s="1">
        <f>(O25+$M26*'UI Calculator'!$C$5)*(1+'Backend Calcs'!$L26)</f>
        <v>261018.68804723214</v>
      </c>
      <c r="P26" s="1">
        <f>(P25+$M26*'UI Calculator'!$C$5)*(1+'Backend Calcs'!$L26)</f>
        <v>175557.98749907833</v>
      </c>
      <c r="Q26" s="1">
        <f>(Q25+$M26*'UI Calculator'!$C$5)*(1+'Backend Calcs'!$L26)</f>
        <v>106178.0557517502</v>
      </c>
      <c r="R26" s="1">
        <f>(R25+$M26*'UI Calculator'!$C$5)*(1+'Backend Calcs'!$L26)</f>
        <v>48670.863012680056</v>
      </c>
      <c r="S26" s="1"/>
      <c r="T26" s="1"/>
      <c r="U26" s="1"/>
    </row>
    <row r="27" spans="1:21" x14ac:dyDescent="0.2">
      <c r="A27" s="11">
        <v>45</v>
      </c>
      <c r="B27" s="10">
        <f>B26*(1+'UI Calculator'!$C$4)</f>
        <v>88811.393000697266</v>
      </c>
      <c r="C27" s="1">
        <f>(C26+B27*'UI Calculator'!$C$5)*(1+'UI Calculator'!$C$6)</f>
        <v>280991.16120601015</v>
      </c>
      <c r="D27" s="1">
        <f>(D26+$B27*'UI Calculator'!$C$5)*(1+'UI Calculator'!$C$6)</f>
        <v>220406.27294588863</v>
      </c>
      <c r="E27" s="1">
        <f>(E26+$B27*'UI Calculator'!$C$5)*(1+'UI Calculator'!$C$6)</f>
        <v>173030.94431984218</v>
      </c>
      <c r="F27" s="1">
        <f>(F26+$B27*'UI Calculator'!$C$5)*(1+'UI Calculator'!$C$6)</f>
        <v>113139.39318645107</v>
      </c>
      <c r="G27" s="1">
        <f>(G26+$B27*'UI Calculator'!$C$5)*(1+'UI Calculator'!$C$6)</f>
        <v>58738.605352024366</v>
      </c>
      <c r="H27" s="1">
        <f>(H26+$B27*'UI Calculator'!$C$5)*(1+'UI Calculator'!$C$6)</f>
        <v>9325.196265073213</v>
      </c>
      <c r="L27" s="9">
        <f t="shared" si="1"/>
        <v>5.955557599999993E-2</v>
      </c>
      <c r="M27" s="10">
        <f t="shared" si="0"/>
        <v>88811.393000697266</v>
      </c>
      <c r="N27" s="1">
        <f>(N26+$M27*'UI Calculator'!$C$5)*(1+'Backend Calcs'!$L27)</f>
        <v>351657.59201288375</v>
      </c>
      <c r="O27" s="1">
        <f>(O26+$M27*'UI Calculator'!$C$5)*(1+'Backend Calcs'!$L27)</f>
        <v>285973.86702727096</v>
      </c>
      <c r="P27" s="1">
        <f>(P26+$M27*'UI Calculator'!$C$5)*(1+'Backend Calcs'!$L27)</f>
        <v>195423.50523260832</v>
      </c>
      <c r="Q27" s="1">
        <f>(Q26+$M27*'UI Calculator'!$C$5)*(1+'Backend Calcs'!$L27)</f>
        <v>121911.61168722741</v>
      </c>
      <c r="R27" s="1">
        <f>(R26+$M27*'UI Calculator'!$C$5)*(1+'Backend Calcs'!$L27)</f>
        <v>60979.544960438929</v>
      </c>
      <c r="S27" s="1">
        <f>(S26+$M27*'UI Calculator'!$C$5)*(1+'Backend Calcs'!$L27)</f>
        <v>9410.0606666216154</v>
      </c>
      <c r="T27" s="1"/>
      <c r="U27" s="1"/>
    </row>
    <row r="28" spans="1:21" x14ac:dyDescent="0.2">
      <c r="A28" s="12">
        <v>46</v>
      </c>
      <c r="B28" s="10">
        <f>B27*(1+'UI Calculator'!$C$4)</f>
        <v>91475.734790718183</v>
      </c>
      <c r="C28" s="1">
        <f>(C27+B28*'UI Calculator'!$C$5)*(1+'UI Calculator'!$C$6)</f>
        <v>304645.67141933611</v>
      </c>
      <c r="D28" s="1">
        <f>(D27+$B28*'UI Calculator'!$C$5)*(1+'UI Calculator'!$C$6)</f>
        <v>241031.53874620848</v>
      </c>
      <c r="E28" s="1">
        <f>(E27+$B28*'UI Calculator'!$C$5)*(1+'UI Calculator'!$C$6)</f>
        <v>191287.4436888597</v>
      </c>
      <c r="F28" s="1">
        <f>(F27+$B28*'UI Calculator'!$C$5)*(1+'UI Calculator'!$C$6)</f>
        <v>128401.31499879903</v>
      </c>
      <c r="G28" s="1">
        <f>(G27+$B28*'UI Calculator'!$C$5)*(1+'UI Calculator'!$C$6)</f>
        <v>71280.487772651002</v>
      </c>
      <c r="H28" s="1">
        <f>(H27+$B28*'UI Calculator'!$C$5)*(1+'UI Calculator'!$C$6)</f>
        <v>19396.408231352281</v>
      </c>
      <c r="L28" s="9">
        <f t="shared" si="1"/>
        <v>5.8666687999999932E-2</v>
      </c>
      <c r="M28" s="10">
        <f t="shared" si="0"/>
        <v>91475.734790718183</v>
      </c>
      <c r="N28" s="1">
        <f>(N27+$M28*'UI Calculator'!$C$5)*(1+'Backend Calcs'!$L28)</f>
        <v>381972.40956466051</v>
      </c>
      <c r="O28" s="1">
        <f>(O27+$M28*'UI Calculator'!$C$5)*(1+'Backend Calcs'!$L28)</f>
        <v>312435.23797863896</v>
      </c>
      <c r="P28" s="1">
        <f>(P27+$M28*'UI Calculator'!$C$5)*(1+'Backend Calcs'!$L28)</f>
        <v>216572.58636028171</v>
      </c>
      <c r="Q28" s="1">
        <f>(Q27+$M28*'UI Calculator'!$C$5)*(1+'Backend Calcs'!$L28)</f>
        <v>138747.99349198473</v>
      </c>
      <c r="R28" s="1">
        <f>(R27+$M28*'UI Calculator'!$C$5)*(1+'Backend Calcs'!$L28)</f>
        <v>74241.244217340558</v>
      </c>
      <c r="S28" s="1">
        <f>(S27+$M28*'UI Calculator'!$C$5)*(1+'Backend Calcs'!$L28)</f>
        <v>19646.349078136973</v>
      </c>
      <c r="T28" s="1"/>
      <c r="U28" s="1"/>
    </row>
    <row r="29" spans="1:21" x14ac:dyDescent="0.2">
      <c r="A29" s="12">
        <v>47</v>
      </c>
      <c r="B29" s="10">
        <f>B28*(1+'UI Calculator'!$C$4)</f>
        <v>94220.00683443973</v>
      </c>
      <c r="C29" s="1">
        <f>(C28+B29*'UI Calculator'!$C$5)*(1+'UI Calculator'!$C$6)</f>
        <v>329771.05570791912</v>
      </c>
      <c r="D29" s="1">
        <f>(D28+$B29*'UI Calculator'!$C$5)*(1+'UI Calculator'!$C$6)</f>
        <v>262976.21640113508</v>
      </c>
      <c r="E29" s="1">
        <f>(E28+$B29*'UI Calculator'!$C$5)*(1+'UI Calculator'!$C$6)</f>
        <v>210744.91659091887</v>
      </c>
      <c r="F29" s="1">
        <f>(F28+$B29*'UI Calculator'!$C$5)*(1+'UI Calculator'!$C$6)</f>
        <v>144714.48146635515</v>
      </c>
      <c r="G29" s="1">
        <f>(G28+$B29*'UI Calculator'!$C$5)*(1+'UI Calculator'!$C$6)</f>
        <v>84737.61287889973</v>
      </c>
      <c r="H29" s="1">
        <f>(H28+$B29*'UI Calculator'!$C$5)*(1+'UI Calculator'!$C$6)</f>
        <v>30259.32936053607</v>
      </c>
      <c r="L29" s="9">
        <f t="shared" si="1"/>
        <v>5.7777799999999935E-2</v>
      </c>
      <c r="M29" s="10">
        <f t="shared" si="0"/>
        <v>94220.00683443973</v>
      </c>
      <c r="N29" s="1">
        <f>(N28+$M29*'UI Calculator'!$C$5)*(1+'Backend Calcs'!$L29)</f>
        <v>414008.31820453738</v>
      </c>
      <c r="O29" s="1">
        <f>(O28+$M29*'UI Calculator'!$C$5)*(1+'Backend Calcs'!$L29)</f>
        <v>340453.44182605302</v>
      </c>
      <c r="P29" s="1">
        <f>(P28+$M29*'UI Calculator'!$C$5)*(1+'Backend Calcs'!$L29)</f>
        <v>239052.05709502066</v>
      </c>
      <c r="Q29" s="1">
        <f>(Q28+$M29*'UI Calculator'!$C$5)*(1+'Backend Calcs'!$L29)</f>
        <v>156730.93046489777</v>
      </c>
      <c r="R29" s="1">
        <f>(R28+$M29*'UI Calculator'!$C$5)*(1+'Backend Calcs'!$L29)</f>
        <v>88497.123132013076</v>
      </c>
      <c r="S29" s="1">
        <f>(S28+$M29*'UI Calculator'!$C$5)*(1+'Backend Calcs'!$L29)</f>
        <v>30747.855060435617</v>
      </c>
      <c r="T29" s="1"/>
      <c r="U29" s="1"/>
    </row>
    <row r="30" spans="1:21" x14ac:dyDescent="0.2">
      <c r="A30" s="12">
        <v>48</v>
      </c>
      <c r="B30" s="10">
        <f>B29*(1+'UI Calculator'!$C$4)</f>
        <v>97046.607039472918</v>
      </c>
      <c r="C30" s="1">
        <f>(C29+B30*'UI Calculator'!$C$5)*(1+'UI Calculator'!$C$6)</f>
        <v>356449.50223245978</v>
      </c>
      <c r="D30" s="1">
        <f>(D29+$B30*'UI Calculator'!$C$5)*(1+'UI Calculator'!$C$6)</f>
        <v>286314.92096033652</v>
      </c>
      <c r="E30" s="1">
        <f>(E29+$B30*'UI Calculator'!$C$5)*(1+'UI Calculator'!$C$6)</f>
        <v>231472.05615960949</v>
      </c>
      <c r="F30" s="1">
        <f>(F29+$B30*'UI Calculator'!$C$5)*(1+'UI Calculator'!$C$6)</f>
        <v>162140.09927881759</v>
      </c>
      <c r="G30" s="1">
        <f>(G29+$B30*'UI Calculator'!$C$5)*(1+'UI Calculator'!$C$6)</f>
        <v>99164.387261989366</v>
      </c>
      <c r="H30" s="1">
        <f>(H29+$B30*'UI Calculator'!$C$5)*(1+'UI Calculator'!$C$6)</f>
        <v>41962.18956770753</v>
      </c>
      <c r="L30" s="9">
        <f t="shared" si="1"/>
        <v>5.6888911999999937E-2</v>
      </c>
      <c r="M30" s="10">
        <f t="shared" si="0"/>
        <v>97046.607039472918</v>
      </c>
      <c r="N30" s="1">
        <f>(N29+$M30*'UI Calculator'!$C$5)*(1+'Backend Calcs'!$L30)</f>
        <v>447817.54927886731</v>
      </c>
      <c r="O30" s="1">
        <f>(O29+$M30*'UI Calculator'!$C$5)*(1+'Backend Calcs'!$L30)</f>
        <v>370078.21601091651</v>
      </c>
      <c r="P30" s="1">
        <f>(P29+$M30*'UI Calculator'!$C$5)*(1+'Backend Calcs'!$L30)</f>
        <v>262908.21682724229</v>
      </c>
      <c r="Q30" s="1">
        <f>(Q29+$M30*'UI Calculator'!$C$5)*(1+'Backend Calcs'!$L30)</f>
        <v>175903.93086851749</v>
      </c>
      <c r="R30" s="1">
        <f>(R29+$M30*'UI Calculator'!$C$5)*(1+'Backend Calcs'!$L30)</f>
        <v>103788.37647484733</v>
      </c>
      <c r="S30" s="1">
        <f>(S29+$M30*'UI Calculator'!$C$5)*(1+'Backend Calcs'!$L30)</f>
        <v>42753.815373881502</v>
      </c>
      <c r="T30" s="1"/>
      <c r="U30" s="1"/>
    </row>
    <row r="31" spans="1:21" x14ac:dyDescent="0.2">
      <c r="A31" s="12">
        <v>49</v>
      </c>
      <c r="B31" s="10">
        <f>B30*(1+'UI Calculator'!$C$4)</f>
        <v>99958.005250657108</v>
      </c>
      <c r="C31" s="1">
        <f>(C30+B31*'UI Calculator'!$C$5)*(1+'UI Calculator'!$C$6)</f>
        <v>384767.56789540173</v>
      </c>
      <c r="D31" s="1">
        <f>(D30+$B31*'UI Calculator'!$C$5)*(1+'UI Calculator'!$C$6)</f>
        <v>311126.25755967235</v>
      </c>
      <c r="E31" s="1">
        <f>(E30+$B31*'UI Calculator'!$C$5)*(1+'UI Calculator'!$C$6)</f>
        <v>253541.24951890897</v>
      </c>
      <c r="F31" s="1">
        <f>(F30+$B31*'UI Calculator'!$C$5)*(1+'UI Calculator'!$C$6)</f>
        <v>180742.69479407748</v>
      </c>
      <c r="G31" s="1">
        <f>(G30+$B31*'UI Calculator'!$C$5)*(1+'UI Calculator'!$C$6)</f>
        <v>114618.19717640783</v>
      </c>
      <c r="H31" s="1">
        <f>(H30+$B31*'UI Calculator'!$C$5)*(1+'UI Calculator'!$C$6)</f>
        <v>54555.8895974119</v>
      </c>
      <c r="L31" s="9">
        <f t="shared" si="1"/>
        <v>5.600002399999994E-2</v>
      </c>
      <c r="M31" s="10">
        <f t="shared" si="0"/>
        <v>99958.005250657108</v>
      </c>
      <c r="N31" s="1">
        <f>(N30+$M31*'UI Calculator'!$C$5)*(1+'Backend Calcs'!$L31)</f>
        <v>483450.90838047367</v>
      </c>
      <c r="O31" s="1">
        <f>(O30+$M31*'UI Calculator'!$C$5)*(1+'Backend Calcs'!$L31)</f>
        <v>401358.17058377364</v>
      </c>
      <c r="P31" s="1">
        <f>(P30+$M31*'UI Calculator'!$C$5)*(1+'Backend Calcs'!$L31)</f>
        <v>288186.64887373365</v>
      </c>
      <c r="Q31" s="1">
        <f>(Q30+$M31*'UI Calculator'!$C$5)*(1+'Backend Calcs'!$L31)</f>
        <v>196310.12081321742</v>
      </c>
      <c r="R31" s="1">
        <f>(R30+$M31*'UI Calculator'!$C$5)*(1+'Backend Calcs'!$L31)</f>
        <v>120156.09364272843</v>
      </c>
      <c r="S31" s="1">
        <f>(S30+$M31*'UI Calculator'!$C$5)*(1+'Backend Calcs'!$L31)</f>
        <v>55703.595655279045</v>
      </c>
      <c r="T31" s="1"/>
      <c r="U31" s="1"/>
    </row>
    <row r="32" spans="1:21" x14ac:dyDescent="0.2">
      <c r="A32" s="11">
        <v>50</v>
      </c>
      <c r="B32" s="10">
        <f>B31*(1+'UI Calculator'!$C$4)</f>
        <v>102956.74540817682</v>
      </c>
      <c r="C32" s="1">
        <f>(C31+B32*'UI Calculator'!$C$5)*(1+'UI Calculator'!$C$6)</f>
        <v>414816.40455803042</v>
      </c>
      <c r="D32" s="1">
        <f>(D31+$B32*'UI Calculator'!$C$5)*(1+'UI Calculator'!$C$6)</f>
        <v>337493.02870551456</v>
      </c>
      <c r="E32" s="1">
        <f>(E31+$B32*'UI Calculator'!$C$5)*(1+'UI Calculator'!$C$6)</f>
        <v>277028.77026271302</v>
      </c>
      <c r="F32" s="1">
        <f>(F31+$B32*'UI Calculator'!$C$5)*(1+'UI Calculator'!$C$6)</f>
        <v>200590.28780163993</v>
      </c>
      <c r="G32" s="1">
        <f>(G31+$B32*'UI Calculator'!$C$5)*(1+'UI Calculator'!$C$6)</f>
        <v>131159.5653030868</v>
      </c>
      <c r="H32" s="1">
        <f>(H31+$B32*'UI Calculator'!$C$5)*(1+'UI Calculator'!$C$6)</f>
        <v>68094.142345141066</v>
      </c>
      <c r="I32" s="1">
        <f>(I31+$B32*'UI Calculator'!$C$5)*(1+'UI Calculator'!$C$6)</f>
        <v>10810.458267858568</v>
      </c>
      <c r="L32" s="9">
        <f t="shared" si="1"/>
        <v>5.5111135999999943E-2</v>
      </c>
      <c r="M32" s="10">
        <f t="shared" si="0"/>
        <v>102956.74540817682</v>
      </c>
      <c r="N32" s="1">
        <f>(N31+$M32*'UI Calculator'!$C$5)*(1+'Backend Calcs'!$L32)</f>
        <v>520957.51800220186</v>
      </c>
      <c r="O32" s="1">
        <f>(O31+$M32*'UI Calculator'!$C$5)*(1+'Backend Calcs'!$L32)</f>
        <v>434340.55616817554</v>
      </c>
      <c r="P32" s="1">
        <f>(P31+$M32*'UI Calculator'!$C$5)*(1+'Backend Calcs'!$L32)</f>
        <v>314932.02333384659</v>
      </c>
      <c r="Q32" s="1">
        <f>(Q31+$M32*'UI Calculator'!$C$5)*(1+'Backend Calcs'!$L32)</f>
        <v>217992.07544017947</v>
      </c>
      <c r="R32" s="1">
        <f>(R31+$M32*'UI Calculator'!$C$5)*(1+'Backend Calcs'!$L32)</f>
        <v>137641.11332134999</v>
      </c>
      <c r="S32" s="1">
        <f>(S31+$M32*'UI Calculator'!$C$5)*(1+'Backend Calcs'!$L32)</f>
        <v>69636.564951774548</v>
      </c>
      <c r="T32" s="1">
        <f>(T31+$M32*'UI Calculator'!$C$5)*(1+'Backend Calcs'!$L32)</f>
        <v>10863.080860648422</v>
      </c>
      <c r="U32" s="1"/>
    </row>
    <row r="33" spans="1:22" x14ac:dyDescent="0.2">
      <c r="A33" s="12">
        <v>51</v>
      </c>
      <c r="B33" s="10">
        <f>B32*(1+'UI Calculator'!$C$4)</f>
        <v>106045.44777042214</v>
      </c>
      <c r="C33" s="1">
        <f>(C32+B33*'UI Calculator'!$C$5)*(1+'UI Calculator'!$C$6)</f>
        <v>446691.99680182629</v>
      </c>
      <c r="D33" s="1">
        <f>(D32+$B33*'UI Calculator'!$C$5)*(1+'UI Calculator'!$C$6)</f>
        <v>365502.45215668465</v>
      </c>
      <c r="E33" s="1">
        <f>(E32+$B33*'UI Calculator'!$C$5)*(1+'UI Calculator'!$C$6)</f>
        <v>302014.98079174303</v>
      </c>
      <c r="F33" s="1">
        <f>(F32+$B33*'UI Calculator'!$C$5)*(1+'UI Calculator'!$C$6)</f>
        <v>221754.57420761624</v>
      </c>
      <c r="G33" s="1">
        <f>(G32+$B33*'UI Calculator'!$C$5)*(1+'UI Calculator'!$C$6)</f>
        <v>148852.31558413545</v>
      </c>
      <c r="H33" s="1">
        <f>(H32+$B33*'UI Calculator'!$C$5)*(1+'UI Calculator'!$C$6)</f>
        <v>82633.621478292451</v>
      </c>
      <c r="I33" s="1">
        <f>(I32+$B33*'UI Calculator'!$C$5)*(1+'UI Calculator'!$C$6)</f>
        <v>22485.753197145823</v>
      </c>
      <c r="L33" s="9">
        <f t="shared" si="1"/>
        <v>5.4222247999999945E-2</v>
      </c>
      <c r="M33" s="10">
        <f t="shared" si="0"/>
        <v>106045.44777042214</v>
      </c>
      <c r="N33" s="1">
        <f>(N32+$M33*'UI Calculator'!$C$5)*(1+'Backend Calcs'!$L33)</f>
        <v>560384.55277465167</v>
      </c>
      <c r="O33" s="1">
        <f>(O32+$M33*'UI Calculator'!$C$5)*(1+'Backend Calcs'!$L33)</f>
        <v>469071.02455505432</v>
      </c>
      <c r="P33" s="1">
        <f>(P32+$M33*'UI Calculator'!$C$5)*(1+'Backend Calcs'!$L33)</f>
        <v>343187.89264006627</v>
      </c>
      <c r="Q33" s="1">
        <f>(Q32+$M33*'UI Calculator'!$C$5)*(1+'Backend Calcs'!$L33)</f>
        <v>240991.64285060164</v>
      </c>
      <c r="R33" s="1">
        <f>(R32+$M33*'UI Calculator'!$C$5)*(1+'Backend Calcs'!$L33)</f>
        <v>156283.87093672639</v>
      </c>
      <c r="S33" s="1">
        <f>(S32+$M33*'UI Calculator'!$C$5)*(1+'Backend Calcs'!$L33)</f>
        <v>84591.963080327871</v>
      </c>
      <c r="T33" s="1">
        <f>(T32+$M33*'UI Calculator'!$C$5)*(1+'Backend Calcs'!$L33)</f>
        <v>22631.648558988654</v>
      </c>
      <c r="U33" s="1"/>
    </row>
    <row r="34" spans="1:22" x14ac:dyDescent="0.2">
      <c r="A34" s="12">
        <v>52</v>
      </c>
      <c r="B34" s="10">
        <f>B33*(1+'UI Calculator'!$C$4)</f>
        <v>109226.8112035348</v>
      </c>
      <c r="C34" s="1">
        <f>(C33+B34*'UI Calculator'!$C$5)*(1+'UI Calculator'!$C$6)</f>
        <v>480495.41181828873</v>
      </c>
      <c r="D34" s="1">
        <f>(D33+$B34*'UI Calculator'!$C$5)*(1+'UI Calculator'!$C$6)</f>
        <v>395246.38994089002</v>
      </c>
      <c r="E34" s="1">
        <f>(E33+$B34*'UI Calculator'!$C$5)*(1+'UI Calculator'!$C$6)</f>
        <v>328584.54500770132</v>
      </c>
      <c r="F34" s="1">
        <f>(F33+$B34*'UI Calculator'!$C$5)*(1+'UI Calculator'!$C$6)</f>
        <v>244311.11809436823</v>
      </c>
      <c r="G34" s="1">
        <f>(G33+$B34*'UI Calculator'!$C$5)*(1+'UI Calculator'!$C$6)</f>
        <v>167763.74653971338</v>
      </c>
      <c r="H34" s="1">
        <f>(H33+$B34*'UI Calculator'!$C$5)*(1+'UI Calculator'!$C$6)</f>
        <v>98234.117728578247</v>
      </c>
      <c r="I34" s="1">
        <f>(I33+$B34*'UI Calculator'!$C$5)*(1+'UI Calculator'!$C$6)</f>
        <v>35078.856033374272</v>
      </c>
      <c r="L34" s="9">
        <f t="shared" si="1"/>
        <v>5.3333359999999948E-2</v>
      </c>
      <c r="M34" s="10">
        <f t="shared" si="0"/>
        <v>109226.8112035348</v>
      </c>
      <c r="N34" s="1">
        <f>(N33+$M34*'UI Calculator'!$C$5)*(1+'Backend Calcs'!$L34)</f>
        <v>601776.96827093163</v>
      </c>
      <c r="O34" s="1">
        <f>(O33+$M34*'UI Calculator'!$C$5)*(1+'Backend Calcs'!$L34)</f>
        <v>505593.38277792832</v>
      </c>
      <c r="P34" s="1">
        <f>(P33+$M34*'UI Calculator'!$C$5)*(1+'Backend Calcs'!$L34)</f>
        <v>372996.4804705907</v>
      </c>
      <c r="Q34" s="1">
        <f>(Q33+$M34*'UI Calculator'!$C$5)*(1+'Backend Calcs'!$L34)</f>
        <v>265349.76130045467</v>
      </c>
      <c r="R34" s="1">
        <f>(R33+$M34*'UI Calculator'!$C$5)*(1+'Backend Calcs'!$L34)</f>
        <v>176124.23929229885</v>
      </c>
      <c r="S34" s="1">
        <f>(S33+$M34*'UI Calculator'!$C$5)*(1+'Backend Calcs'!$L34)</f>
        <v>100608.76110510821</v>
      </c>
      <c r="T34" s="1">
        <f>(T33+$M34*'UI Calculator'!$C$5)*(1+'Backend Calcs'!$L34)</f>
        <v>35343.894823689167</v>
      </c>
      <c r="U34" s="1"/>
    </row>
    <row r="35" spans="1:22" x14ac:dyDescent="0.2">
      <c r="A35" s="12">
        <v>53</v>
      </c>
      <c r="B35" s="10">
        <f>B34*(1+'UI Calculator'!$C$4)</f>
        <v>112503.61553964084</v>
      </c>
      <c r="C35" s="1">
        <f>(C34+B35*'UI Calculator'!$C$5)*(1+'UI Calculator'!$C$6)</f>
        <v>516333.06204086548</v>
      </c>
      <c r="D35" s="1">
        <f>(D34+$B35*'UI Calculator'!$C$5)*(1+'UI Calculator'!$C$6)</f>
        <v>426821.58906959684</v>
      </c>
      <c r="E35" s="1">
        <f>(E34+$B35*'UI Calculator'!$C$5)*(1+'UI Calculator'!$C$6)</f>
        <v>356826.6518897487</v>
      </c>
      <c r="F35" s="1">
        <f>(F34+$B35*'UI Calculator'!$C$5)*(1+'UI Calculator'!$C$6)</f>
        <v>268339.55363074894</v>
      </c>
      <c r="G35" s="1">
        <f>(G34+$B35*'UI Calculator'!$C$5)*(1+'UI Calculator'!$C$6)</f>
        <v>187964.81349836136</v>
      </c>
      <c r="H35" s="1">
        <f>(H34+$B35*'UI Calculator'!$C$5)*(1+'UI Calculator'!$C$6)</f>
        <v>114958.70324666945</v>
      </c>
      <c r="I35" s="1">
        <f>(I34+$B35*'UI Calculator'!$C$5)*(1+'UI Calculator'!$C$6)</f>
        <v>48645.678466705271</v>
      </c>
      <c r="L35" s="9">
        <f t="shared" si="1"/>
        <v>5.244447199999995E-2</v>
      </c>
      <c r="M35" s="10">
        <f t="shared" si="0"/>
        <v>112503.61553964084</v>
      </c>
      <c r="N35" s="1">
        <f>(N34+$M35*'UI Calculator'!$C$5)*(1+'Backend Calcs'!$L35)</f>
        <v>645177.22445913218</v>
      </c>
      <c r="O35" s="1">
        <f>(O34+$M35*'UI Calculator'!$C$5)*(1+'Backend Calcs'!$L35)</f>
        <v>543949.34160988149</v>
      </c>
      <c r="P35" s="1">
        <f>(P34+$M35*'UI Calculator'!$C$5)*(1+'Backend Calcs'!$L35)</f>
        <v>404398.46477219992</v>
      </c>
      <c r="Q35" s="1">
        <f>(Q34+$M35*'UI Calculator'!$C$5)*(1+'Backend Calcs'!$L35)</f>
        <v>291106.27025265386</v>
      </c>
      <c r="R35" s="1">
        <f>(R34+$M35*'UI Calculator'!$C$5)*(1+'Backend Calcs'!$L35)</f>
        <v>197201.36285385594</v>
      </c>
      <c r="S35" s="1">
        <f>(S34+$M35*'UI Calculator'!$C$5)*(1+'Backend Calcs'!$L35)</f>
        <v>117725.51528531057</v>
      </c>
      <c r="T35" s="1">
        <f>(T34+$M35*'UI Calculator'!$C$5)*(1+'Backend Calcs'!$L35)</f>
        <v>49037.867551611904</v>
      </c>
      <c r="U35" s="1"/>
    </row>
    <row r="36" spans="1:22" x14ac:dyDescent="0.2">
      <c r="A36" s="12">
        <v>54</v>
      </c>
      <c r="B36" s="10">
        <f>B35*(1+'UI Calculator'!$C$4)</f>
        <v>115878.72400583007</v>
      </c>
      <c r="C36" s="1">
        <f>(C35+B36*'UI Calculator'!$C$5)*(1+'UI Calculator'!$C$6)</f>
        <v>554316.98116352095</v>
      </c>
      <c r="D36" s="1">
        <f>(D35+$B36*'UI Calculator'!$C$5)*(1+'UI Calculator'!$C$6)</f>
        <v>460329.93454368884</v>
      </c>
      <c r="E36" s="1">
        <f>(E35+$B36*'UI Calculator'!$C$5)*(1+'UI Calculator'!$C$6)</f>
        <v>386835.25050484831</v>
      </c>
      <c r="F36" s="1">
        <f>(F35+$B36*'UI Calculator'!$C$5)*(1+'UI Calculator'!$C$6)</f>
        <v>293923.79733289854</v>
      </c>
      <c r="G36" s="1">
        <f>(G35+$B36*'UI Calculator'!$C$5)*(1+'UI Calculator'!$C$6)</f>
        <v>209530.32019389159</v>
      </c>
      <c r="H36" s="1">
        <f>(H35+$B36*'UI Calculator'!$C$5)*(1+'UI Calculator'!$C$6)</f>
        <v>132873.9044296151</v>
      </c>
      <c r="I36" s="1">
        <f>(I35+$B36*'UI Calculator'!$C$5)*(1+'UI Calculator'!$C$6)</f>
        <v>63245.228410652693</v>
      </c>
      <c r="L36" s="9">
        <f t="shared" si="1"/>
        <v>5.1555583999999953E-2</v>
      </c>
      <c r="M36" s="10">
        <f t="shared" si="0"/>
        <v>115878.72400583007</v>
      </c>
      <c r="N36" s="1">
        <f>(N35+$M36*'UI Calculator'!$C$5)*(1+'Backend Calcs'!$L36)</f>
        <v>690625.0049791343</v>
      </c>
      <c r="O36" s="1">
        <f>(O35+$M36*'UI Calculator'!$C$5)*(1+'Backend Calcs'!$L36)</f>
        <v>584178.25951250689</v>
      </c>
      <c r="P36" s="1">
        <f>(P35+$M36*'UI Calculator'!$C$5)*(1+'Backend Calcs'!$L36)</f>
        <v>437432.75572174665</v>
      </c>
      <c r="Q36" s="1">
        <f>(Q35+$M36*'UI Calculator'!$C$5)*(1+'Backend Calcs'!$L36)</f>
        <v>318299.71595110378</v>
      </c>
      <c r="R36" s="1">
        <f>(R35+$M36*'UI Calculator'!$C$5)*(1+'Backend Calcs'!$L36)</f>
        <v>219553.48621089492</v>
      </c>
      <c r="S36" s="1">
        <f>(S35+$M36*'UI Calculator'!$C$5)*(1+'Backend Calcs'!$L36)</f>
        <v>135980.21490705822</v>
      </c>
      <c r="T36" s="1">
        <f>(T35+$M36*'UI Calculator'!$C$5)*(1+'Backend Calcs'!$L36)</f>
        <v>63751.335380862445</v>
      </c>
      <c r="U36" s="1"/>
    </row>
    <row r="37" spans="1:22" x14ac:dyDescent="0.2">
      <c r="A37" s="11">
        <v>55</v>
      </c>
      <c r="B37" s="10">
        <f>B36*(1+'UI Calculator'!$C$4)</f>
        <v>119355.08572600497</v>
      </c>
      <c r="C37" s="1">
        <f>(C36+B37*'UI Calculator'!$C$5)*(1+'UI Calculator'!$C$6)</f>
        <v>594565.1142229276</v>
      </c>
      <c r="D37" s="1">
        <f>(D36+$B37*'UI Calculator'!$C$5)*(1+'UI Calculator'!$C$6)</f>
        <v>495878.71527210384</v>
      </c>
      <c r="E37" s="1">
        <f>(E36+$B37*'UI Calculator'!$C$5)*(1+'UI Calculator'!$C$6)</f>
        <v>418709.29703132127</v>
      </c>
      <c r="F37" s="1">
        <f>(F36+$B37*'UI Calculator'!$C$5)*(1+'UI Calculator'!$C$6)</f>
        <v>321152.271200774</v>
      </c>
      <c r="G37" s="1">
        <f>(G36+$B37*'UI Calculator'!$C$5)*(1+'UI Calculator'!$C$6)</f>
        <v>232539.12020481669</v>
      </c>
      <c r="H37" s="1">
        <f>(H36+$B37*'UI Calculator'!$C$5)*(1+'UI Calculator'!$C$6)</f>
        <v>152049.88365232636</v>
      </c>
      <c r="I37" s="1">
        <f>(I36+$B37*'UI Calculator'!$C$5)*(1+'UI Calculator'!$C$6)</f>
        <v>78939.773832415842</v>
      </c>
      <c r="J37" s="1">
        <f>(J36+$B37*'UI Calculator'!$C$5)*(1+'UI Calculator'!$C$6)</f>
        <v>12532.284001230524</v>
      </c>
      <c r="K37" s="1"/>
      <c r="L37" s="9">
        <f t="shared" si="1"/>
        <v>5.0666695999999956E-2</v>
      </c>
      <c r="M37" s="10">
        <f t="shared" si="0"/>
        <v>119355.08572600497</v>
      </c>
      <c r="N37" s="1">
        <f>(N36+$M37*'UI Calculator'!$C$5)*(1+'Backend Calcs'!$L37)</f>
        <v>738156.93351346441</v>
      </c>
      <c r="O37" s="1">
        <f>(O36+$M37*'UI Calculator'!$C$5)*(1+'Backend Calcs'!$L37)</f>
        <v>626316.88315409003</v>
      </c>
      <c r="P37" s="1">
        <f>(P36+$M37*'UI Calculator'!$C$5)*(1+'Backend Calcs'!$L37)</f>
        <v>472136.26953339647</v>
      </c>
      <c r="Q37" s="1">
        <f>(Q36+$M37*'UI Calculator'!$C$5)*(1+'Backend Calcs'!$L37)</f>
        <v>346967.15225313854</v>
      </c>
      <c r="R37" s="1">
        <f>(R36+$M37*'UI Calculator'!$C$5)*(1+'Backend Calcs'!$L37)</f>
        <v>243217.77730953635</v>
      </c>
      <c r="S37" s="1">
        <f>(S36+$M37*'UI Calculator'!$C$5)*(1+'Backend Calcs'!$L37)</f>
        <v>155410.12447482263</v>
      </c>
      <c r="T37" s="1">
        <f>(T36+$M37*'UI Calculator'!$C$5)*(1+'Backend Calcs'!$L37)</f>
        <v>79521.646267252479</v>
      </c>
      <c r="U37" s="1">
        <f>(U36+$M37*'UI Calculator'!$C$5)*(1+'Backend Calcs'!$L37)</f>
        <v>12540.241357053841</v>
      </c>
    </row>
    <row r="38" spans="1:22" x14ac:dyDescent="0.2">
      <c r="A38" s="12">
        <v>56</v>
      </c>
      <c r="B38" s="10">
        <f>B37*(1+'UI Calculator'!$C$4)</f>
        <v>122935.73829778512</v>
      </c>
      <c r="C38" s="1">
        <f>(C37+B38*'UI Calculator'!$C$5)*(1+'UI Calculator'!$C$6)</f>
        <v>637201.62245534139</v>
      </c>
      <c r="D38" s="1">
        <f>(D37+$B38*'UI Calculator'!$C$5)*(1+'UI Calculator'!$C$6)</f>
        <v>533580.90355697647</v>
      </c>
      <c r="E38" s="1">
        <f>(E37+$B38*'UI Calculator'!$C$5)*(1+'UI Calculator'!$C$6)</f>
        <v>452553.01440415479</v>
      </c>
      <c r="F38" s="1">
        <f>(F37+$B38*'UI Calculator'!$C$5)*(1+'UI Calculator'!$C$6)</f>
        <v>350118.13728208019</v>
      </c>
      <c r="G38" s="1">
        <f>(G37+$B38*'UI Calculator'!$C$5)*(1+'UI Calculator'!$C$6)</f>
        <v>257074.328736325</v>
      </c>
      <c r="H38" s="1">
        <f>(H37+$B38*'UI Calculator'!$C$5)*(1+'UI Calculator'!$C$6)</f>
        <v>172560.63035621014</v>
      </c>
      <c r="I38" s="1">
        <f>(I37+$B38*'UI Calculator'!$C$5)*(1+'UI Calculator'!$C$6)</f>
        <v>95795.015045304084</v>
      </c>
      <c r="J38" s="1">
        <f>(J37+$B38*'UI Calculator'!$C$5)*(1+'UI Calculator'!$C$6)</f>
        <v>26067.150722559491</v>
      </c>
      <c r="K38" s="1"/>
      <c r="L38" s="9">
        <f t="shared" si="1"/>
        <v>4.9777807999999958E-2</v>
      </c>
      <c r="M38" s="10">
        <f t="shared" si="0"/>
        <v>122935.73829778512</v>
      </c>
      <c r="N38" s="1">
        <f>(N37+$M38*'UI Calculator'!$C$5)*(1+'Backend Calcs'!$L38)</f>
        <v>787806.28861127736</v>
      </c>
      <c r="O38" s="1">
        <f>(O37+$M38*'UI Calculator'!$C$5)*(1+'Backend Calcs'!$L38)</f>
        <v>670399.08569840377</v>
      </c>
      <c r="P38" s="1">
        <f>(P37+$M38*'UI Calculator'!$C$5)*(1+'Backend Calcs'!$L38)</f>
        <v>508543.69909557718</v>
      </c>
      <c r="Q38" s="1">
        <f>(Q37+$M38*'UI Calculator'!$C$5)*(1+'Backend Calcs'!$L38)</f>
        <v>377143.93752781308</v>
      </c>
      <c r="R38" s="1">
        <f>(R37+$M38*'UI Calculator'!$C$5)*(1+'Backend Calcs'!$L38)</f>
        <v>268230.14611814829</v>
      </c>
      <c r="S38" s="1">
        <f>(S37+$M38*'UI Calculator'!$C$5)*(1+'Backend Calcs'!$L38)</f>
        <v>176051.6207996975</v>
      </c>
      <c r="T38" s="1">
        <f>(T37+$M38*'UI Calculator'!$C$5)*(1+'Backend Calcs'!$L38)</f>
        <v>96385.580494498747</v>
      </c>
      <c r="U38" s="1">
        <f>(U37+$M38*'UI Calculator'!$C$5)*(1+'Backend Calcs'!$L38)</f>
        <v>26069.98807110998</v>
      </c>
    </row>
    <row r="39" spans="1:22" x14ac:dyDescent="0.2">
      <c r="A39" s="12">
        <v>57</v>
      </c>
      <c r="B39" s="10">
        <f>B38*(1+'UI Calculator'!$C$4)</f>
        <v>126623.81044671868</v>
      </c>
      <c r="C39" s="1">
        <f>(C38+B39*'UI Calculator'!$C$5)*(1+'UI Calculator'!$C$6)</f>
        <v>682357.20367501397</v>
      </c>
      <c r="D39" s="1">
        <f>(D38+$B39*'UI Calculator'!$C$5)*(1+'UI Calculator'!$C$6)</f>
        <v>573555.44883173076</v>
      </c>
      <c r="E39" s="1">
        <f>(E38+$B39*'UI Calculator'!$C$5)*(1+'UI Calculator'!$C$6)</f>
        <v>488476.16522126802</v>
      </c>
      <c r="F39" s="1">
        <f>(F38+$B39*'UI Calculator'!$C$5)*(1+'UI Calculator'!$C$6)</f>
        <v>380919.54424308968</v>
      </c>
      <c r="G39" s="1">
        <f>(G38+$B39*'UI Calculator'!$C$5)*(1+'UI Calculator'!$C$6)</f>
        <v>283223.54527004668</v>
      </c>
      <c r="H39" s="1">
        <f>(H38+$B39*'UI Calculator'!$C$5)*(1+'UI Calculator'!$C$6)</f>
        <v>194484.16197092613</v>
      </c>
      <c r="I39" s="1">
        <f>(I38+$B39*'UI Calculator'!$C$5)*(1+'UI Calculator'!$C$6)</f>
        <v>113880.26589447475</v>
      </c>
      <c r="J39" s="1">
        <f>(J38+$B39*'UI Calculator'!$C$5)*(1+'UI Calculator'!$C$6)</f>
        <v>40666.00835559293</v>
      </c>
      <c r="K39" s="1"/>
      <c r="L39" s="9">
        <f t="shared" si="1"/>
        <v>4.8888919999999961E-2</v>
      </c>
      <c r="M39" s="10">
        <f t="shared" si="0"/>
        <v>126623.81044671868</v>
      </c>
      <c r="N39" s="1">
        <f>(N38+$M39*'UI Calculator'!$C$5)*(1+'Backend Calcs'!$L39)</f>
        <v>839602.71840926539</v>
      </c>
      <c r="O39" s="1">
        <f>(O38+$M39*'UI Calculator'!$C$5)*(1+'Backend Calcs'!$L39)</f>
        <v>716455.60414576053</v>
      </c>
      <c r="P39" s="1">
        <f>(P38+$M39*'UI Calculator'!$C$5)*(1+'Backend Calcs'!$L39)</f>
        <v>546687.28249573929</v>
      </c>
      <c r="Q39" s="1">
        <f>(Q38+$M39*'UI Calculator'!$C$5)*(1+'Backend Calcs'!$L39)</f>
        <v>408863.52849666966</v>
      </c>
      <c r="R39" s="1">
        <f>(R38+$M39*'UI Calculator'!$C$5)*(1+'Backend Calcs'!$L39)</f>
        <v>294625.0594518811</v>
      </c>
      <c r="S39" s="1">
        <f>(S38+$M39*'UI Calculator'!$C$5)*(1+'Backend Calcs'!$L39)</f>
        <v>197940.02558341861</v>
      </c>
      <c r="T39" s="1">
        <f>(T38+$M39*'UI Calculator'!$C$5)*(1+'Backend Calcs'!$L39)</f>
        <v>114379.1986070222</v>
      </c>
      <c r="U39" s="1">
        <f>(U38+$M39*'UI Calculator'!$C$5)*(1+'Backend Calcs'!$L39)</f>
        <v>40625.952810893774</v>
      </c>
    </row>
    <row r="40" spans="1:22" x14ac:dyDescent="0.2">
      <c r="A40" s="12">
        <v>58</v>
      </c>
      <c r="B40" s="10">
        <f>B39*(1+'UI Calculator'!$C$4)</f>
        <v>130422.52476012024</v>
      </c>
      <c r="C40" s="1">
        <f>(C39+B40*'UI Calculator'!$C$5)*(1+'UI Calculator'!$C$6)</f>
        <v>730169.42895857734</v>
      </c>
      <c r="D40" s="1">
        <f>(D39+$B40*'UI Calculator'!$C$5)*(1+'UI Calculator'!$C$6)</f>
        <v>615927.58637312986</v>
      </c>
      <c r="E40" s="1">
        <f>(E39+$B40*'UI Calculator'!$C$5)*(1+'UI Calculator'!$C$6)</f>
        <v>526594.33858214412</v>
      </c>
      <c r="F40" s="1">
        <f>(F39+$B40*'UI Calculator'!$C$5)*(1+'UI Calculator'!$C$6)</f>
        <v>413659.88655505684</v>
      </c>
      <c r="G40" s="1">
        <f>(G39+$B40*'UI Calculator'!$C$5)*(1+'UI Calculator'!$C$6)</f>
        <v>311079.08763336169</v>
      </c>
      <c r="H40" s="1">
        <f>(H39+$B40*'UI Calculator'!$C$5)*(1+'UI Calculator'!$C$6)</f>
        <v>217902.73516928506</v>
      </c>
      <c r="I40" s="1">
        <f>(I39+$B40*'UI Calculator'!$C$5)*(1+'UI Calculator'!$C$6)</f>
        <v>133268.64428901114</v>
      </c>
      <c r="J40" s="1">
        <f>(J39+$B40*'UI Calculator'!$C$5)*(1+'UI Calculator'!$C$6)</f>
        <v>56393.673873185209</v>
      </c>
      <c r="K40" s="1"/>
      <c r="L40" s="9">
        <f t="shared" si="1"/>
        <v>4.8000031999999963E-2</v>
      </c>
      <c r="M40" s="10">
        <f t="shared" si="0"/>
        <v>130422.52476012024</v>
      </c>
      <c r="N40" s="1">
        <f>(N39+$M40*'UI Calculator'!$C$5)*(1+'Backend Calcs'!$L40)</f>
        <v>893571.95677240973</v>
      </c>
      <c r="O40" s="1">
        <f>(O39+$M40*'UI Calculator'!$C$5)*(1+'Backend Calcs'!$L40)</f>
        <v>764513.77708354907</v>
      </c>
      <c r="P40" s="1">
        <f>(P39+$M40*'UI Calculator'!$C$5)*(1+'Backend Calcs'!$L40)</f>
        <v>586596.57056174043</v>
      </c>
      <c r="Q40" s="1">
        <f>(Q39+$M40*'UI Calculator'!$C$5)*(1+'Backend Calcs'!$L40)</f>
        <v>442157.27196035546</v>
      </c>
      <c r="R40" s="1">
        <f>(R39+$M40*'UI Calculator'!$C$5)*(1+'Backend Calcs'!$L40)</f>
        <v>322435.35274578602</v>
      </c>
      <c r="S40" s="1">
        <f>(S39+$M40*'UI Calculator'!$C$5)*(1+'Backend Calcs'!$L40)</f>
        <v>221109.4341577162</v>
      </c>
      <c r="T40" s="1">
        <f>(T39+$M40*'UI Calculator'!$C$5)*(1+'Backend Calcs'!$L40)</f>
        <v>133537.68481250631</v>
      </c>
      <c r="U40" s="1">
        <f>(U39+$M40*'UI Calculator'!$C$5)*(1+'Backend Calcs'!$L40)</f>
        <v>56244.280858059843</v>
      </c>
    </row>
    <row r="41" spans="1:22" x14ac:dyDescent="0.2">
      <c r="A41" s="12">
        <v>59</v>
      </c>
      <c r="B41" s="10">
        <f>B40*(1+'UI Calculator'!$C$4)</f>
        <v>134335.20050292386</v>
      </c>
      <c r="C41" s="1">
        <f>(C40+B41*'UI Calculator'!$C$5)*(1+'UI Calculator'!$C$6)</f>
        <v>780783.09645931318</v>
      </c>
      <c r="D41" s="1">
        <f>(D40+$B41*'UI Calculator'!$C$5)*(1+'UI Calculator'!$C$6)</f>
        <v>660829.16174459341</v>
      </c>
      <c r="E41" s="1">
        <f>(E40+$B41*'UI Calculator'!$C$5)*(1+'UI Calculator'!$C$6)</f>
        <v>567029.25156405836</v>
      </c>
      <c r="F41" s="1">
        <f>(F40+$B41*'UI Calculator'!$C$5)*(1+'UI Calculator'!$C$6)</f>
        <v>448448.07693561667</v>
      </c>
      <c r="G41" s="1">
        <f>(G40+$B41*'UI Calculator'!$C$5)*(1+'UI Calculator'!$C$6)</f>
        <v>340738.23806783679</v>
      </c>
      <c r="H41" s="1">
        <f>(H40+$B41*'UI Calculator'!$C$5)*(1+'UI Calculator'!$C$6)</f>
        <v>242903.06798055634</v>
      </c>
      <c r="I41" s="1">
        <f>(I40+$B41*'UI Calculator'!$C$5)*(1+'UI Calculator'!$C$6)</f>
        <v>154037.27255626873</v>
      </c>
      <c r="J41" s="1">
        <f>(J40+$B41*'UI Calculator'!$C$5)*(1+'UI Calculator'!$C$6)</f>
        <v>73318.553619651473</v>
      </c>
      <c r="K41" s="1"/>
      <c r="L41" s="9">
        <f t="shared" si="1"/>
        <v>4.7111143999999966E-2</v>
      </c>
      <c r="M41" s="10">
        <f t="shared" si="0"/>
        <v>134335.20050292386</v>
      </c>
      <c r="N41" s="1">
        <f>(N40+$M41*'UI Calculator'!$C$5)*(1+'Backend Calcs'!$L41)</f>
        <v>949735.54245008517</v>
      </c>
      <c r="O41" s="1">
        <f>(O40+$M41*'UI Calculator'!$C$5)*(1+'Backend Calcs'!$L41)</f>
        <v>814597.28427352465</v>
      </c>
      <c r="P41" s="1">
        <f>(P40+$M41*'UI Calculator'!$C$5)*(1+'Backend Calcs'!$L41)</f>
        <v>628298.19461518934</v>
      </c>
      <c r="Q41" s="1">
        <f>(Q40+$M41*'UI Calculator'!$C$5)*(1+'Backend Calcs'!$L41)</f>
        <v>477054.19541813555</v>
      </c>
      <c r="R41" s="1">
        <f>(R40+$M41*'UI Calculator'!$C$5)*(1+'Backend Calcs'!$L41)</f>
        <v>351692.03962749214</v>
      </c>
      <c r="S41" s="1">
        <f>(S40+$M41*'UI Calculator'!$C$5)*(1+'Backend Calcs'!$L41)</f>
        <v>245592.5410978875</v>
      </c>
      <c r="T41" s="1">
        <f>(T40+$M41*'UI Calculator'!$C$5)*(1+'Backend Calcs'!$L41)</f>
        <v>153895.18645894353</v>
      </c>
      <c r="U41" s="1">
        <f>(U40+$M41*'UI Calculator'!$C$5)*(1+'Backend Calcs'!$L41)</f>
        <v>72960.401820548956</v>
      </c>
    </row>
    <row r="42" spans="1:22" x14ac:dyDescent="0.2">
      <c r="A42" s="12">
        <v>60</v>
      </c>
      <c r="B42" s="10">
        <f>B41*(1+'UI Calculator'!$C$4)</f>
        <v>138365.25651801159</v>
      </c>
      <c r="C42" s="1">
        <f>(C41+B42*'UI Calculator'!$C$5)*(1+'UI Calculator'!$C$6)</f>
        <v>834350.6032166701</v>
      </c>
      <c r="D42" s="1">
        <f>(D41+$B42*'UI Calculator'!$C$5)*(1+'UI Calculator'!$C$6)</f>
        <v>708398.97176621435</v>
      </c>
      <c r="E42" s="1">
        <f>(E41+$B42*'UI Calculator'!$C$5)*(1+'UI Calculator'!$C$6)</f>
        <v>609909.0660766525</v>
      </c>
      <c r="F42" s="1">
        <f>(F41+$B42*'UI Calculator'!$C$5)*(1+'UI Calculator'!$C$6)</f>
        <v>485398.83271678875</v>
      </c>
      <c r="G42" s="1">
        <f>(G41+$B42*'UI Calculator'!$C$5)*(1+'UI Calculator'!$C$6)</f>
        <v>372303.50190561987</v>
      </c>
      <c r="H42" s="1">
        <f>(H41+$B42*'UI Calculator'!$C$5)*(1+'UI Calculator'!$C$6)</f>
        <v>269576.57331397536</v>
      </c>
      <c r="I42" s="1">
        <f>(I41+$B42*'UI Calculator'!$C$5)*(1+'UI Calculator'!$C$6)</f>
        <v>176267.48811847338</v>
      </c>
      <c r="J42" s="1">
        <f>(J41+$B42*'UI Calculator'!$C$5)*(1+'UI Calculator'!$C$6)</f>
        <v>91512.833235025275</v>
      </c>
      <c r="K42" s="1"/>
      <c r="L42" s="9">
        <f t="shared" si="1"/>
        <v>4.6222255999999969E-2</v>
      </c>
      <c r="M42" s="10">
        <f t="shared" si="0"/>
        <v>138365.25651801159</v>
      </c>
      <c r="N42" s="1">
        <f>(N41+$M42*'UI Calculator'!$C$5)*(1+'Backend Calcs'!$L42)</f>
        <v>1008110.5429081412</v>
      </c>
      <c r="O42" s="1">
        <f>(O41+$M42*'UI Calculator'!$C$5)*(1+'Backend Calcs'!$L42)</f>
        <v>866725.88956674957</v>
      </c>
      <c r="P42" s="1">
        <f>(P41+$M42*'UI Calculator'!$C$5)*(1+'Backend Calcs'!$L42)</f>
        <v>671815.63569365977</v>
      </c>
      <c r="Q42" s="1">
        <f>(Q41+$M42*'UI Calculator'!$C$5)*(1+'Backend Calcs'!$L42)</f>
        <v>513580.79764725594</v>
      </c>
      <c r="R42" s="1">
        <f>(R41+$M42*'UI Calculator'!$C$5)*(1+'Backend Calcs'!$L42)</f>
        <v>382424.12019894551</v>
      </c>
      <c r="S42" s="1">
        <f>(S41+$M42*'UI Calculator'!$C$5)*(1+'Backend Calcs'!$L42)</f>
        <v>271420.46348683385</v>
      </c>
      <c r="T42" s="1">
        <f>(T41+$M42*'UI Calculator'!$C$5)*(1+'Backend Calcs'!$L42)</f>
        <v>175484.65024724582</v>
      </c>
      <c r="U42" s="1">
        <f>(U41+$M42*'UI Calculator'!$C$5)*(1+'Backend Calcs'!$L42)</f>
        <v>90808.877273990525</v>
      </c>
      <c r="V42" s="1"/>
    </row>
    <row r="43" spans="1:22" x14ac:dyDescent="0.2">
      <c r="A43" s="12">
        <v>61</v>
      </c>
      <c r="B43" s="10">
        <f>B42*(1+'UI Calculator'!$C$4)</f>
        <v>142516.21421355195</v>
      </c>
      <c r="C43" s="1">
        <f>(C42+B43*'UI Calculator'!$C$5)*(1+'UI Calculator'!$C$6)</f>
        <v>891032.33586992661</v>
      </c>
      <c r="D43" s="1">
        <f>(D42+$B43*'UI Calculator'!$C$5)*(1+'UI Calculator'!$C$6)</f>
        <v>758783.12284694798</v>
      </c>
      <c r="E43" s="1">
        <f>(E42+$B43*'UI Calculator'!$C$5)*(1+'UI Calculator'!$C$6)</f>
        <v>655368.72187290806</v>
      </c>
      <c r="F43" s="1">
        <f>(F42+$B43*'UI Calculator'!$C$5)*(1+'UI Calculator'!$C$6)</f>
        <v>524632.97684505116</v>
      </c>
      <c r="G43" s="1">
        <f>(G42+$B43*'UI Calculator'!$C$5)*(1+'UI Calculator'!$C$6)</f>
        <v>405882.8794933238</v>
      </c>
      <c r="H43" s="1">
        <f>(H42+$B43*'UI Calculator'!$C$5)*(1+'UI Calculator'!$C$6)</f>
        <v>298019.60447209707</v>
      </c>
      <c r="I43" s="1">
        <f>(I42+$B43*'UI Calculator'!$C$5)*(1+'UI Calculator'!$C$6)</f>
        <v>200045.06501682001</v>
      </c>
      <c r="J43" s="1">
        <f>(J42+$B43*'UI Calculator'!$C$5)*(1+'UI Calculator'!$C$6)</f>
        <v>111052.67738919951</v>
      </c>
      <c r="K43" s="1"/>
      <c r="L43" s="9">
        <f t="shared" si="1"/>
        <v>4.5333367999999971E-2</v>
      </c>
      <c r="M43" s="10">
        <f t="shared" si="0"/>
        <v>142516.21421355195</v>
      </c>
      <c r="N43" s="1">
        <f>(N42+$M43*'UI Calculator'!$C$5)*(1+'Backend Calcs'!$L43)</f>
        <v>1068709.2845543218</v>
      </c>
      <c r="O43" s="1">
        <f>(O42+$M43*'UI Calculator'!$C$5)*(1+'Backend Calcs'!$L43)</f>
        <v>920915.18869345239</v>
      </c>
      <c r="P43" s="1">
        <f>(P42+$M43*'UI Calculator'!$C$5)*(1+'Backend Calcs'!$L43)</f>
        <v>717168.99655456049</v>
      </c>
      <c r="Q43" s="1">
        <f>(Q42+$M43*'UI Calculator'!$C$5)*(1+'Backend Calcs'!$L43)</f>
        <v>551760.84036457865</v>
      </c>
      <c r="R43" s="1">
        <f>(R42+$M43*'UI Calculator'!$C$5)*(1+'Backend Calcs'!$L43)</f>
        <v>414658.38899184664</v>
      </c>
      <c r="S43" s="1">
        <f>(S42+$M43*'UI Calculator'!$C$5)*(1+'Backend Calcs'!$L43)</f>
        <v>298622.56266065914</v>
      </c>
      <c r="T43" s="1">
        <f>(T42+$M43*'UI Calculator'!$C$5)*(1+'Backend Calcs'!$L43)</f>
        <v>198337.65589510166</v>
      </c>
      <c r="U43" s="1">
        <f>(U42+$M43*'UI Calculator'!$C$5)*(1+'Backend Calcs'!$L43)</f>
        <v>109823.24494496534</v>
      </c>
      <c r="V43" s="1"/>
    </row>
    <row r="44" spans="1:22" x14ac:dyDescent="0.2">
      <c r="A44" s="12">
        <v>62</v>
      </c>
      <c r="B44" s="10">
        <f>B43*(1+'UI Calculator'!$C$4)</f>
        <v>146791.70063995852</v>
      </c>
      <c r="C44" s="1">
        <f>(C43+B44*'UI Calculator'!$C$5)*(1+'UI Calculator'!$C$6)</f>
        <v>950997.08123061864</v>
      </c>
      <c r="D44" s="1">
        <f>(D43+$B44*'UI Calculator'!$C$5)*(1+'UI Calculator'!$C$6)</f>
        <v>812135.40755649109</v>
      </c>
      <c r="E44" s="1">
        <f>(E43+$B44*'UI Calculator'!$C$5)*(1+'UI Calculator'!$C$6)</f>
        <v>703550.2865337492</v>
      </c>
      <c r="F44" s="1">
        <f>(F43+$B44*'UI Calculator'!$C$5)*(1+'UI Calculator'!$C$6)</f>
        <v>566277.75425449945</v>
      </c>
      <c r="G44" s="1">
        <f>(G43+$B44*'UI Calculator'!$C$5)*(1+'UI Calculator'!$C$6)</f>
        <v>441590.15203518566</v>
      </c>
      <c r="H44" s="1">
        <f>(H43+$B44*'UI Calculator'!$C$5)*(1+'UI Calculator'!$C$6)</f>
        <v>328333.71326289763</v>
      </c>
      <c r="I44" s="1">
        <f>(I43+$B44*'UI Calculator'!$C$5)*(1+'UI Calculator'!$C$6)</f>
        <v>225460.44683485664</v>
      </c>
      <c r="J44" s="1">
        <f>(J43+$B44*'UI Calculator'!$C$5)*(1+'UI Calculator'!$C$6)</f>
        <v>132018.43982585514</v>
      </c>
      <c r="K44" s="1"/>
      <c r="L44" s="9">
        <f t="shared" si="1"/>
        <v>4.4444479999999974E-2</v>
      </c>
      <c r="M44" s="10">
        <f t="shared" si="0"/>
        <v>146791.70063995852</v>
      </c>
      <c r="N44" s="1">
        <f>(N43+$M44*'UI Calculator'!$C$5)*(1+'Backend Calcs'!$L44)</f>
        <v>1131539.0911218321</v>
      </c>
      <c r="O44" s="1">
        <f>(O43+$M44*'UI Calculator'!$C$5)*(1+'Backend Calcs'!$L44)</f>
        <v>977176.36352335638</v>
      </c>
      <c r="P44" s="1">
        <f>(P43+$M44*'UI Calculator'!$C$5)*(1+'Backend Calcs'!$L44)</f>
        <v>764374.77782287134</v>
      </c>
      <c r="Q44" s="1">
        <f>(Q43+$M44*'UI Calculator'!$C$5)*(1+'Backend Calcs'!$L44)</f>
        <v>591615.14214326697</v>
      </c>
      <c r="R44" s="1">
        <f>(R43+$M44*'UI Calculator'!$C$5)*(1+'Backend Calcs'!$L44)</f>
        <v>448419.24361254869</v>
      </c>
      <c r="S44" s="1">
        <f>(S43+$M44*'UI Calculator'!$C$5)*(1+'Backend Calcs'!$L44)</f>
        <v>327226.26531870128</v>
      </c>
      <c r="T44" s="1">
        <f>(T43+$M44*'UI Calculator'!$C$5)*(1+'Backend Calcs'!$L44)</f>
        <v>222484.24802010009</v>
      </c>
      <c r="U44" s="1">
        <f>(U43+$M44*'UI Calculator'!$C$5)*(1+'Backend Calcs'!$L44)</f>
        <v>130035.86010277865</v>
      </c>
      <c r="V44" s="1"/>
    </row>
    <row r="45" spans="1:22" x14ac:dyDescent="0.2">
      <c r="A45" s="12">
        <v>63</v>
      </c>
      <c r="B45" s="10">
        <f>B44*(1+'UI Calculator'!$C$4)</f>
        <v>151195.45165915729</v>
      </c>
      <c r="C45" s="1">
        <f>(C44+B45*'UI Calculator'!$C$5)*(1+'UI Calculator'!$C$6)</f>
        <v>1014422.4577163612</v>
      </c>
      <c r="D45" s="1">
        <f>(D44+$B45*'UI Calculator'!$C$5)*(1+'UI Calculator'!$C$6)</f>
        <v>868617.70035852725</v>
      </c>
      <c r="E45" s="1">
        <f>(E44+$B45*'UI Calculator'!$C$5)*(1+'UI Calculator'!$C$6)</f>
        <v>754603.32328464824</v>
      </c>
      <c r="F45" s="1">
        <f>(F44+$B45*'UI Calculator'!$C$5)*(1+'UI Calculator'!$C$6)</f>
        <v>610467.16439143603</v>
      </c>
      <c r="G45" s="1">
        <f>(G44+$B45*'UI Calculator'!$C$5)*(1+'UI Calculator'!$C$6)</f>
        <v>479545.18206115649</v>
      </c>
      <c r="H45" s="1">
        <f>(H44+$B45*'UI Calculator'!$C$5)*(1+'UI Calculator'!$C$6)</f>
        <v>360625.92135025404</v>
      </c>
      <c r="I45" s="1">
        <f>(I44+$B45*'UI Calculator'!$C$5)*(1+'UI Calculator'!$C$6)</f>
        <v>252608.99160081102</v>
      </c>
      <c r="J45" s="1">
        <f>(J44+$B45*'UI Calculator'!$C$5)*(1+'UI Calculator'!$C$6)</f>
        <v>154494.88424135942</v>
      </c>
      <c r="K45" s="1"/>
      <c r="L45" s="9">
        <f t="shared" si="1"/>
        <v>4.3555591999999976E-2</v>
      </c>
      <c r="M45" s="10">
        <f t="shared" si="0"/>
        <v>151195.45165915729</v>
      </c>
      <c r="N45" s="1">
        <f>(N44+$M45*'UI Calculator'!$C$5)*(1+'Backend Calcs'!$L45)</f>
        <v>1196602.0320131734</v>
      </c>
      <c r="O45" s="1">
        <f>(O44+$M45*'UI Calculator'!$C$5)*(1+'Backend Calcs'!$L45)</f>
        <v>1035515.9444314112</v>
      </c>
      <c r="P45" s="1">
        <f>(P44+$M45*'UI Calculator'!$C$5)*(1+'Backend Calcs'!$L45)</f>
        <v>813445.65968720289</v>
      </c>
      <c r="Q45" s="1">
        <f>(Q44+$M45*'UI Calculator'!$C$5)*(1+'Backend Calcs'!$L45)</f>
        <v>633161.37580186897</v>
      </c>
      <c r="R45" s="1">
        <f>(R44+$M45*'UI Calculator'!$C$5)*(1+'Backend Calcs'!$L45)</f>
        <v>483728.49513867334</v>
      </c>
      <c r="S45" s="1">
        <f>(S44+$M45*'UI Calculator'!$C$5)*(1+'Backend Calcs'!$L45)</f>
        <v>357256.88492899429</v>
      </c>
      <c r="T45" s="1">
        <f>(T44+$M45*'UI Calculator'!$C$5)*(1+'Backend Calcs'!$L45)</f>
        <v>247952.7670596783</v>
      </c>
      <c r="U45" s="1">
        <f>(U44+$M45*'UI Calculator'!$C$5)*(1+'Backend Calcs'!$L45)</f>
        <v>151477.73487717228</v>
      </c>
      <c r="V45" s="1"/>
    </row>
    <row r="46" spans="1:22" x14ac:dyDescent="0.2">
      <c r="A46" s="12">
        <v>64</v>
      </c>
      <c r="B46" s="10">
        <f>B45*(1+'UI Calculator'!$C$4)</f>
        <v>155731.31520893201</v>
      </c>
      <c r="C46" s="1">
        <f>(C45+B46*'UI Calculator'!$C$5)*(1+'UI Calculator'!$C$6)</f>
        <v>1081495.3686991171</v>
      </c>
      <c r="D46" s="1">
        <f>(D45+$B46*'UI Calculator'!$C$5)*(1+'UI Calculator'!$C$6)</f>
        <v>928400.37347339152</v>
      </c>
      <c r="E46" s="1">
        <f>(E45+$B46*'UI Calculator'!$C$5)*(1+'UI Calculator'!$C$6)</f>
        <v>808685.27754581859</v>
      </c>
      <c r="F46" s="1">
        <f>(F45+$B46*'UI Calculator'!$C$5)*(1+'UI Calculator'!$C$6)</f>
        <v>657342.31070794573</v>
      </c>
      <c r="G46" s="1">
        <f>(G45+$B46*'UI Calculator'!$C$5)*(1+'UI Calculator'!$C$6)</f>
        <v>519874.22926115221</v>
      </c>
      <c r="H46" s="1">
        <f>(H45+$B46*'UI Calculator'!$C$5)*(1+'UI Calculator'!$C$6)</f>
        <v>395009.00551470462</v>
      </c>
      <c r="I46" s="1">
        <f>(I45+$B46*'UI Calculator'!$C$5)*(1+'UI Calculator'!$C$6)</f>
        <v>281591.22927778942</v>
      </c>
      <c r="J46" s="1">
        <f>(J45+$B46*'UI Calculator'!$C$5)*(1+'UI Calculator'!$C$6)</f>
        <v>178571.41655036525</v>
      </c>
      <c r="K46" s="1"/>
      <c r="L46" s="9">
        <f t="shared" si="1"/>
        <v>4.2666703999999979E-2</v>
      </c>
      <c r="M46" s="10">
        <f t="shared" si="0"/>
        <v>155731.31520893201</v>
      </c>
      <c r="N46" s="1">
        <f>(N45+$M46*'UI Calculator'!$C$5)*(1+'Backend Calcs'!$L46)</f>
        <v>1263894.6824327263</v>
      </c>
      <c r="O46" s="1">
        <f>(O45+$M46*'UI Calculator'!$C$5)*(1+'Backend Calcs'!$L46)</f>
        <v>1095935.5824335949</v>
      </c>
      <c r="P46" s="1">
        <f>(P45+$M46*'UI Calculator'!$C$5)*(1+'Backend Calcs'!$L46)</f>
        <v>864390.29058300972</v>
      </c>
      <c r="Q46" s="1">
        <f>(Q45+$M46*'UI Calculator'!$C$5)*(1+'Backend Calcs'!$L46)</f>
        <v>676413.87052128825</v>
      </c>
      <c r="R46" s="1">
        <f>(R45+$M46*'UI Calculator'!$C$5)*(1+'Backend Calcs'!$L46)</f>
        <v>520605.18137096876</v>
      </c>
      <c r="S46" s="1">
        <f>(S45+$M46*'UI Calculator'!$C$5)*(1+'Backend Calcs'!$L46)</f>
        <v>388737.44440406992</v>
      </c>
      <c r="T46" s="1">
        <f>(T45+$M46*'UI Calculator'!$C$5)*(1+'Backend Calcs'!$L46)</f>
        <v>274769.68009164277</v>
      </c>
      <c r="U46" s="1">
        <f>(U45+$M46*'UI Calculator'!$C$5)*(1+'Backend Calcs'!$L46)</f>
        <v>174178.37626761527</v>
      </c>
      <c r="V46" s="1"/>
    </row>
    <row r="47" spans="1:22" x14ac:dyDescent="0.2">
      <c r="A47" s="12">
        <v>65</v>
      </c>
      <c r="B47" s="10">
        <f>B46*(1+'UI Calculator'!$C$4)</f>
        <v>160403.25466519996</v>
      </c>
      <c r="C47" s="1">
        <f>(C46+B47*'UI Calculator'!$C$5)*(1+'UI Calculator'!$C$6)</f>
        <v>1152412.478873919</v>
      </c>
      <c r="D47" s="1">
        <f>(D46+$B47*'UI Calculator'!$C$5)*(1+'UI Calculator'!$C$6)</f>
        <v>991662.73388690723</v>
      </c>
      <c r="E47" s="1">
        <f>(E46+$B47*'UI Calculator'!$C$5)*(1+'UI Calculator'!$C$6)</f>
        <v>865961.88316295564</v>
      </c>
      <c r="F47" s="1">
        <f>(F46+$B47*'UI Calculator'!$C$5)*(1+'UI Calculator'!$C$6)</f>
        <v>707051.76798318909</v>
      </c>
      <c r="G47" s="1">
        <f>(G46+$B47*'UI Calculator'!$C$5)*(1+'UI Calculator'!$C$6)</f>
        <v>562710.28246405593</v>
      </c>
      <c r="H47" s="1">
        <f>(H46+$B47*'UI Calculator'!$C$5)*(1+'UI Calculator'!$C$6)</f>
        <v>431601.79753028584</v>
      </c>
      <c r="I47" s="1">
        <f>(I46+$B47*'UI Calculator'!$C$5)*(1+'UI Calculator'!$C$6)</f>
        <v>312513.1324815249</v>
      </c>
      <c r="J47" s="1">
        <f>(J46+$B47*'UI Calculator'!$C$5)*(1+'UI Calculator'!$C$6)</f>
        <v>204342.32911772953</v>
      </c>
      <c r="K47" s="1"/>
      <c r="L47" s="9">
        <f t="shared" si="1"/>
        <v>4.1777815999999982E-2</v>
      </c>
      <c r="M47" s="10">
        <f t="shared" si="0"/>
        <v>160403.25466519996</v>
      </c>
      <c r="N47" s="1">
        <f>(N46+$M47*'UI Calculator'!$C$5)*(1+'Backend Calcs'!$L47)</f>
        <v>1333407.8971512194</v>
      </c>
      <c r="O47" s="1">
        <f>(O46+$M47*'UI Calculator'!$C$5)*(1+'Backend Calcs'!$L47)</f>
        <v>1158431.8327767986</v>
      </c>
      <c r="P47" s="1">
        <f>(P46+$M47*'UI Calculator'!$C$5)*(1+'Backend Calcs'!$L47)</f>
        <v>917213.08432761359</v>
      </c>
      <c r="Q47" s="1">
        <f>(Q46+$M47*'UI Calculator'!$C$5)*(1+'Backend Calcs'!$L47)</f>
        <v>721383.41997621488</v>
      </c>
      <c r="R47" s="1">
        <f>(R46+$M47*'UI Calculator'!$C$5)*(1+'Backend Calcs'!$L47)</f>
        <v>559065.38407937204</v>
      </c>
      <c r="S47" s="1">
        <f>(S46+$M47*'UI Calculator'!$C$5)*(1+'Backend Calcs'!$L47)</f>
        <v>421688.50106113375</v>
      </c>
      <c r="T47" s="1">
        <f>(T46+$M47*'UI Calculator'!$C$5)*(1+'Backend Calcs'!$L47)</f>
        <v>302959.41246133065</v>
      </c>
      <c r="U47" s="1">
        <f>(U46+$M47*'UI Calculator'!$C$5)*(1+'Backend Calcs'!$L47)</f>
        <v>198165.62365494284</v>
      </c>
      <c r="V47" s="1"/>
    </row>
    <row r="48" spans="1:22" x14ac:dyDescent="0.2">
      <c r="A48" s="12">
        <v>66</v>
      </c>
      <c r="B48" s="10">
        <f>B47*(1+'UI Calculator'!$C$4)</f>
        <v>165215.35230515598</v>
      </c>
      <c r="C48" s="1">
        <f>(C47+B48*'UI Calculator'!$C$5)*(1+'UI Calculator'!$C$6)</f>
        <v>1227380.7148096564</v>
      </c>
      <c r="D48" s="1">
        <f>(D47+$B48*'UI Calculator'!$C$5)*(1+'UI Calculator'!$C$6)</f>
        <v>1058593.4825732941</v>
      </c>
      <c r="E48" s="1">
        <f>(E47+$B48*'UI Calculator'!$C$5)*(1+'UI Calculator'!$C$6)</f>
        <v>926607.58931314491</v>
      </c>
      <c r="F48" s="1">
        <f>(F47+$B48*'UI Calculator'!$C$5)*(1+'UI Calculator'!$C$6)</f>
        <v>759751.96837439004</v>
      </c>
      <c r="G48" s="1">
        <f>(G47+$B48*'UI Calculator'!$C$5)*(1+'UI Calculator'!$C$6)</f>
        <v>608193.40857930016</v>
      </c>
      <c r="H48" s="1">
        <f>(H47+$B48*'UI Calculator'!$C$5)*(1+'UI Calculator'!$C$6)</f>
        <v>470529.49939884152</v>
      </c>
      <c r="I48" s="1">
        <f>(I47+$B48*'UI Calculator'!$C$5)*(1+'UI Calculator'!$C$6)</f>
        <v>345486.40109764249</v>
      </c>
      <c r="J48" s="1">
        <f>(J47+$B48*'UI Calculator'!$C$5)*(1+'UI Calculator'!$C$6)</f>
        <v>231907.05756565742</v>
      </c>
      <c r="K48" s="1"/>
      <c r="L48" s="9">
        <f t="shared" si="1"/>
        <v>4.0888927999999984E-2</v>
      </c>
      <c r="M48" s="10">
        <f t="shared" si="0"/>
        <v>165215.35230515598</v>
      </c>
      <c r="N48" s="1">
        <f>(N47+$M48*'UI Calculator'!$C$5)*(1+'Backend Calcs'!$L48)</f>
        <v>1405126.5997474727</v>
      </c>
      <c r="O48" s="1">
        <f>(O47+$M48*'UI Calculator'!$C$5)*(1+'Backend Calcs'!$L48)</f>
        <v>1222995.9516751228</v>
      </c>
      <c r="P48" s="1">
        <f>(P47+$M48*'UI Calculator'!$C$5)*(1+'Backend Calcs'!$L48)</f>
        <v>971914.02718834893</v>
      </c>
      <c r="Q48" s="1">
        <f>(Q47+$M48*'UI Calculator'!$C$5)*(1+'Backend Calcs'!$L48)</f>
        <v>768077.09779102169</v>
      </c>
      <c r="R48" s="1">
        <f>(R47+$M48*'UI Calculator'!$C$5)*(1+'Backend Calcs'!$L48)</f>
        <v>599122.05141129147</v>
      </c>
      <c r="S48" s="1">
        <f>(S47+$M48*'UI Calculator'!$C$5)*(1+'Backend Calcs'!$L48)</f>
        <v>456127.97491445596</v>
      </c>
      <c r="T48" s="1">
        <f>(T47+$M48*'UI Calculator'!$C$5)*(1+'Backend Calcs'!$L48)</f>
        <v>332544.1811593899</v>
      </c>
      <c r="U48" s="1">
        <f>(U47+$M48*'UI Calculator'!$C$5)*(1+'Backend Calcs'!$L48)</f>
        <v>223465.48666765049</v>
      </c>
      <c r="V48" s="1"/>
    </row>
    <row r="49" spans="1:22" x14ac:dyDescent="0.2">
      <c r="A49" s="11">
        <v>67</v>
      </c>
      <c r="B49" s="10">
        <f>B48*(1+'UI Calculator'!$C$4)</f>
        <v>170171.81287431065</v>
      </c>
      <c r="C49" s="1">
        <f>(C48+B49*'UI Calculator'!$C$5)*(1+'UI Calculator'!$C$6)</f>
        <v>1306617.7909019419</v>
      </c>
      <c r="D49" s="1">
        <f>(D48+$B49*'UI Calculator'!$C$5)*(1+'UI Calculator'!$C$6)</f>
        <v>1129391.1970537615</v>
      </c>
      <c r="E49" s="1">
        <f>(E48+$B49*'UI Calculator'!$C$5)*(1+'UI Calculator'!$C$6)</f>
        <v>990806.0091306048</v>
      </c>
      <c r="F49" s="1">
        <f>(F48+$B49*'UI Calculator'!$C$5)*(1+'UI Calculator'!$C$6)</f>
        <v>815607.60714491212</v>
      </c>
      <c r="G49" s="1">
        <f>(G48+$B49*'UI Calculator'!$C$5)*(1+'UI Calculator'!$C$6)</f>
        <v>656471.11936006777</v>
      </c>
      <c r="H49" s="1">
        <f>(H48+$B49*'UI Calculator'!$C$5)*(1+'UI Calculator'!$C$6)</f>
        <v>511924.01472058619</v>
      </c>
      <c r="I49" s="1">
        <f>(I48+$B49*'UI Calculator'!$C$5)*(1+'UI Calculator'!$C$6)</f>
        <v>380628.76150432724</v>
      </c>
      <c r="J49" s="1">
        <f>(J48+$B49*'UI Calculator'!$C$5)*(1+'UI Calculator'!$C$6)</f>
        <v>261370.45079574292</v>
      </c>
      <c r="K49" s="1"/>
      <c r="L49" s="9">
        <f t="shared" si="1"/>
        <v>4.0000039999999987E-2</v>
      </c>
      <c r="M49" s="10">
        <f t="shared" si="0"/>
        <v>170171.81287431065</v>
      </c>
      <c r="N49" s="1">
        <f>(N48+$M49*'UI Calculator'!$C$5)*(1+'Backend Calcs'!$L49)</f>
        <v>1479029.5891620512</v>
      </c>
      <c r="O49" s="1">
        <f>(O48+$M49*'UI Calculator'!$C$5)*(1+'Backend Calcs'!$L49)</f>
        <v>1289613.7078815815</v>
      </c>
      <c r="P49" s="1">
        <f>(P48+$M49*'UI Calculator'!$C$5)*(1+'Backend Calcs'!$L49)</f>
        <v>1028488.4963720596</v>
      </c>
      <c r="Q49" s="1">
        <f>(Q48+$M49*'UI Calculator'!$C$5)*(1+'Backend Calcs'!$L49)</f>
        <v>816498.08164536196</v>
      </c>
      <c r="R49" s="1">
        <f>(R48+$M49*'UI Calculator'!$C$5)*(1+'Backend Calcs'!$L49)</f>
        <v>640784.82665224071</v>
      </c>
      <c r="S49" s="1">
        <f>(S48+$M49*'UI Calculator'!$C$5)*(1+'Backend Calcs'!$L49)</f>
        <v>492070.98137576872</v>
      </c>
      <c r="T49" s="1">
        <f>(T48+$M49*'UI Calculator'!$C$5)*(1+'Backend Calcs'!$L49)</f>
        <v>363543.83092714829</v>
      </c>
      <c r="U49" s="1">
        <f>(U48+$M49*'UI Calculator'!$C$5)*(1+'Backend Calcs'!$L49)</f>
        <v>250101.98429259154</v>
      </c>
      <c r="V49" s="1"/>
    </row>
  </sheetData>
  <sheetProtection algorithmName="SHA-512" hashValue="RqiN3oNqH5CUeoHTRbp9HGgEYknjaUsa1Sg32XWZU55XbcPjHdpXpAiUcflsJz6ZiJKm8ERjnmKIfGFr+YmWPw==" saltValue="YnWtZN+9jTsnv/5ZBOq8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 Calculator</vt:lpstr>
      <vt:lpstr>Backend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Church</dc:creator>
  <cp:lastModifiedBy>Microsoft Office User</cp:lastModifiedBy>
  <dcterms:created xsi:type="dcterms:W3CDTF">2021-01-08T15:55:11Z</dcterms:created>
  <dcterms:modified xsi:type="dcterms:W3CDTF">2021-03-02T21:02:17Z</dcterms:modified>
</cp:coreProperties>
</file>