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24226"/>
  <mc:AlternateContent xmlns:mc="http://schemas.openxmlformats.org/markup-compatibility/2006">
    <mc:Choice Requires="x15">
      <x15ac:absPath xmlns:x15ac="http://schemas.microsoft.com/office/spreadsheetml/2010/11/ac" url="H:\00.  SIN YEE\"/>
    </mc:Choice>
  </mc:AlternateContent>
  <xr:revisionPtr revIDLastSave="0" documentId="13_ncr:1_{9249D9D3-707C-4EF6-ABAE-74F0A19EA5AA}" xr6:coauthVersionLast="41" xr6:coauthVersionMax="43" xr10:uidLastSave="{00000000-0000-0000-0000-000000000000}"/>
  <workbookProtection workbookAlgorithmName="SHA-512" workbookHashValue="HkYrf7eX3lelZDwBE/YIvWaNbeloWuERBvil+m6Tmh77AWc2HnsC/JjdqUu7fPYdJYDRk78ydHY5idmB+pYkzQ==" workbookSaltValue="FMMCB5LMMIrXMUE9juI2bg==" workbookSpinCount="100000" lockStructure="1"/>
  <bookViews>
    <workbookView xWindow="-120" yWindow="-120" windowWidth="29040" windowHeight="17640" tabRatio="873" xr2:uid="{00000000-000D-0000-FFFF-FFFF00000000}"/>
  </bookViews>
  <sheets>
    <sheet name="EVB Order Form 1" sheetId="52" r:id="rId1"/>
    <sheet name="Data" sheetId="7" state="veryHidden" r:id="rId2"/>
    <sheet name="Sheet1" sheetId="4" state="hidden" r:id="rId3"/>
    <sheet name="Cable Poistions 1" sheetId="51" r:id="rId4"/>
    <sheet name="Cable Poistions 2" sheetId="61" r:id="rId5"/>
    <sheet name="Components Order Form" sheetId="49" r:id="rId6"/>
    <sheet name="Components Positions 1" sheetId="27" state="hidden" r:id="rId7"/>
  </sheets>
  <externalReferences>
    <externalReference r:id="rId8"/>
    <externalReference r:id="rId9"/>
    <externalReference r:id="rId10"/>
  </externalReferences>
  <definedNames>
    <definedName name="_xlnm._FilterDatabase" localSheetId="0" hidden="1">'EVB Order Form 1'!#REF!</definedName>
    <definedName name="bend">Sheet1!$H$1:$H$2</definedName>
    <definedName name="bracket">Sheet1!$E$1:$E$10</definedName>
    <definedName name="cable" localSheetId="6">'Components Positions 1'!#REF!,'Components Positions 1'!#REF!,'Components Positions 1'!$A$16:$F$16,'Components Positions 1'!$H$16:$M$16,'Components Positions 1'!#REF!,'Components Positions 1'!#REF!,'Components Positions 1'!#REF!,'Components Positions 1'!#REF!</definedName>
    <definedName name="color" localSheetId="3">'[1]Sheet3 (2)'!$H$1:$H$7</definedName>
    <definedName name="color" localSheetId="4">'[1]Sheet3 (2)'!$H$1:$H$7</definedName>
    <definedName name="color">Data!$H$2:$H$8</definedName>
    <definedName name="color\">Data!$H$2:$H$8</definedName>
    <definedName name="colour">Sheet1!$C$1:$C$3</definedName>
    <definedName name="combo">[2]Data!$G$14:$G$16</definedName>
    <definedName name="control">Sheet1!$F$1:$F$2</definedName>
    <definedName name="Daylight" comment="Slat Daylight Orientation">Data!$Q$1:$Q$12</definedName>
    <definedName name="DISCOUNT">'EVB Order Form 1'!$R$3</definedName>
    <definedName name="exten">Data!$E$2:$E$5</definedName>
    <definedName name="extent" localSheetId="3">'[1]Sheet3 (2)'!$J$2:$J$7</definedName>
    <definedName name="extent" localSheetId="4">'[1]Sheet3 (2)'!$J$2:$J$7</definedName>
    <definedName name="extent">Data!$J$2:$J$7</definedName>
    <definedName name="fill" localSheetId="0">'EVB Order Form 1'!$A$1,'EVB Order Form 1'!#REF!,'EVB Order Form 1'!#REF!,'EVB Order Form 1'!#REF!,'EVB Order Form 1'!$F$1,'EVB Order Form 1'!$K$1,'EVB Order Form 1'!$P$1,'EVB Order Form 1'!$B$3,'EVB Order Form 1'!$B$4,'EVB Order Form 1'!$B$5,'EVB Order Form 1'!$F$3,'EVB Order Form 1'!$F$4,'EVB Order Form 1'!$F$5,'EVB Order Form 1'!$K$3,'EVB Order Form 1'!$K$4,'EVB Order Form 1'!$K$5,'EVB Order Form 1'!$O$3,'EVB Order Form 1'!$O$4,'EVB Order Form 1'!$O$5,'EVB Order Form 1'!$R$4,'EVB Order Form 1'!$R$5,'EVB Order Form 1'!$U$4,'EVB Order Form 1'!$U$5,'EVB Order Form 1'!$A$8,'EVB Order Form 1'!$B$8,'EVB Order Form 1'!$A$12,'EVB Order Form 1'!$B$12,'EVB Order Form 1'!#REF!,'EVB Order Form 1'!#REF!,'EVB Order Form 1'!#REF!,'EVB Order Form 1'!#REF!,'EVB Order Form 1'!#REF!,'EVB Order Form 1'!#REF!,'EVB Order Form 1'!#REF!,'EVB Order Form 1'!#REF!,'EVB Order Form 1'!#REF!,'EVB Order Form 1'!$L$9,'EVB Order Form 1'!$M$9,'EVB Order Form 1'!$N$9,'EVB Order Form 1'!$O$9,'EVB Order Form 1'!$P$9,'EVB Order Form 1'!$I$12,'EVB Order Form 1'!$L$12</definedName>
    <definedName name="finish" localSheetId="3">'[1]Sheet3 (2)'!$G$1:$G$2</definedName>
    <definedName name="finish" localSheetId="4">'[1]Sheet3 (2)'!$G$1:$G$2</definedName>
    <definedName name="finish">Data!$G$2:$G$3</definedName>
    <definedName name="fixing" localSheetId="3">'[1]Sheet3 (2)'!$F$1:$F$2</definedName>
    <definedName name="fixing" localSheetId="4">'[1]Sheet3 (2)'!$F$1:$F$2</definedName>
    <definedName name="fixing">Data!$F$2:$F$3</definedName>
    <definedName name="form" comment="Form usage: For quote / Final Order">Data!$S$1:$S$3</definedName>
    <definedName name="HI">Sheet1!$E$15:$E$17</definedName>
    <definedName name="Install" comment="Installation type">Data!$N$1:$N$4</definedName>
    <definedName name="Mount" comment="Installation type using window opening as reference">Data!$O$1:$O$3</definedName>
    <definedName name="OPEN" localSheetId="3">#REF!</definedName>
    <definedName name="OPEN" localSheetId="4">#REF!</definedName>
    <definedName name="OPEN" localSheetId="0">#REF!</definedName>
    <definedName name="OPEN">#REF!</definedName>
    <definedName name="opening">Sheet1!$D$1:$D$3</definedName>
    <definedName name="opens" localSheetId="3">#REF!</definedName>
    <definedName name="opens" localSheetId="4">#REF!</definedName>
    <definedName name="opens" localSheetId="0">#REF!</definedName>
    <definedName name="opens">#REF!</definedName>
    <definedName name="oper" localSheetId="3">'[1]Sheet3 (2)'!$C$1:$C$2</definedName>
    <definedName name="oper" localSheetId="4">'[1]Sheet3 (2)'!$C$1:$C$2</definedName>
    <definedName name="oper">Data!$C$1:$C$9</definedName>
    <definedName name="Operation">[3]Data!$A$2:$A$3</definedName>
    <definedName name="pelm">Data!$F$2:$F$4</definedName>
    <definedName name="pelmetfinishing">[3]Data!$A$17:$A$18</definedName>
    <definedName name="perf">Data!$M$1:$M$4</definedName>
    <definedName name="Print" localSheetId="4">#REF!</definedName>
    <definedName name="Print" localSheetId="0">#REF!</definedName>
    <definedName name="Print">#REF!</definedName>
    <definedName name="_xlnm.Print_Area" localSheetId="5">'Components Order Form'!$A$1:$X$44</definedName>
    <definedName name="_xlnm.Print_Area" localSheetId="6">'Components Positions 1'!$A$1:$N$30</definedName>
    <definedName name="_xlnm.Print_Area" localSheetId="0">'EVB Order Form 1'!$A$1:$U$51</definedName>
    <definedName name="setup">Sheet1!$B$1:$B$2</definedName>
    <definedName name="sys">Data!$B$2:$B$4</definedName>
    <definedName name="syss" localSheetId="3">'[1]Sheet3 (2)'!$B$1:$B$4</definedName>
    <definedName name="syss" localSheetId="4">'[1]Sheet3 (2)'!$B$1:$B$4</definedName>
    <definedName name="syss">Data!$B$2:$B$5</definedName>
    <definedName name="syst">Sheet1!$A$1:$A$14</definedName>
    <definedName name="System">Sheet1!$A$1:$A$12</definedName>
    <definedName name="termi">Data!$I$3:$I$8</definedName>
    <definedName name="terminate">[3]Data!$G$3:$G$7</definedName>
    <definedName name="terms" localSheetId="3">'[1]Sheet3 (2)'!$I$1:$I$6</definedName>
    <definedName name="terms" localSheetId="4">'[1]Sheet3 (2)'!$I$1:$I$6</definedName>
    <definedName name="terms">Data!$I$3:$I$7</definedName>
    <definedName name="TILT" comment="Tilt degrees">Data!$R$1:$R$3</definedName>
    <definedName name="TRACKS" localSheetId="3">#REF!</definedName>
    <definedName name="TRACKS" localSheetId="4">#REF!</definedName>
    <definedName name="TRACKS" localSheetId="0">#REF!</definedName>
    <definedName name="TRACKS">#REF!</definedName>
    <definedName name="Unprotect" localSheetId="3">#REF!,#REF!,#REF!,#REF!,#REF!,#REF!,#REF!,#REF!,#REF!,#REF!,#REF!,#REF!,#REF!,#REF!,#REF!,#REF!,#REF!,#REF!,#REF!,#REF!,#REF!,#REF!,#REF!,#REF!,#REF!,#REF!,#REF!,#REF!,#REF!,#REF!,#REF!</definedName>
    <definedName name="Unprotect" localSheetId="4">#REF!,#REF!,#REF!,#REF!,#REF!,#REF!,#REF!,#REF!,#REF!,#REF!,#REF!,#REF!,#REF!,#REF!,#REF!,#REF!,#REF!,#REF!,#REF!,#REF!,#REF!,#REF!,#REF!,#REF!,#REF!,#REF!,#REF!,#REF!,#REF!,#REF!,#REF!</definedName>
    <definedName name="Unprotect" localSheetId="0">'EVB Order Form 1'!$C$1,'EVB Order Form 1'!$B$3:$B$5,'EVB Order Form 1'!$D$1,'EVB Order Form 1'!#REF!,'EVB Order Form 1'!$F$1,'EVB Order Form 1'!$K$1,'EVB Order Form 1'!$D$3:$I$5,'EVB Order Form 1'!$K$3:$L$5,'EVB Order Form 1'!$N$3:$O$5,'EVB Order Form 1'!$R$3,'EVB Order Form 1'!$R$4,'EVB Order Form 1'!$R$5,'EVB Order Form 1'!$U$4,'EVB Order Form 1'!$U$5,'EVB Order Form 1'!$A$8,'EVB Order Form 1'!$B$8,'EVB Order Form 1'!$A$11,'EVB Order Form 1'!$B$11,'EVB Order Form 1'!$C$9:$U$9,'EVB Order Form 1'!$A$12:$T$12,'EVB Order Form 1'!$B$16:$E$31,'EVB Order Form 1'!$G$16:$G$31,'EVB Order Form 1'!$I$16:$I$31,'EVB Order Form 1'!$K$16:$U$31,'EVB Order Form 1'!#REF!,'EVB Order Form 1'!$B$41:$G$48,'EVB Order Form 1'!$B$40,'EVB Order Form 1'!$P$41,'EVB Order Form 1'!#REF!,'EVB Order Form 1'!$O$45,'EVB Order Form 1'!$P$50</definedName>
    <definedName name="Unprotect">#REF!,#REF!,#REF!,#REF!,#REF!,#REF!,#REF!,#REF!,#REF!,#REF!,#REF!,#REF!,#REF!,#REF!,#REF!,#REF!,#REF!,#REF!,#REF!,#REF!,#REF!,#REF!,#REF!,#REF!,#REF!,#REF!,#REF!,#REF!,#REF!,#REF!,#REF!</definedName>
    <definedName name="Voltage" comment="Motor Voltage">Data!$P$1:$P$3</definedName>
    <definedName name="YN">Data!$D$2:$D$3</definedName>
    <definedName name="Z_661026DD_70AE_4D87_AEDD_231A7C1493DC_.wvu.Cols" localSheetId="0" hidden="1">'EVB Order Form 1'!$V:$XFD</definedName>
    <definedName name="Z_661026DD_70AE_4D87_AEDD_231A7C1493DC_.wvu.FilterData" localSheetId="0" hidden="1">'EVB Order Form 1'!#REF!</definedName>
    <definedName name="Z_661026DD_70AE_4D87_AEDD_231A7C1493DC_.wvu.PrintArea" localSheetId="6" hidden="1">'Components Positions 1'!$A$1:$N$31</definedName>
    <definedName name="Z_661026DD_70AE_4D87_AEDD_231A7C1493DC_.wvu.PrintArea" localSheetId="0" hidden="1">'EVB Order Form 1'!$A$1:$U$51</definedName>
    <definedName name="Z_661026DD_70AE_4D87_AEDD_231A7C1493DC_.wvu.Rows" localSheetId="0" hidden="1">'EVB Order Form 1'!$13:$13</definedName>
  </definedNames>
  <calcPr calcId="191029"/>
  <customWorkbookViews>
    <customWorkbookView name="print" guid="{661026DD-70AE-4D87-AEDD-231A7C1493DC}" maximized="1" xWindow="-8" yWindow="-8" windowWidth="1936" windowHeight="1056" activeSheetId="27"/>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52" l="1"/>
  <c r="P29" i="52"/>
  <c r="P17" i="52"/>
  <c r="P18" i="52"/>
  <c r="P19" i="52"/>
  <c r="S19" i="52" s="1"/>
  <c r="P20" i="52"/>
  <c r="P21" i="52"/>
  <c r="P22" i="52"/>
  <c r="P23" i="52"/>
  <c r="P24" i="52"/>
  <c r="P25" i="52"/>
  <c r="P26" i="52"/>
  <c r="P27" i="52"/>
  <c r="S27" i="52" s="1"/>
  <c r="P28" i="52"/>
  <c r="P16" i="52"/>
  <c r="R16" i="52"/>
  <c r="R17" i="52"/>
  <c r="R18" i="52"/>
  <c r="R19" i="52"/>
  <c r="R20" i="52"/>
  <c r="R21" i="52"/>
  <c r="R22" i="52"/>
  <c r="R23" i="52"/>
  <c r="R24" i="52"/>
  <c r="R25" i="52"/>
  <c r="R26" i="52"/>
  <c r="R27" i="52"/>
  <c r="R28" i="52"/>
  <c r="R29" i="52"/>
  <c r="S23" i="52"/>
  <c r="S28" i="52" l="1"/>
  <c r="S24" i="52"/>
  <c r="S20" i="52"/>
  <c r="S16" i="52"/>
  <c r="S26" i="52"/>
  <c r="S22" i="52"/>
  <c r="S18" i="52"/>
  <c r="S29" i="52"/>
  <c r="S25" i="52"/>
  <c r="S21" i="52"/>
  <c r="S17" i="52"/>
  <c r="H21" i="49" l="1"/>
  <c r="H20" i="49"/>
  <c r="H19" i="49"/>
  <c r="H18" i="49"/>
  <c r="H17" i="49"/>
  <c r="H16" i="49"/>
  <c r="S33" i="49" l="1"/>
  <c r="L3" i="7"/>
  <c r="L4" i="7"/>
  <c r="L5" i="7"/>
  <c r="L6" i="7"/>
  <c r="L7" i="7"/>
  <c r="L8" i="7"/>
  <c r="L9" i="7"/>
  <c r="L10" i="7"/>
  <c r="L11" i="7"/>
  <c r="L12" i="7"/>
  <c r="L13" i="7"/>
  <c r="L14" i="7"/>
  <c r="L15" i="7"/>
  <c r="L2" i="7"/>
  <c r="I5" i="49" l="1"/>
  <c r="C5" i="49"/>
  <c r="U5" i="49"/>
  <c r="Q5" i="49"/>
  <c r="U4" i="49"/>
  <c r="Q4" i="49"/>
  <c r="I4" i="49"/>
  <c r="C4" i="49"/>
  <c r="H9" i="49"/>
  <c r="T9" i="49"/>
  <c r="T10" i="49"/>
  <c r="T15" i="49"/>
  <c r="Q30" i="52"/>
  <c r="T14" i="49"/>
  <c r="T13" i="49"/>
  <c r="T11" i="49"/>
  <c r="T12" i="49"/>
  <c r="T16" i="49"/>
  <c r="T17" i="49"/>
  <c r="T18" i="49"/>
  <c r="T19" i="49"/>
  <c r="T20" i="49"/>
  <c r="T21" i="49"/>
  <c r="T26" i="49"/>
  <c r="T30" i="49"/>
  <c r="T31" i="49"/>
  <c r="T29" i="49"/>
  <c r="T25" i="49"/>
  <c r="T24" i="49"/>
  <c r="H30" i="49"/>
  <c r="H31" i="49"/>
  <c r="H32" i="49"/>
  <c r="H29" i="49"/>
  <c r="H10" i="49"/>
  <c r="H11" i="49"/>
  <c r="H12" i="49"/>
  <c r="H13" i="49"/>
  <c r="H14" i="49"/>
  <c r="H15" i="49"/>
  <c r="N1" i="27"/>
  <c r="K1" i="27"/>
  <c r="J1" i="27"/>
  <c r="H1" i="27"/>
  <c r="G1" i="27"/>
  <c r="C1" i="27"/>
  <c r="B1" i="27"/>
  <c r="A1" i="27"/>
  <c r="T35" i="49" l="1"/>
  <c r="S36" i="49" s="1"/>
  <c r="S34" i="49" s="1"/>
  <c r="S37" i="49" s="1"/>
  <c r="S38" i="49" s="1"/>
  <c r="L16" i="7"/>
  <c r="F31" i="52" l="1"/>
  <c r="C31" i="52" s="1"/>
  <c r="D31" i="52" s="1"/>
  <c r="R30" i="52" l="1"/>
  <c r="S30" i="52" s="1"/>
  <c r="S31" i="52" s="1"/>
  <c r="S32" i="52" l="1"/>
  <c r="S33"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Sergiu C</author>
    <author>Ben Roco</author>
  </authors>
  <commentList>
    <comment ref="F1" authorId="0" shapeId="0" xr:uid="{00000000-0006-0000-0000-000001000000}">
      <text>
        <r>
          <rPr>
            <b/>
            <sz val="12"/>
            <color indexed="81"/>
            <rFont val="Tahoma"/>
            <family val="2"/>
          </rPr>
          <t>Date of order form</t>
        </r>
      </text>
    </comment>
    <comment ref="B3" authorId="0" shapeId="0" xr:uid="{00000000-0006-0000-0000-000002000000}">
      <text>
        <r>
          <rPr>
            <b/>
            <sz val="11"/>
            <color indexed="81"/>
            <rFont val="Tahoma"/>
            <family val="2"/>
          </rPr>
          <t>Purchase order number</t>
        </r>
      </text>
    </comment>
    <comment ref="Q3" authorId="1" shapeId="0" xr:uid="{8B19720F-5380-444A-990F-9373F834D82A}">
      <text>
        <r>
          <rPr>
            <sz val="12"/>
            <color indexed="81"/>
            <rFont val="Tahoma"/>
            <family val="2"/>
          </rPr>
          <t>DISCOUNT:
Enter your agreed discount rate here.</t>
        </r>
        <r>
          <rPr>
            <b/>
            <sz val="9"/>
            <color indexed="81"/>
            <rFont val="Tahoma"/>
            <family val="2"/>
          </rPr>
          <t xml:space="preserve">
</t>
        </r>
      </text>
    </comment>
    <comment ref="B4" authorId="0" shapeId="0" xr:uid="{00000000-0006-0000-0000-000004000000}">
      <text>
        <r>
          <rPr>
            <b/>
            <sz val="12"/>
            <color indexed="81"/>
            <rFont val="Tahoma"/>
            <family val="2"/>
          </rPr>
          <t>Company name</t>
        </r>
      </text>
    </comment>
    <comment ref="B5" authorId="0" shapeId="0" xr:uid="{00000000-0006-0000-0000-000005000000}">
      <text>
        <r>
          <rPr>
            <b/>
            <sz val="12"/>
            <color indexed="81"/>
            <rFont val="Tahoma"/>
            <family val="2"/>
          </rPr>
          <t>Company name where goods are delivered if different than above.</t>
        </r>
      </text>
    </comment>
    <comment ref="D6" authorId="1" shapeId="0" xr:uid="{00000000-0006-0000-0000-000006000000}">
      <text>
        <r>
          <rPr>
            <sz val="20"/>
            <color indexed="81"/>
            <rFont val="Tahoma"/>
            <family val="2"/>
          </rPr>
          <t>Slat Colour
Mark an "X" under your Colour choice.</t>
        </r>
      </text>
    </comment>
    <comment ref="L6" authorId="1" shapeId="0" xr:uid="{00000000-0006-0000-0000-000007000000}">
      <text>
        <r>
          <rPr>
            <sz val="22"/>
            <color indexed="81"/>
            <rFont val="Tahoma"/>
            <family val="2"/>
          </rPr>
          <t>Base Rail Colour
Mark an "X" under your Colour choice.</t>
        </r>
        <r>
          <rPr>
            <sz val="9"/>
            <color indexed="81"/>
            <rFont val="Tahoma"/>
            <family val="2"/>
          </rPr>
          <t xml:space="preserve">
</t>
        </r>
      </text>
    </comment>
    <comment ref="T6" authorId="0" shapeId="0" xr:uid="{3FE39F5D-CF89-49F5-ACA6-69554732E7E1}">
      <text>
        <r>
          <rPr>
            <sz val="12"/>
            <color indexed="81"/>
            <rFont val="Tahoma"/>
            <family val="2"/>
          </rPr>
          <t xml:space="preserve">Select Headrail orientation:
Open at bottom- mandatory for exterior applications
Open at top-recommended for interior applications
</t>
        </r>
      </text>
    </comment>
    <comment ref="C7" authorId="0" shapeId="0" xr:uid="{00000000-0006-0000-0000-000009000000}">
      <text>
        <r>
          <rPr>
            <sz val="12"/>
            <color indexed="81"/>
            <rFont val="Tahoma"/>
            <family val="2"/>
          </rPr>
          <t xml:space="preserve">Cable guide:
&gt; SOLID SLATS
&gt; PERFORATED 6% </t>
        </r>
      </text>
    </comment>
    <comment ref="C12" authorId="0" shapeId="0" xr:uid="{00000000-0006-0000-0000-00000A000000}">
      <text>
        <r>
          <rPr>
            <sz val="14"/>
            <color indexed="81"/>
            <rFont val="Tahoma"/>
            <family val="2"/>
          </rPr>
          <t>Cell contains formula that selects:
- No - for internal applications and venetians smaller than 3048mm
- Yes - for all external applications 
         - for internal venetians wider than 3048mm</t>
        </r>
      </text>
    </comment>
    <comment ref="E13" authorId="0" shapeId="0" xr:uid="{00000000-0006-0000-0000-00000B000000}">
      <text>
        <r>
          <rPr>
            <sz val="12"/>
            <color indexed="81"/>
            <rFont val="Tahoma"/>
            <family val="2"/>
          </rPr>
          <t>Final Pelmet width.
No factory deductions will be made.</t>
        </r>
      </text>
    </comment>
    <comment ref="O30" authorId="1" shapeId="0" xr:uid="{00000000-0006-0000-0000-00000C000000}">
      <text>
        <r>
          <rPr>
            <b/>
            <sz val="26"/>
            <color indexed="81"/>
            <rFont val="Tahoma"/>
            <family val="2"/>
          </rPr>
          <t xml:space="preserve">Select shipping location from
Drop-Down Menu. </t>
        </r>
      </text>
    </comment>
    <comment ref="M47" authorId="1" shapeId="0" xr:uid="{00000000-0006-0000-0000-00000D000000}">
      <text>
        <r>
          <rPr>
            <b/>
            <sz val="14"/>
            <color indexed="81"/>
            <rFont val="Tahoma"/>
            <family val="2"/>
          </rPr>
          <t>ALL ORDERS MUST BE VERIFIED WITH YOUR  NAME OR DIGITAL SIGNATURE BEFORE HORISO CAN PROCESS THIS ORDER.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Sergiu C</author>
  </authors>
  <commentList>
    <comment ref="H1" authorId="0" shapeId="0" xr:uid="{00000000-0006-0000-0600-000001000000}">
      <text>
        <r>
          <rPr>
            <b/>
            <sz val="12"/>
            <color indexed="81"/>
            <rFont val="Tahoma"/>
            <family val="2"/>
          </rPr>
          <t>Revision no</t>
        </r>
      </text>
    </comment>
    <comment ref="K1" authorId="0" shapeId="0" xr:uid="{00000000-0006-0000-0600-000002000000}">
      <text>
        <r>
          <rPr>
            <b/>
            <sz val="12"/>
            <color indexed="81"/>
            <rFont val="Tahoma"/>
            <family val="2"/>
          </rPr>
          <t>Date of order form</t>
        </r>
      </text>
    </comment>
    <comment ref="N1" authorId="0" shapeId="0" xr:uid="{00000000-0006-0000-0600-000003000000}">
      <text>
        <r>
          <rPr>
            <b/>
            <sz val="12"/>
            <color indexed="81"/>
            <rFont val="Tahoma"/>
            <family val="2"/>
          </rPr>
          <t xml:space="preserve">Expected delivery day </t>
        </r>
      </text>
    </comment>
  </commentList>
</comments>
</file>

<file path=xl/sharedStrings.xml><?xml version="1.0" encoding="utf-8"?>
<sst xmlns="http://schemas.openxmlformats.org/spreadsheetml/2006/main" count="306" uniqueCount="256">
  <si>
    <t>CS Standard</t>
  </si>
  <si>
    <t>KS Standard</t>
  </si>
  <si>
    <t>Centre Opening</t>
  </si>
  <si>
    <t>CS Ripplefold 80%</t>
  </si>
  <si>
    <t>CS Ripplefold 100%</t>
  </si>
  <si>
    <t>KS Ripplefold 80%</t>
  </si>
  <si>
    <t>KS Ripplefold 100%</t>
  </si>
  <si>
    <t>DS Standard</t>
  </si>
  <si>
    <t>DS Ripplefold 80%</t>
  </si>
  <si>
    <t>DS Ripplefold 100%</t>
  </si>
  <si>
    <t>CCS Standard</t>
  </si>
  <si>
    <t>CCS Ripplefold 80%</t>
  </si>
  <si>
    <t>CCS Ripplefold 100%</t>
  </si>
  <si>
    <t>Single</t>
  </si>
  <si>
    <t>Double</t>
  </si>
  <si>
    <t>White</t>
  </si>
  <si>
    <t>Black</t>
  </si>
  <si>
    <t>Custom - Provide in notes</t>
  </si>
  <si>
    <t>Stack Left</t>
  </si>
  <si>
    <t>Stack Right</t>
  </si>
  <si>
    <t>Top Fix - W/hole</t>
  </si>
  <si>
    <t>Top Fix - S/Klick</t>
  </si>
  <si>
    <t>Face Fix Single - 35mm</t>
  </si>
  <si>
    <t>Face Fix Single - 60mm</t>
  </si>
  <si>
    <t>Face Fix Single - Adjustable</t>
  </si>
  <si>
    <t>Face Fix Single - 75mm</t>
  </si>
  <si>
    <t>Face Fix Single - 100mm</t>
  </si>
  <si>
    <t>Face Fix Double - Adjustable</t>
  </si>
  <si>
    <t>Face Fix Double - 150mm</t>
  </si>
  <si>
    <t>Face Fix Double - 200mm</t>
  </si>
  <si>
    <t>Left Hand Side</t>
  </si>
  <si>
    <t>Right Hand Side</t>
  </si>
  <si>
    <t>HD Scorpio Standard</t>
  </si>
  <si>
    <t>HD Scorpio Ripplefold</t>
  </si>
  <si>
    <t>Yes (provide drawing)</t>
  </si>
  <si>
    <t>no</t>
  </si>
  <si>
    <t>ETA</t>
  </si>
  <si>
    <t>Horiso-N</t>
  </si>
  <si>
    <t>Yes</t>
  </si>
  <si>
    <t>No</t>
  </si>
  <si>
    <t>Top Fix</t>
  </si>
  <si>
    <t>Standard Face 100mm</t>
  </si>
  <si>
    <t>AK-S</t>
  </si>
  <si>
    <t>Face Fix</t>
  </si>
  <si>
    <t>Standard Face 150mm</t>
  </si>
  <si>
    <t>AK-G</t>
  </si>
  <si>
    <t>Bottom Timber</t>
  </si>
  <si>
    <t>Bottom Concrete</t>
  </si>
  <si>
    <t>Custom - Provide in Notes</t>
  </si>
  <si>
    <t>Yes - 1 Ext</t>
  </si>
  <si>
    <t>Yes - 2 Ext</t>
  </si>
  <si>
    <t>Yes - 3 Ext</t>
  </si>
  <si>
    <t>Yes - Custom</t>
  </si>
  <si>
    <t>RAL 9006 - Silver</t>
  </si>
  <si>
    <t>RAL 9007 - Silver Pearl</t>
  </si>
  <si>
    <t>RAL 9016 - White</t>
  </si>
  <si>
    <t>HOR 7140 - Bronze</t>
  </si>
  <si>
    <t>HOR 7043 - Storm Pearl</t>
  </si>
  <si>
    <t>Horiso Internal</t>
  </si>
  <si>
    <t>Bottom Top Hat</t>
  </si>
  <si>
    <t>CABLE POSITIONS</t>
  </si>
  <si>
    <t>Cust. #</t>
  </si>
  <si>
    <t xml:space="preserve">SLAT SIZE (Select 1 only) </t>
  </si>
  <si>
    <t xml:space="preserve">SILVER PEARL </t>
  </si>
  <si>
    <t xml:space="preserve">STORM </t>
  </si>
  <si>
    <t>WHITE</t>
  </si>
  <si>
    <t xml:space="preserve">DARK BROWN </t>
  </si>
  <si>
    <t xml:space="preserve">BRONZE </t>
  </si>
  <si>
    <t>GRAY</t>
  </si>
  <si>
    <t>BLACK</t>
  </si>
  <si>
    <t>L/GRAY</t>
  </si>
  <si>
    <t>D/GRAY</t>
  </si>
  <si>
    <t>Project Name:</t>
  </si>
  <si>
    <t>Billing Address:</t>
  </si>
  <si>
    <t>City:</t>
  </si>
  <si>
    <t>State:</t>
  </si>
  <si>
    <t>Country:</t>
  </si>
  <si>
    <t>At Bottom</t>
  </si>
  <si>
    <t>At top</t>
  </si>
  <si>
    <t>CLEAR ANODIZED</t>
  </si>
  <si>
    <t>SILVER</t>
  </si>
  <si>
    <t xml:space="preserve">  LADDER BRAID COLOR </t>
  </si>
  <si>
    <t>SIGNATURE:</t>
  </si>
  <si>
    <t>QTY</t>
  </si>
  <si>
    <t>COMPONENTS POSITIONS AND SPACINGS</t>
  </si>
  <si>
    <t>RAL 9006</t>
  </si>
  <si>
    <t>RAL 9007</t>
  </si>
  <si>
    <t>HOR 7043</t>
  </si>
  <si>
    <t>RAL 9016</t>
  </si>
  <si>
    <t>HOR 7140</t>
  </si>
  <si>
    <t>RAL 8019</t>
  </si>
  <si>
    <t>INTERNAL</t>
  </si>
  <si>
    <t>EXTERNAL</t>
  </si>
  <si>
    <t>INSIDE WINDOW OPENING</t>
  </si>
  <si>
    <t>OUTSIDE WINDOW OPENING</t>
  </si>
  <si>
    <t>DARK BROWN</t>
  </si>
  <si>
    <t xml:space="preserve">  HEADRAIL OPEN</t>
  </si>
  <si>
    <t>STORM PEARL</t>
  </si>
  <si>
    <t>FORM:</t>
  </si>
  <si>
    <t>INSTALLATION LOCATION</t>
  </si>
  <si>
    <t>Delivery Address:</t>
  </si>
  <si>
    <t>Motor Center</t>
  </si>
  <si>
    <t>Invoice to:</t>
  </si>
  <si>
    <t>Deliver to:</t>
  </si>
  <si>
    <t>Solid</t>
  </si>
  <si>
    <t>PO/Quote #</t>
  </si>
  <si>
    <t>ROLLOUT SCHEDULE</t>
  </si>
  <si>
    <t>Natural Anodized</t>
  </si>
  <si>
    <t>SLAT OMEGA PUNCH</t>
  </si>
  <si>
    <t>DISCOUNT</t>
  </si>
  <si>
    <t>110V</t>
  </si>
  <si>
    <t>230V</t>
  </si>
  <si>
    <t>10% DAYLIGHT ORIENTATION</t>
  </si>
  <si>
    <t>30% DAYLIGHT ORIENTATION</t>
  </si>
  <si>
    <t>40% DAYLIGHT ORIENTATION</t>
  </si>
  <si>
    <t>60% DAYLIGHT ORIENTATION</t>
  </si>
  <si>
    <t>70% DAYLIGHT ORIENTATION</t>
  </si>
  <si>
    <t>90% DAYLIGHT ORIENTATION</t>
  </si>
  <si>
    <t>100% DAYLIGHT ORIENTATION</t>
  </si>
  <si>
    <t xml:space="preserve">CONTACT </t>
  </si>
  <si>
    <t>None</t>
  </si>
  <si>
    <t>Manual Crank Right</t>
  </si>
  <si>
    <t>Manual Crank Left</t>
  </si>
  <si>
    <t>STD ORIENTATION</t>
  </si>
  <si>
    <t>90 Degree STD</t>
  </si>
  <si>
    <t>Maximum Tilt</t>
  </si>
  <si>
    <t>FOR QUOTE</t>
  </si>
  <si>
    <t>FINAL ORDER</t>
  </si>
  <si>
    <t>20% DAYLIGHT ORIENTATION</t>
  </si>
  <si>
    <t>50% DAYLIGHT ORIENTATION</t>
  </si>
  <si>
    <t>80% DAYLIGHT ORIENTATION</t>
  </si>
  <si>
    <t>Components Positions 1</t>
  </si>
  <si>
    <t>Std. Perf. 6%</t>
  </si>
  <si>
    <t>Custom</t>
  </si>
  <si>
    <t>(80mm)</t>
  </si>
  <si>
    <t>(100 mm)</t>
  </si>
  <si>
    <t>RAL 8019 - Dark Brown</t>
  </si>
  <si>
    <t>Post Code:</t>
  </si>
  <si>
    <t>DATE</t>
  </si>
  <si>
    <t>Blind No</t>
  </si>
  <si>
    <t>Group Mark</t>
  </si>
  <si>
    <t>System Type</t>
  </si>
  <si>
    <t>Yes Ext 1</t>
  </si>
  <si>
    <t>Yes Ext 2</t>
  </si>
  <si>
    <t>Yes Ext 3</t>
  </si>
  <si>
    <t>Termination</t>
  </si>
  <si>
    <t>Fixing</t>
  </si>
  <si>
    <t>TOTAL PRICE (AUD)</t>
  </si>
  <si>
    <t>TOTAL EX GST</t>
  </si>
  <si>
    <t>GST</t>
  </si>
  <si>
    <t>TOTAL INC GST</t>
  </si>
  <si>
    <t>DATE:</t>
  </si>
  <si>
    <t>ADDRESS</t>
  </si>
  <si>
    <t>SUBRUB</t>
  </si>
  <si>
    <t>PROJECT NAME</t>
  </si>
  <si>
    <t>PROJECT MANAGER</t>
  </si>
  <si>
    <t>T</t>
  </si>
  <si>
    <t>Item Code</t>
  </si>
  <si>
    <t>Name</t>
  </si>
  <si>
    <t>Unit Price</t>
  </si>
  <si>
    <t>Price</t>
  </si>
  <si>
    <t xml:space="preserve">Hardware Components </t>
  </si>
  <si>
    <t>Elero MonoTel 2-915(white) 1CH</t>
  </si>
  <si>
    <t>Elero MonoTel 2-915(Silver) 1CH</t>
  </si>
  <si>
    <t>Elero VarioTel 2-915 (White) 5CH</t>
  </si>
  <si>
    <t>Elero VarioTel 2-915 (Silver) 5CH</t>
  </si>
  <si>
    <t>Top Hat - Bottom Termination Bracket</t>
  </si>
  <si>
    <t>Elero MultiTel 2-915 (White) 15CH</t>
  </si>
  <si>
    <t>Elero Combio JA-915 reciever (PB)</t>
  </si>
  <si>
    <t>Modulis RTS Receiver (PB)</t>
  </si>
  <si>
    <t>Horiso Non Coated Cable 3m 3.00mm s/s</t>
  </si>
  <si>
    <t>Horiso Non Coated Cable 5m 3.00mm s/s</t>
  </si>
  <si>
    <t>Horiso Non Coated Cable 7m 3.00mm s/s</t>
  </si>
  <si>
    <t xml:space="preserve">Acessories </t>
  </si>
  <si>
    <t>Hirschman Plug - Male</t>
  </si>
  <si>
    <t>Hirschman Plug - Female</t>
  </si>
  <si>
    <t xml:space="preserve">Sensors </t>
  </si>
  <si>
    <t>Test Lead (Incl Hirschman)</t>
  </si>
  <si>
    <t>Elero Aero 915 (Clear) Solar Wind Sensor</t>
  </si>
  <si>
    <t>Eolis Wind Sensor RTS</t>
  </si>
  <si>
    <t>Sunis Sun Sensor RTS</t>
  </si>
  <si>
    <t>Soliris Sun &amp; Wind Sensor RTS</t>
  </si>
  <si>
    <t>NOTES</t>
  </si>
  <si>
    <t>Office Use Only</t>
  </si>
  <si>
    <t>S/O No</t>
  </si>
  <si>
    <t>Sub - Total</t>
  </si>
  <si>
    <t>EVB Width (mm)</t>
  </si>
  <si>
    <t>EVB Drop (mm)</t>
  </si>
  <si>
    <t>EVB List Price</t>
  </si>
  <si>
    <t>EVB Discount Price</t>
  </si>
  <si>
    <t>(150mm)</t>
  </si>
  <si>
    <t>(60mm)</t>
  </si>
  <si>
    <t>Pelmet List Price</t>
  </si>
  <si>
    <t>Pelmet finish</t>
  </si>
  <si>
    <t>Pelmet</t>
  </si>
  <si>
    <t>Pelmet Discount Price</t>
  </si>
  <si>
    <t>JET BLACK</t>
  </si>
  <si>
    <t>Custom (Call to Horiso)</t>
  </si>
  <si>
    <t>Total</t>
  </si>
  <si>
    <t>PO NUMBER</t>
  </si>
  <si>
    <t>TOTAL Including GST</t>
  </si>
  <si>
    <t>(SILVER RAL 9006)</t>
  </si>
  <si>
    <t>SHIPPING</t>
  </si>
  <si>
    <t>Melbourne</t>
  </si>
  <si>
    <t>Brisbane</t>
  </si>
  <si>
    <t>Gold Coast</t>
  </si>
  <si>
    <t>Darwin</t>
  </si>
  <si>
    <t>Adelaide</t>
  </si>
  <si>
    <t>Perth</t>
  </si>
  <si>
    <t>Pick-up</t>
  </si>
  <si>
    <t>Stainless Steel Cables</t>
  </si>
  <si>
    <t>Aluminium extruded face fix bracket</t>
  </si>
  <si>
    <t>Horiso N / AKS gate bracket</t>
  </si>
  <si>
    <t>150mm L-Shaped Termination Bracket</t>
  </si>
  <si>
    <t>100mm L-Shaped Termination Bracket</t>
  </si>
  <si>
    <t>m8 X 50mm Swage</t>
  </si>
  <si>
    <t>m8 X 150mm Swage</t>
  </si>
  <si>
    <t>S/S Rampa Srew for Timber m8 x 18 mm</t>
  </si>
  <si>
    <t>S/S Rampa Srew for Timber m8 x 30 mm</t>
  </si>
  <si>
    <t>m8 Drop in Anchor S/S Marine Grade</t>
  </si>
  <si>
    <t>Pelmet Width (mm)</t>
  </si>
  <si>
    <t>Sales Order:</t>
  </si>
  <si>
    <t>RAL 9005 - Jet Black</t>
  </si>
  <si>
    <t>RAL 9005</t>
  </si>
  <si>
    <t xml:space="preserve">SLAT COLOUR (Select 1 only) </t>
  </si>
  <si>
    <t xml:space="preserve">BASE RAIL COLOUR (Select 1 only) </t>
  </si>
  <si>
    <t xml:space="preserve">  LIFTING TAPE COLOR</t>
  </si>
  <si>
    <r>
      <rPr>
        <b/>
        <sz val="14"/>
        <rFont val="Calibri"/>
        <family val="2"/>
        <scheme val="minor"/>
      </rPr>
      <t>ALL ORDERS MUST BE VERIFIED WITH YOUR  NAME OR DIGITAL SIGNATURE BEFORE HORISO CAN PROCESS THIS ORDER.</t>
    </r>
    <r>
      <rPr>
        <sz val="20"/>
        <rFont val="Calibri"/>
        <family val="2"/>
        <scheme val="minor"/>
      </rPr>
      <t xml:space="preserve">
I hereby confirm that all information, including quantities, dimensions, finishes, accessories and prices are correct and that goods can be manufactured and delivered as per this official order form and following Horiso Australia Terms &amp; Condition of sales.
</t>
    </r>
  </si>
  <si>
    <t>Swage Only</t>
  </si>
  <si>
    <t>COMPONENTS ORDER 
FORM ATTACHED</t>
  </si>
  <si>
    <t>CABLE POSITION
FORM ATTACHED</t>
  </si>
  <si>
    <t>Yes - No Ext</t>
  </si>
  <si>
    <t>Pelmet Formular</t>
  </si>
  <si>
    <t>EVB &amp; Pelmet  TOTAL</t>
  </si>
  <si>
    <t>IF(C31&gt;1, VLOOKUP(P30,Data!X2:Y8,2,FALSE)*D31, 0)</t>
  </si>
  <si>
    <t>EVB COMPONENTS ORDER FORM V2</t>
  </si>
  <si>
    <t>CUSTOMER</t>
  </si>
  <si>
    <t>POST CODE</t>
  </si>
  <si>
    <t>COUNTRY</t>
  </si>
  <si>
    <t>ORDER NOTES:</t>
  </si>
  <si>
    <t>CUSTOMER JOB NOTES:</t>
  </si>
  <si>
    <t>SLATS</t>
  </si>
  <si>
    <t>Solid Slat</t>
  </si>
  <si>
    <t>m8 Nylock Nut - min. Qty 10</t>
  </si>
  <si>
    <t>m8 Hex Lock Nut - min. Qty 10</t>
  </si>
  <si>
    <t>CRATE</t>
  </si>
  <si>
    <t>MONUMENT GREY</t>
  </si>
  <si>
    <t>Remote and Receivers</t>
  </si>
  <si>
    <r>
      <rPr>
        <b/>
        <sz val="18"/>
        <rFont val="Calibri"/>
        <family val="2"/>
        <scheme val="minor"/>
      </rPr>
      <t>ALL DIMENSIONS PROVIDED ARE FINAL CUT DIMENSIONS. NO FUTHER FACTORY DEDUCTIONS WILL BE MADE.</t>
    </r>
    <r>
      <rPr>
        <sz val="18"/>
        <rFont val="Calibri"/>
        <family val="2"/>
        <scheme val="minor"/>
      </rPr>
      <t xml:space="preserve">                                                                                                                                                                                                                                          </t>
    </r>
    <r>
      <rPr>
        <b/>
        <sz val="20"/>
        <rFont val="Calibri"/>
        <family val="2"/>
        <scheme val="minor"/>
      </rPr>
      <t>**When a Pelmet is required, please deduct 13mm minimum from each side of the Blind (26mm in total).**</t>
    </r>
    <r>
      <rPr>
        <sz val="18"/>
        <rFont val="Calibri"/>
        <family val="2"/>
        <scheme val="minor"/>
      </rPr>
      <t xml:space="preserve">
</t>
    </r>
    <r>
      <rPr>
        <b/>
        <sz val="18"/>
        <rFont val="Calibri"/>
        <family val="2"/>
        <scheme val="minor"/>
      </rPr>
      <t>THE FREIGHT SELECTOR IS AN INDICATIVE COSTING FOR FREIGHT WITHIN AUSTRALIA EXCLUDING NSW AND DOES NOT INCLUDE THE COST OF A CRATE.
A CRATE IS RECOMMENDED WHEN TOTAL BLINDS AND PELMETS EXCEED TEN UNITS.</t>
    </r>
    <r>
      <rPr>
        <sz val="18"/>
        <rFont val="Calibri"/>
        <family val="2"/>
        <scheme val="minor"/>
      </rPr>
      <t xml:space="preserve">                                                                                                                                                                                                                                                                                                                                                                                                                                                                                                                          </t>
    </r>
    <r>
      <rPr>
        <sz val="20"/>
        <rFont val="Calibri"/>
        <family val="2"/>
        <scheme val="minor"/>
      </rPr>
      <t>**</t>
    </r>
    <r>
      <rPr>
        <b/>
        <sz val="20"/>
        <rFont val="Calibri"/>
        <family val="2"/>
        <scheme val="minor"/>
      </rPr>
      <t>If you wish to arrange your own freight please select "Pick-up" and inform us with the details in the notes below.**</t>
    </r>
    <r>
      <rPr>
        <i/>
        <sz val="18"/>
        <rFont val="Calibri"/>
        <family val="2"/>
        <scheme val="minor"/>
      </rPr>
      <t xml:space="preserve">                                                                                                                                                       </t>
    </r>
    <r>
      <rPr>
        <sz val="18"/>
        <rFont val="Calibri"/>
        <family val="2"/>
        <scheme val="minor"/>
      </rPr>
      <t xml:space="preserve">                                                                                                                                                                                                                                                                                      </t>
    </r>
    <r>
      <rPr>
        <b/>
        <sz val="20"/>
        <rFont val="Calibri"/>
        <family val="2"/>
        <scheme val="minor"/>
      </rPr>
      <t xml:space="preserve">**NOTE: Blinds above 3000mm wide will automatically be provided with 3 Cables Guides, please specify if additional Cables are required**                                                                                                                                                                                                                             </t>
    </r>
  </si>
  <si>
    <t>SITUO 1 Variation RTS Pure - 1CH</t>
  </si>
  <si>
    <t>SITUO 1 Variation RTS Silver - 1CH</t>
  </si>
  <si>
    <t>SITUO 5 Variation RTS Pure - 5CH</t>
  </si>
  <si>
    <t>SITUO 5 Variation RTS Silver - 5CH</t>
  </si>
  <si>
    <t>SITUO Variation Soliris RTS Pure - 1 CH</t>
  </si>
  <si>
    <t>Horiso XL gate bracket</t>
  </si>
  <si>
    <t>EVB ORDER FORM 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</si>
</sst>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 &quot;mm&quot;\ ;\-0;;@"/>
    <numFmt numFmtId="167" formatCode="&quot;$&quot;#,##0.00"/>
  </numFmts>
  <fonts count="53" x14ac:knownFonts="1">
    <font>
      <sz val="11"/>
      <color theme="1"/>
      <name val="Calibri"/>
      <family val="2"/>
      <scheme val="minor"/>
    </font>
    <font>
      <b/>
      <sz val="11"/>
      <color theme="1"/>
      <name val="Calibri"/>
      <family val="2"/>
      <scheme val="minor"/>
    </font>
    <font>
      <sz val="10"/>
      <color theme="1"/>
      <name val="Franklin Gothic Book"/>
      <family val="2"/>
    </font>
    <font>
      <sz val="11"/>
      <color theme="1"/>
      <name val="Calibri"/>
      <family val="2"/>
      <scheme val="minor"/>
    </font>
    <font>
      <sz val="11"/>
      <color rgb="FF3F3F76"/>
      <name val="Calibri"/>
      <family val="2"/>
      <scheme val="minor"/>
    </font>
    <font>
      <sz val="9"/>
      <color indexed="81"/>
      <name val="Tahoma"/>
      <family val="2"/>
    </font>
    <font>
      <b/>
      <sz val="12"/>
      <color indexed="81"/>
      <name val="Tahoma"/>
      <family val="2"/>
    </font>
    <font>
      <sz val="12"/>
      <color indexed="81"/>
      <name val="Tahoma"/>
      <family val="2"/>
    </font>
    <font>
      <b/>
      <sz val="14"/>
      <color theme="1"/>
      <name val="Calibri"/>
      <family val="2"/>
      <scheme val="minor"/>
    </font>
    <font>
      <sz val="9"/>
      <color theme="1"/>
      <name val="Calibri"/>
      <family val="2"/>
      <scheme val="minor"/>
    </font>
    <font>
      <b/>
      <sz val="16"/>
      <color theme="1"/>
      <name val="Calibri"/>
      <family val="2"/>
      <scheme val="minor"/>
    </font>
    <font>
      <sz val="10"/>
      <color theme="1"/>
      <name val="Calibri"/>
      <family val="2"/>
      <scheme val="minor"/>
    </font>
    <font>
      <sz val="11"/>
      <name val="Franklin Gothic Book"/>
      <family val="2"/>
    </font>
    <font>
      <sz val="11"/>
      <name val="Calibri"/>
      <family val="2"/>
      <scheme val="minor"/>
    </font>
    <font>
      <b/>
      <sz val="11"/>
      <color indexed="81"/>
      <name val="Tahoma"/>
      <family val="2"/>
    </font>
    <font>
      <b/>
      <sz val="10"/>
      <color theme="1"/>
      <name val="Calibri"/>
      <family val="2"/>
      <scheme val="minor"/>
    </font>
    <font>
      <u/>
      <sz val="11"/>
      <color theme="10"/>
      <name val="Calibri"/>
      <family val="2"/>
      <scheme val="minor"/>
    </font>
    <font>
      <b/>
      <sz val="11"/>
      <color theme="0"/>
      <name val="Calibri"/>
      <family val="2"/>
      <scheme val="minor"/>
    </font>
    <font>
      <sz val="12"/>
      <color theme="1"/>
      <name val="Calibri"/>
      <family val="2"/>
      <scheme val="minor"/>
    </font>
    <font>
      <b/>
      <sz val="12"/>
      <color theme="1"/>
      <name val="Calibri"/>
      <family val="2"/>
      <scheme val="minor"/>
    </font>
    <font>
      <sz val="14"/>
      <color indexed="81"/>
      <name val="Tahoma"/>
      <family val="2"/>
    </font>
    <font>
      <sz val="14"/>
      <name val="Calibri"/>
      <family val="2"/>
      <scheme val="minor"/>
    </font>
    <font>
      <sz val="14"/>
      <color theme="1"/>
      <name val="Calibri"/>
      <family val="2"/>
      <scheme val="minor"/>
    </font>
    <font>
      <b/>
      <i/>
      <sz val="11"/>
      <color theme="1"/>
      <name val="Calibri"/>
      <family val="2"/>
      <scheme val="minor"/>
    </font>
    <font>
      <sz val="7"/>
      <color rgb="FF3F3F76"/>
      <name val="Calibri"/>
      <family val="2"/>
      <scheme val="minor"/>
    </font>
    <font>
      <sz val="8"/>
      <color theme="1"/>
      <name val="Calibri"/>
      <family val="2"/>
      <scheme val="minor"/>
    </font>
    <font>
      <sz val="18"/>
      <name val="Calibri"/>
      <family val="2"/>
      <scheme val="minor"/>
    </font>
    <font>
      <b/>
      <sz val="14"/>
      <name val="Calibri"/>
      <family val="2"/>
      <scheme val="minor"/>
    </font>
    <font>
      <b/>
      <sz val="16"/>
      <name val="Calibri"/>
      <family val="2"/>
      <scheme val="minor"/>
    </font>
    <font>
      <sz val="20"/>
      <name val="Calibri"/>
      <family val="2"/>
      <scheme val="minor"/>
    </font>
    <font>
      <b/>
      <sz val="18"/>
      <name val="Calibri"/>
      <family val="2"/>
      <scheme val="minor"/>
    </font>
    <font>
      <i/>
      <sz val="18"/>
      <name val="Calibri"/>
      <family val="2"/>
      <scheme val="minor"/>
    </font>
    <font>
      <b/>
      <sz val="20"/>
      <name val="Calibri"/>
      <family val="2"/>
      <scheme val="minor"/>
    </font>
    <font>
      <sz val="8"/>
      <color theme="0"/>
      <name val="Calibri"/>
      <family val="2"/>
      <scheme val="minor"/>
    </font>
    <font>
      <sz val="9"/>
      <name val="Calibri"/>
      <family val="2"/>
      <scheme val="minor"/>
    </font>
    <font>
      <sz val="10"/>
      <color theme="1"/>
      <name val="Franklin Gothic Book"/>
      <family val="2"/>
    </font>
    <font>
      <u/>
      <sz val="11"/>
      <color theme="1"/>
      <name val="Calibri"/>
      <family val="2"/>
      <scheme val="minor"/>
    </font>
    <font>
      <b/>
      <sz val="11"/>
      <color theme="0"/>
      <name val="Franklin Gothic Book"/>
      <family val="2"/>
    </font>
    <font>
      <i/>
      <sz val="15"/>
      <color theme="1"/>
      <name val="Calibri"/>
      <family val="2"/>
      <scheme val="minor"/>
    </font>
    <font>
      <sz val="15"/>
      <name val="Calibri"/>
      <family val="2"/>
      <scheme val="minor"/>
    </font>
    <font>
      <sz val="15"/>
      <color theme="1"/>
      <name val="Calibri"/>
      <family val="2"/>
      <scheme val="minor"/>
    </font>
    <font>
      <b/>
      <sz val="15"/>
      <color theme="1"/>
      <name val="Calibri"/>
      <family val="2"/>
      <scheme val="minor"/>
    </font>
    <font>
      <sz val="15"/>
      <color theme="0"/>
      <name val="Calibri"/>
      <family val="2"/>
      <scheme val="minor"/>
    </font>
    <font>
      <b/>
      <sz val="15"/>
      <color theme="0"/>
      <name val="Calibri"/>
      <family val="2"/>
      <scheme val="minor"/>
    </font>
    <font>
      <b/>
      <sz val="9"/>
      <color indexed="81"/>
      <name val="Tahoma"/>
      <family val="2"/>
    </font>
    <font>
      <sz val="20"/>
      <color indexed="81"/>
      <name val="Tahoma"/>
      <family val="2"/>
    </font>
    <font>
      <sz val="22"/>
      <color indexed="81"/>
      <name val="Tahoma"/>
      <family val="2"/>
    </font>
    <font>
      <b/>
      <sz val="26"/>
      <color indexed="81"/>
      <name val="Tahoma"/>
      <family val="2"/>
    </font>
    <font>
      <sz val="16"/>
      <color theme="1"/>
      <name val="Calibri"/>
      <family val="2"/>
      <scheme val="minor"/>
    </font>
    <font>
      <b/>
      <sz val="14"/>
      <color indexed="81"/>
      <name val="Tahoma"/>
      <family val="2"/>
    </font>
    <font>
      <sz val="26"/>
      <name val="Calibri"/>
      <family val="2"/>
      <scheme val="minor"/>
    </font>
    <font>
      <b/>
      <sz val="8"/>
      <color theme="0"/>
      <name val="Calibri"/>
      <family val="2"/>
      <scheme val="minor"/>
    </font>
    <font>
      <sz val="16"/>
      <name val="Calibri"/>
      <family val="2"/>
      <scheme val="minor"/>
    </font>
  </fonts>
  <fills count="15">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C99"/>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68613C"/>
        <bgColor indexed="64"/>
      </patternFill>
    </fill>
    <fill>
      <patternFill patternType="solid">
        <fgColor rgb="FF41291B"/>
        <bgColor indexed="64"/>
      </patternFill>
    </fill>
    <fill>
      <patternFill patternType="solid">
        <fgColor rgb="FFFFDDDD"/>
        <bgColor indexed="64"/>
      </patternFill>
    </fill>
    <fill>
      <patternFill patternType="solid">
        <fgColor rgb="FF281A11"/>
        <bgColor indexed="64"/>
      </patternFill>
    </fill>
    <fill>
      <patternFill patternType="solid">
        <fgColor rgb="FF303133"/>
        <bgColor indexed="64"/>
      </patternFill>
    </fill>
  </fills>
  <borders count="87">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auto="1"/>
      </left>
      <right style="hair">
        <color auto="1"/>
      </right>
      <top style="hair">
        <color auto="1"/>
      </top>
      <bottom/>
      <diagonal/>
    </border>
    <border>
      <left/>
      <right style="hair">
        <color auto="1"/>
      </right>
      <top/>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auto="1"/>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thin">
        <color indexed="64"/>
      </right>
      <top style="hair">
        <color auto="1"/>
      </top>
      <bottom style="hair">
        <color indexed="64"/>
      </bottom>
      <diagonal/>
    </border>
    <border>
      <left style="hair">
        <color indexed="64"/>
      </left>
      <right/>
      <top style="hair">
        <color indexed="64"/>
      </top>
      <bottom style="medium">
        <color indexed="64"/>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auto="1"/>
      </bottom>
      <diagonal/>
    </border>
    <border>
      <left style="medium">
        <color indexed="64"/>
      </left>
      <right style="hair">
        <color auto="1"/>
      </right>
      <top style="hair">
        <color auto="1"/>
      </top>
      <bottom/>
      <diagonal/>
    </border>
    <border>
      <left style="medium">
        <color indexed="64"/>
      </left>
      <right style="hair">
        <color indexed="64"/>
      </right>
      <top/>
      <bottom style="hair">
        <color indexed="64"/>
      </bottom>
      <diagonal/>
    </border>
    <border>
      <left style="medium">
        <color indexed="64"/>
      </left>
      <right style="hair">
        <color auto="1"/>
      </right>
      <top style="hair">
        <color auto="1"/>
      </top>
      <bottom style="hair">
        <color auto="1"/>
      </bottom>
      <diagonal/>
    </border>
    <border>
      <left style="medium">
        <color indexed="64"/>
      </left>
      <right/>
      <top style="hair">
        <color auto="1"/>
      </top>
      <bottom style="hair">
        <color auto="1"/>
      </bottom>
      <diagonal/>
    </border>
    <border>
      <left style="medium">
        <color indexed="64"/>
      </left>
      <right style="hair">
        <color indexed="64"/>
      </right>
      <top style="hair">
        <color auto="1"/>
      </top>
      <bottom style="medium">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style="medium">
        <color indexed="64"/>
      </top>
      <bottom style="hair">
        <color indexed="64"/>
      </bottom>
      <diagonal/>
    </border>
    <border>
      <left style="hair">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165" fontId="3" fillId="0" borderId="0" applyFont="0" applyFill="0" applyBorder="0" applyAlignment="0" applyProtection="0"/>
    <xf numFmtId="0" fontId="4" fillId="5" borderId="13" applyNumberFormat="0" applyAlignment="0" applyProtection="0"/>
    <xf numFmtId="0" fontId="16" fillId="0" borderId="0" applyNumberFormat="0" applyFill="0" applyBorder="0" applyAlignment="0" applyProtection="0"/>
    <xf numFmtId="164" fontId="3" fillId="0" borderId="0" applyFont="0" applyFill="0" applyBorder="0" applyAlignment="0" applyProtection="0"/>
    <xf numFmtId="44" fontId="3" fillId="0" borderId="0" applyFont="0" applyFill="0" applyBorder="0" applyAlignment="0" applyProtection="0"/>
  </cellStyleXfs>
  <cellXfs count="424">
    <xf numFmtId="0" fontId="0" fillId="0" borderId="0" xfId="0"/>
    <xf numFmtId="0" fontId="2" fillId="0" borderId="0" xfId="0" applyFont="1" applyAlignment="1">
      <alignment horizontal="center" vertical="center"/>
    </xf>
    <xf numFmtId="0" fontId="0" fillId="0" borderId="0" xfId="0" applyAlignment="1">
      <alignment horizontal="center"/>
    </xf>
    <xf numFmtId="0" fontId="12" fillId="0" borderId="0" xfId="0" applyFont="1" applyProtection="1">
      <protection hidden="1"/>
    </xf>
    <xf numFmtId="0" fontId="13" fillId="0" borderId="0" xfId="0" applyFont="1" applyAlignment="1">
      <alignment horizontal="center"/>
    </xf>
    <xf numFmtId="0" fontId="13" fillId="0" borderId="0" xfId="0" applyFont="1" applyProtection="1"/>
    <xf numFmtId="0" fontId="0" fillId="0" borderId="0" xfId="0" applyFont="1"/>
    <xf numFmtId="0" fontId="0" fillId="0" borderId="0" xfId="0" applyFont="1" applyBorder="1" applyAlignment="1">
      <alignment vertical="center"/>
    </xf>
    <xf numFmtId="0" fontId="0" fillId="0" borderId="0" xfId="0" applyFont="1" applyBorder="1" applyAlignment="1" applyProtection="1">
      <alignment vertical="center"/>
      <protection locked="0"/>
    </xf>
    <xf numFmtId="0" fontId="0" fillId="0" borderId="10" xfId="0" applyFont="1" applyFill="1" applyBorder="1" applyAlignment="1">
      <alignment horizontal="center"/>
    </xf>
    <xf numFmtId="0" fontId="0" fillId="0" borderId="0" xfId="0" applyFont="1" applyFill="1" applyBorder="1"/>
    <xf numFmtId="0" fontId="0" fillId="0" borderId="0" xfId="0" applyFont="1" applyBorder="1"/>
    <xf numFmtId="0" fontId="0" fillId="0" borderId="0" xfId="0" applyFont="1" applyProtection="1"/>
    <xf numFmtId="0" fontId="19" fillId="4" borderId="10" xfId="0" applyFont="1" applyFill="1" applyBorder="1" applyAlignment="1" applyProtection="1">
      <alignment vertical="center"/>
    </xf>
    <xf numFmtId="0" fontId="18" fillId="3" borderId="10" xfId="0" applyFont="1" applyFill="1" applyBorder="1" applyAlignment="1" applyProtection="1">
      <alignment vertical="center"/>
    </xf>
    <xf numFmtId="0" fontId="19" fillId="4" borderId="10" xfId="0" applyFont="1" applyFill="1" applyBorder="1" applyAlignment="1" applyProtection="1">
      <alignment horizontal="center" vertical="center"/>
    </xf>
    <xf numFmtId="0" fontId="19" fillId="4" borderId="10" xfId="0" applyFont="1" applyFill="1" applyBorder="1" applyAlignment="1" applyProtection="1">
      <alignment horizontal="right" vertical="center"/>
    </xf>
    <xf numFmtId="0" fontId="1" fillId="4" borderId="10" xfId="0" applyFont="1" applyFill="1" applyBorder="1" applyAlignment="1" applyProtection="1">
      <alignment horizontal="right" vertical="center" wrapText="1"/>
    </xf>
    <xf numFmtId="0" fontId="0" fillId="0" borderId="0" xfId="0" applyFont="1" applyFill="1"/>
    <xf numFmtId="0" fontId="18" fillId="0" borderId="0" xfId="0" applyFont="1" applyFill="1"/>
    <xf numFmtId="0" fontId="0" fillId="0" borderId="0" xfId="0" applyFont="1" applyFill="1" applyProtection="1"/>
    <xf numFmtId="0" fontId="1" fillId="0" borderId="0" xfId="0" applyFont="1" applyProtection="1"/>
    <xf numFmtId="0" fontId="0" fillId="0" borderId="0" xfId="0" applyFont="1" applyFill="1" applyBorder="1" applyProtection="1"/>
    <xf numFmtId="14" fontId="24" fillId="3" borderId="10" xfId="2" applyNumberFormat="1" applyFont="1" applyFill="1" applyBorder="1" applyAlignment="1" applyProtection="1">
      <alignment horizontal="right" vertical="center"/>
    </xf>
    <xf numFmtId="0" fontId="0" fillId="0" borderId="0" xfId="0" applyFont="1" applyFill="1" applyBorder="1" applyAlignment="1" applyProtection="1">
      <alignment horizontal="left" vertical="center"/>
      <protection locked="0"/>
    </xf>
    <xf numFmtId="0" fontId="18" fillId="0" borderId="0" xfId="0" applyFont="1" applyFill="1" applyBorder="1" applyAlignment="1" applyProtection="1">
      <alignment vertical="center"/>
    </xf>
    <xf numFmtId="0" fontId="8" fillId="0" borderId="0" xfId="0" applyFont="1" applyFill="1" applyBorder="1" applyAlignment="1" applyProtection="1">
      <alignment vertical="center" wrapText="1"/>
    </xf>
    <xf numFmtId="14" fontId="19" fillId="0" borderId="0" xfId="0" applyNumberFormat="1" applyFont="1" applyFill="1" applyBorder="1" applyAlignment="1" applyProtection="1">
      <alignment vertical="center" wrapText="1"/>
      <protection locked="0"/>
    </xf>
    <xf numFmtId="14" fontId="19" fillId="0" borderId="0" xfId="0" applyNumberFormat="1" applyFont="1" applyFill="1" applyBorder="1" applyAlignment="1" applyProtection="1">
      <alignment horizontal="right" vertical="center" wrapText="1"/>
    </xf>
    <xf numFmtId="14" fontId="19" fillId="0" borderId="0" xfId="0" applyNumberFormat="1" applyFont="1" applyFill="1" applyBorder="1" applyAlignment="1" applyProtection="1">
      <alignment horizontal="left" vertical="center" wrapText="1"/>
    </xf>
    <xf numFmtId="0" fontId="18" fillId="0" borderId="0" xfId="0" applyFont="1" applyFill="1" applyBorder="1" applyAlignment="1" applyProtection="1">
      <alignment vertical="top" wrapText="1"/>
    </xf>
    <xf numFmtId="0" fontId="0" fillId="0" borderId="0" xfId="0" applyFont="1" applyFill="1" applyBorder="1" applyProtection="1">
      <protection hidden="1"/>
    </xf>
    <xf numFmtId="0" fontId="18" fillId="0" borderId="0" xfId="0" applyFont="1" applyFill="1" applyBorder="1" applyAlignment="1" applyProtection="1">
      <alignment horizontal="left" vertical="center" wrapText="1"/>
    </xf>
    <xf numFmtId="0" fontId="22" fillId="0" borderId="0" xfId="0" applyFont="1" applyFill="1" applyBorder="1" applyAlignment="1" applyProtection="1">
      <protection hidden="1"/>
    </xf>
    <xf numFmtId="0" fontId="0" fillId="0" borderId="0" xfId="0" applyFont="1" applyFill="1" applyBorder="1" applyAlignment="1" applyProtection="1">
      <protection hidden="1"/>
    </xf>
    <xf numFmtId="0" fontId="11" fillId="0" borderId="0" xfId="0" applyFont="1" applyFill="1" applyBorder="1" applyAlignment="1" applyProtection="1"/>
    <xf numFmtId="0" fontId="18" fillId="0" borderId="0" xfId="0" applyFont="1" applyFill="1" applyBorder="1" applyAlignment="1" applyProtection="1"/>
    <xf numFmtId="0" fontId="0" fillId="0" borderId="0" xfId="0" applyFont="1" applyFill="1" applyBorder="1" applyAlignment="1" applyProtection="1">
      <alignment vertical="center"/>
      <protection locked="0"/>
    </xf>
    <xf numFmtId="165" fontId="22" fillId="0" borderId="0" xfId="1" applyFont="1" applyFill="1" applyBorder="1" applyAlignment="1" applyProtection="1">
      <alignment vertical="center" wrapText="1"/>
    </xf>
    <xf numFmtId="0" fontId="1" fillId="0" borderId="0" xfId="0" applyFont="1" applyFill="1"/>
    <xf numFmtId="0" fontId="18" fillId="0" borderId="0" xfId="0" applyFont="1" applyFill="1" applyBorder="1"/>
    <xf numFmtId="0" fontId="26" fillId="0" borderId="0" xfId="3" applyFont="1" applyFill="1" applyBorder="1" applyAlignment="1" applyProtection="1">
      <alignment vertical="top" wrapText="1"/>
    </xf>
    <xf numFmtId="0" fontId="21" fillId="0" borderId="0" xfId="3" applyFont="1" applyFill="1" applyBorder="1" applyAlignment="1" applyProtection="1">
      <alignment vertical="center" wrapText="1"/>
    </xf>
    <xf numFmtId="0" fontId="21" fillId="12" borderId="7" xfId="3" applyFont="1" applyFill="1" applyBorder="1" applyAlignment="1" applyProtection="1">
      <alignment vertical="center" wrapText="1"/>
    </xf>
    <xf numFmtId="0" fontId="29" fillId="12" borderId="0" xfId="3" applyFont="1" applyFill="1" applyBorder="1" applyAlignment="1" applyProtection="1">
      <alignment vertical="top" wrapText="1"/>
    </xf>
    <xf numFmtId="0" fontId="23" fillId="12" borderId="0" xfId="0" applyFont="1" applyFill="1" applyBorder="1" applyAlignment="1" applyProtection="1">
      <alignment horizontal="left"/>
      <protection locked="0"/>
    </xf>
    <xf numFmtId="0" fontId="23" fillId="12" borderId="3" xfId="0" applyFont="1" applyFill="1" applyBorder="1" applyAlignment="1" applyProtection="1">
      <alignment horizontal="left"/>
      <protection locked="0"/>
    </xf>
    <xf numFmtId="0" fontId="19" fillId="12" borderId="7" xfId="0" applyFont="1" applyFill="1" applyBorder="1" applyAlignment="1" applyProtection="1">
      <alignment horizontal="center" vertical="center" wrapText="1"/>
      <protection locked="0"/>
    </xf>
    <xf numFmtId="14" fontId="28" fillId="12" borderId="0" xfId="3" applyNumberFormat="1" applyFont="1" applyFill="1" applyBorder="1" applyAlignment="1" applyProtection="1">
      <alignment wrapText="1"/>
    </xf>
    <xf numFmtId="0" fontId="0" fillId="12" borderId="0" xfId="0" applyFont="1" applyFill="1" applyBorder="1"/>
    <xf numFmtId="0" fontId="21" fillId="12" borderId="0" xfId="3" applyFont="1" applyFill="1" applyBorder="1" applyAlignment="1" applyProtection="1">
      <alignment vertical="top" wrapText="1"/>
    </xf>
    <xf numFmtId="14" fontId="19" fillId="12" borderId="7" xfId="0" applyNumberFormat="1" applyFont="1" applyFill="1" applyBorder="1" applyAlignment="1" applyProtection="1">
      <alignment horizontal="left" vertical="center" wrapText="1"/>
      <protection locked="0"/>
    </xf>
    <xf numFmtId="0" fontId="19" fillId="12" borderId="0" xfId="0" applyFont="1" applyFill="1" applyBorder="1" applyAlignment="1" applyProtection="1"/>
    <xf numFmtId="0" fontId="21" fillId="12" borderId="6" xfId="3" applyFont="1" applyFill="1" applyBorder="1" applyAlignment="1" applyProtection="1">
      <alignment vertical="center" wrapText="1"/>
    </xf>
    <xf numFmtId="14" fontId="19" fillId="12" borderId="1" xfId="0" applyNumberFormat="1" applyFont="1" applyFill="1" applyBorder="1" applyAlignment="1" applyProtection="1">
      <alignment vertical="center" wrapText="1"/>
    </xf>
    <xf numFmtId="0" fontId="11" fillId="12" borderId="1" xfId="0" applyFont="1" applyFill="1" applyBorder="1" applyAlignment="1" applyProtection="1">
      <alignment horizontal="center"/>
      <protection locked="0"/>
    </xf>
    <xf numFmtId="0" fontId="11" fillId="12" borderId="4" xfId="0" applyFont="1" applyFill="1" applyBorder="1" applyAlignment="1" applyProtection="1">
      <alignment horizontal="center"/>
      <protection locked="0"/>
    </xf>
    <xf numFmtId="0" fontId="0" fillId="2" borderId="0" xfId="0" applyFill="1"/>
    <xf numFmtId="0" fontId="0" fillId="0" borderId="0" xfId="0" applyBorder="1"/>
    <xf numFmtId="0" fontId="0" fillId="2" borderId="0" xfId="0" applyFill="1" applyBorder="1"/>
    <xf numFmtId="0" fontId="33" fillId="2" borderId="0" xfId="0" applyFont="1" applyFill="1" applyBorder="1" applyAlignment="1">
      <alignment vertical="center"/>
    </xf>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40" fillId="4" borderId="16" xfId="0" applyFont="1" applyFill="1" applyBorder="1" applyAlignment="1" applyProtection="1">
      <alignment horizontal="center" vertical="center"/>
    </xf>
    <xf numFmtId="0" fontId="40" fillId="3" borderId="16" xfId="0" applyFont="1" applyFill="1" applyBorder="1" applyAlignment="1" applyProtection="1">
      <alignment horizontal="center" vertical="center"/>
      <protection locked="0"/>
    </xf>
    <xf numFmtId="0" fontId="40" fillId="3" borderId="18" xfId="0" applyFont="1" applyFill="1" applyBorder="1" applyAlignment="1" applyProtection="1">
      <alignment horizontal="center" vertical="center" shrinkToFit="1"/>
      <protection locked="0"/>
    </xf>
    <xf numFmtId="0" fontId="40" fillId="0" borderId="39"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wrapText="1"/>
      <protection locked="0"/>
    </xf>
    <xf numFmtId="0" fontId="40" fillId="0" borderId="0" xfId="0" applyNumberFormat="1" applyFont="1" applyFill="1" applyBorder="1" applyAlignment="1" applyProtection="1">
      <alignment horizontal="center" vertical="center" wrapText="1"/>
    </xf>
    <xf numFmtId="2" fontId="40" fillId="0" borderId="0" xfId="4" applyNumberFormat="1" applyFont="1" applyFill="1" applyBorder="1" applyAlignment="1" applyProtection="1">
      <alignment horizontal="right" vertical="center" wrapText="1"/>
    </xf>
    <xf numFmtId="164" fontId="40" fillId="0" borderId="0" xfId="4" applyFont="1" applyFill="1" applyBorder="1" applyAlignment="1" applyProtection="1">
      <alignment horizontal="center" vertical="center" wrapText="1"/>
    </xf>
    <xf numFmtId="0" fontId="41" fillId="0" borderId="10" xfId="0" applyFont="1" applyFill="1" applyBorder="1" applyAlignment="1" applyProtection="1">
      <alignment horizontal="right" vertical="center"/>
    </xf>
    <xf numFmtId="10" fontId="41" fillId="0" borderId="10" xfId="0" applyNumberFormat="1" applyFont="1" applyFill="1" applyBorder="1" applyAlignment="1" applyProtection="1">
      <alignment horizontal="right" vertical="center" wrapText="1"/>
    </xf>
    <xf numFmtId="0" fontId="41" fillId="0" borderId="10" xfId="0" applyFont="1" applyFill="1" applyBorder="1" applyAlignment="1" applyProtection="1">
      <alignment horizontal="right" vertical="center" wrapText="1"/>
    </xf>
    <xf numFmtId="0" fontId="41" fillId="0" borderId="34" xfId="0" applyFont="1" applyFill="1" applyBorder="1" applyAlignment="1" applyProtection="1">
      <alignment horizontal="right" vertical="center" wrapText="1"/>
    </xf>
    <xf numFmtId="0" fontId="41" fillId="0" borderId="34" xfId="0" applyFont="1" applyFill="1" applyBorder="1" applyAlignment="1" applyProtection="1">
      <alignment horizontal="right" vertical="center"/>
    </xf>
    <xf numFmtId="0" fontId="40" fillId="0" borderId="32" xfId="0" applyFont="1" applyFill="1" applyBorder="1" applyAlignment="1" applyProtection="1">
      <alignment horizontal="center" vertical="center" wrapText="1"/>
    </xf>
    <xf numFmtId="0" fontId="40" fillId="0" borderId="24" xfId="0" applyFont="1" applyFill="1" applyBorder="1" applyAlignment="1" applyProtection="1">
      <alignment horizontal="center" vertical="center"/>
      <protection locked="0"/>
    </xf>
    <xf numFmtId="0" fontId="40" fillId="8" borderId="28" xfId="0" applyFont="1" applyFill="1" applyBorder="1" applyAlignment="1" applyProtection="1">
      <alignment horizontal="center" vertical="center"/>
    </xf>
    <xf numFmtId="0" fontId="40" fillId="7" borderId="22" xfId="0" applyFont="1" applyFill="1" applyBorder="1" applyAlignment="1" applyProtection="1">
      <alignment horizontal="center" vertical="center"/>
    </xf>
    <xf numFmtId="0" fontId="40" fillId="9" borderId="22" xfId="0" applyFont="1" applyFill="1" applyBorder="1" applyAlignment="1" applyProtection="1">
      <alignment horizontal="center" vertical="center" wrapText="1"/>
    </xf>
    <xf numFmtId="0" fontId="40" fillId="4" borderId="22" xfId="0" applyFont="1" applyFill="1" applyBorder="1" applyAlignment="1" applyProtection="1">
      <alignment horizontal="center" vertical="center" wrapText="1"/>
    </xf>
    <xf numFmtId="0" fontId="42" fillId="10" borderId="22" xfId="0" applyFont="1" applyFill="1" applyBorder="1" applyAlignment="1" applyProtection="1">
      <alignment horizontal="center" vertical="center" shrinkToFit="1"/>
    </xf>
    <xf numFmtId="0" fontId="42" fillId="11" borderId="22" xfId="0" applyFont="1" applyFill="1" applyBorder="1" applyAlignment="1" applyProtection="1">
      <alignment horizontal="center" vertical="center" wrapText="1"/>
    </xf>
    <xf numFmtId="0" fontId="42" fillId="6" borderId="22" xfId="0" applyFont="1" applyFill="1" applyBorder="1" applyAlignment="1" applyProtection="1">
      <alignment horizontal="center" vertical="center" shrinkToFit="1"/>
    </xf>
    <xf numFmtId="9" fontId="40" fillId="0" borderId="32" xfId="0" applyNumberFormat="1" applyFont="1" applyFill="1" applyBorder="1" applyAlignment="1" applyProtection="1">
      <alignment horizontal="center" vertical="center" wrapText="1"/>
      <protection locked="0"/>
    </xf>
    <xf numFmtId="0" fontId="40" fillId="8" borderId="32" xfId="0" applyFont="1" applyFill="1" applyBorder="1" applyAlignment="1" applyProtection="1">
      <alignment horizontal="center" vertical="center"/>
    </xf>
    <xf numFmtId="0" fontId="40" fillId="7" borderId="21" xfId="0" applyFont="1" applyFill="1" applyBorder="1" applyAlignment="1" applyProtection="1">
      <alignment horizontal="center" vertical="center"/>
    </xf>
    <xf numFmtId="0" fontId="40" fillId="9" borderId="21" xfId="0" applyFont="1" applyFill="1" applyBorder="1" applyAlignment="1" applyProtection="1">
      <alignment horizontal="center" vertical="center"/>
    </xf>
    <xf numFmtId="0" fontId="40" fillId="4" borderId="21" xfId="0" applyFont="1" applyFill="1" applyBorder="1" applyAlignment="1" applyProtection="1">
      <alignment horizontal="center" vertical="center"/>
    </xf>
    <xf numFmtId="0" fontId="42" fillId="10" borderId="21" xfId="0" applyFont="1" applyFill="1" applyBorder="1" applyAlignment="1" applyProtection="1">
      <alignment horizontal="center" vertical="center"/>
    </xf>
    <xf numFmtId="0" fontId="42" fillId="11" borderId="21" xfId="0" applyFont="1" applyFill="1" applyBorder="1" applyAlignment="1" applyProtection="1">
      <alignment horizontal="center" vertical="center"/>
    </xf>
    <xf numFmtId="0" fontId="42" fillId="6" borderId="21" xfId="0" applyFont="1" applyFill="1" applyBorder="1" applyAlignment="1" applyProtection="1">
      <alignment horizontal="center" vertical="center"/>
    </xf>
    <xf numFmtId="9" fontId="40" fillId="0" borderId="28" xfId="0" applyNumberFormat="1" applyFont="1" applyBorder="1" applyAlignment="1" applyProtection="1">
      <alignment horizontal="center" vertical="center"/>
      <protection locked="0"/>
    </xf>
    <xf numFmtId="0" fontId="40" fillId="3" borderId="28" xfId="0" applyNumberFormat="1" applyFont="1" applyFill="1" applyBorder="1" applyAlignment="1" applyProtection="1">
      <alignment horizontal="center" vertical="center"/>
      <protection locked="0"/>
    </xf>
    <xf numFmtId="0" fontId="40" fillId="3" borderId="22" xfId="0" applyNumberFormat="1" applyFont="1" applyFill="1" applyBorder="1" applyAlignment="1" applyProtection="1">
      <alignment horizontal="center" vertical="center"/>
      <protection locked="0"/>
    </xf>
    <xf numFmtId="0" fontId="40" fillId="3" borderId="16" xfId="0" applyNumberFormat="1" applyFont="1" applyFill="1" applyBorder="1" applyAlignment="1" applyProtection="1">
      <alignment horizontal="center" vertical="center"/>
      <protection locked="0"/>
    </xf>
    <xf numFmtId="0" fontId="40" fillId="3" borderId="31" xfId="0" applyFont="1" applyFill="1" applyBorder="1" applyAlignment="1" applyProtection="1">
      <alignment horizontal="center" vertical="center"/>
      <protection locked="0"/>
    </xf>
    <xf numFmtId="0" fontId="40" fillId="3" borderId="20" xfId="0" applyFont="1" applyFill="1" applyBorder="1" applyAlignment="1" applyProtection="1">
      <alignment horizontal="center" vertical="center"/>
      <protection locked="0"/>
    </xf>
    <xf numFmtId="0" fontId="40" fillId="0" borderId="0" xfId="0" applyFont="1" applyBorder="1" applyProtection="1"/>
    <xf numFmtId="0" fontId="40" fillId="0" borderId="0" xfId="0" applyFont="1" applyFill="1" applyBorder="1" applyProtection="1"/>
    <xf numFmtId="0" fontId="43" fillId="0" borderId="0" xfId="0" applyFont="1" applyFill="1" applyBorder="1" applyAlignment="1" applyProtection="1">
      <alignment horizontal="center" vertical="center" wrapText="1"/>
    </xf>
    <xf numFmtId="0" fontId="15" fillId="0" borderId="10" xfId="0" applyFont="1" applyBorder="1" applyAlignment="1" applyProtection="1">
      <alignment horizontal="center" vertical="center"/>
    </xf>
    <xf numFmtId="0" fontId="1" fillId="0" borderId="10" xfId="0" applyFont="1" applyBorder="1" applyAlignment="1" applyProtection="1">
      <alignment horizontal="center" vertical="center"/>
    </xf>
    <xf numFmtId="0" fontId="0" fillId="0" borderId="0" xfId="0" applyBorder="1" applyProtection="1"/>
    <xf numFmtId="0" fontId="0" fillId="0" borderId="45" xfId="0" applyBorder="1" applyProtection="1"/>
    <xf numFmtId="0" fontId="0" fillId="0" borderId="2" xfId="0" applyBorder="1" applyProtection="1"/>
    <xf numFmtId="0" fontId="11" fillId="0" borderId="44" xfId="0" applyFont="1" applyBorder="1" applyAlignment="1" applyProtection="1"/>
    <xf numFmtId="0" fontId="9" fillId="0" borderId="0" xfId="0" applyFont="1" applyBorder="1" applyAlignment="1" applyProtection="1"/>
    <xf numFmtId="0" fontId="9" fillId="0" borderId="0" xfId="0" applyFont="1" applyBorder="1" applyAlignment="1" applyProtection="1">
      <alignment horizontal="center" vertical="center"/>
    </xf>
    <xf numFmtId="0" fontId="9" fillId="0" borderId="0" xfId="0" applyFont="1" applyBorder="1" applyAlignment="1" applyProtection="1">
      <alignment horizontal="center"/>
    </xf>
    <xf numFmtId="0" fontId="11" fillId="0" borderId="0" xfId="0" applyFont="1" applyBorder="1" applyAlignment="1" applyProtection="1"/>
    <xf numFmtId="0" fontId="0" fillId="0" borderId="44" xfId="0" applyBorder="1" applyProtection="1"/>
    <xf numFmtId="0" fontId="9" fillId="0" borderId="2" xfId="0" applyFont="1" applyBorder="1" applyAlignment="1" applyProtection="1">
      <alignment horizontal="center"/>
    </xf>
    <xf numFmtId="0" fontId="9" fillId="0" borderId="2" xfId="0" applyFont="1" applyBorder="1" applyAlignment="1" applyProtection="1">
      <alignment horizontal="left"/>
    </xf>
    <xf numFmtId="167" fontId="9" fillId="0" borderId="2" xfId="0" applyNumberFormat="1" applyFont="1" applyBorder="1" applyAlignment="1" applyProtection="1">
      <alignment horizontal="center" vertical="center"/>
    </xf>
    <xf numFmtId="167" fontId="9" fillId="0" borderId="10" xfId="0" applyNumberFormat="1" applyFont="1" applyBorder="1" applyAlignment="1" applyProtection="1">
      <alignment horizontal="center"/>
    </xf>
    <xf numFmtId="0" fontId="0" fillId="0" borderId="0" xfId="0" applyBorder="1" applyAlignment="1" applyProtection="1">
      <alignment horizontal="center"/>
    </xf>
    <xf numFmtId="0" fontId="9" fillId="0" borderId="2" xfId="0" applyFont="1" applyBorder="1" applyAlignment="1" applyProtection="1">
      <alignment horizontal="center" vertical="center"/>
    </xf>
    <xf numFmtId="0" fontId="9" fillId="0" borderId="2" xfId="0" applyFont="1" applyBorder="1" applyAlignment="1" applyProtection="1">
      <alignment vertical="center"/>
    </xf>
    <xf numFmtId="167" fontId="9" fillId="0" borderId="2" xfId="0" applyNumberFormat="1" applyFont="1" applyBorder="1" applyAlignment="1" applyProtection="1">
      <alignment horizontal="center"/>
    </xf>
    <xf numFmtId="44" fontId="0" fillId="0" borderId="10" xfId="5" applyNumberFormat="1" applyFont="1" applyBorder="1" applyAlignment="1" applyProtection="1">
      <alignment horizontal="center"/>
    </xf>
    <xf numFmtId="0" fontId="9" fillId="0" borderId="1" xfId="0" applyFont="1" applyBorder="1" applyAlignment="1" applyProtection="1">
      <alignment horizontal="center"/>
    </xf>
    <xf numFmtId="0" fontId="0" fillId="0" borderId="1" xfId="0" applyBorder="1" applyAlignment="1" applyProtection="1">
      <alignment horizontal="center"/>
    </xf>
    <xf numFmtId="44" fontId="0" fillId="0" borderId="9" xfId="0" applyNumberFormat="1" applyBorder="1" applyAlignment="1" applyProtection="1">
      <alignment horizontal="center"/>
    </xf>
    <xf numFmtId="44" fontId="0" fillId="0" borderId="10" xfId="0" applyNumberFormat="1" applyBorder="1" applyAlignment="1" applyProtection="1">
      <alignment horizontal="center"/>
    </xf>
    <xf numFmtId="44" fontId="0" fillId="0" borderId="15" xfId="0" applyNumberFormat="1" applyBorder="1" applyAlignment="1" applyProtection="1">
      <alignment horizontal="center"/>
    </xf>
    <xf numFmtId="0" fontId="0" fillId="0" borderId="11" xfId="0" applyBorder="1" applyAlignment="1" applyProtection="1">
      <alignment horizontal="center"/>
    </xf>
    <xf numFmtId="0" fontId="9" fillId="0" borderId="2" xfId="0" applyFont="1" applyBorder="1" applyAlignment="1" applyProtection="1">
      <alignment horizontal="left" vertical="center"/>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2" xfId="0" applyBorder="1" applyAlignment="1" applyProtection="1">
      <alignment horizontal="center"/>
    </xf>
    <xf numFmtId="167" fontId="25" fillId="0" borderId="10" xfId="0" applyNumberFormat="1" applyFont="1" applyBorder="1" applyAlignment="1" applyProtection="1">
      <alignment horizontal="center"/>
    </xf>
    <xf numFmtId="0" fontId="34" fillId="0" borderId="2" xfId="0" applyFont="1" applyBorder="1" applyAlignment="1" applyProtection="1">
      <alignment horizontal="left" vertical="center"/>
    </xf>
    <xf numFmtId="0" fontId="0" fillId="0" borderId="5" xfId="0" applyBorder="1" applyAlignment="1" applyProtection="1"/>
    <xf numFmtId="167" fontId="0" fillId="0" borderId="0" xfId="0" applyNumberFormat="1" applyBorder="1" applyAlignment="1" applyProtection="1">
      <alignment horizontal="center"/>
    </xf>
    <xf numFmtId="0" fontId="35" fillId="0" borderId="0" xfId="0" applyFont="1" applyBorder="1" applyAlignment="1" applyProtection="1">
      <alignment horizontal="center" vertical="center"/>
    </xf>
    <xf numFmtId="0" fontId="0" fillId="0" borderId="48" xfId="0" applyBorder="1" applyProtection="1"/>
    <xf numFmtId="0" fontId="0" fillId="0" borderId="49" xfId="0" applyBorder="1" applyProtection="1"/>
    <xf numFmtId="0" fontId="0" fillId="0" borderId="50" xfId="0" applyBorder="1" applyProtection="1"/>
    <xf numFmtId="0" fontId="9" fillId="0" borderId="10" xfId="0" applyFont="1" applyBorder="1" applyAlignment="1" applyProtection="1">
      <alignment horizontal="center"/>
      <protection locked="0"/>
    </xf>
    <xf numFmtId="0" fontId="9" fillId="0" borderId="10"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9" fillId="0" borderId="10" xfId="0" applyFont="1" applyBorder="1" applyProtection="1">
      <protection locked="0"/>
    </xf>
    <xf numFmtId="0" fontId="9" fillId="0" borderId="9" xfId="0" applyFont="1" applyBorder="1" applyProtection="1">
      <protection locked="0"/>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5" xfId="0" applyBorder="1" applyAlignment="1" applyProtection="1">
      <alignment horizontal="center"/>
      <protection locked="0"/>
    </xf>
    <xf numFmtId="0" fontId="36" fillId="0" borderId="12" xfId="0" applyFont="1" applyBorder="1" applyAlignment="1" applyProtection="1">
      <alignment horizontal="center"/>
      <protection locked="0"/>
    </xf>
    <xf numFmtId="0" fontId="36" fillId="0" borderId="11" xfId="0" applyFont="1" applyBorder="1" applyAlignment="1" applyProtection="1">
      <alignment horizontal="center"/>
      <protection locked="0"/>
    </xf>
    <xf numFmtId="0" fontId="0" fillId="0" borderId="14" xfId="0"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7" xfId="0" applyBorder="1" applyProtection="1">
      <protection locked="0"/>
    </xf>
    <xf numFmtId="0" fontId="0" fillId="0" borderId="0" xfId="0" applyBorder="1" applyAlignment="1" applyProtection="1">
      <protection locked="0"/>
    </xf>
    <xf numFmtId="0" fontId="0" fillId="0" borderId="7" xfId="0" applyBorder="1" applyAlignment="1" applyProtection="1">
      <protection locked="0"/>
    </xf>
    <xf numFmtId="0" fontId="0" fillId="0" borderId="6" xfId="0" applyBorder="1" applyProtection="1">
      <protection locked="0"/>
    </xf>
    <xf numFmtId="0" fontId="0" fillId="0" borderId="1" xfId="0" applyBorder="1" applyAlignment="1" applyProtection="1">
      <protection locked="0"/>
    </xf>
    <xf numFmtId="0" fontId="0" fillId="0" borderId="6" xfId="0" applyBorder="1" applyAlignment="1" applyProtection="1">
      <protection locked="0"/>
    </xf>
    <xf numFmtId="0" fontId="0" fillId="0" borderId="4" xfId="0" applyBorder="1" applyAlignment="1" applyProtection="1">
      <protection locked="0"/>
    </xf>
    <xf numFmtId="0" fontId="0" fillId="0" borderId="11" xfId="0" applyBorder="1" applyProtection="1"/>
    <xf numFmtId="0" fontId="41" fillId="4" borderId="10" xfId="0" applyFont="1" applyFill="1" applyBorder="1" applyAlignment="1" applyProtection="1">
      <alignment vertical="center"/>
    </xf>
    <xf numFmtId="0" fontId="41" fillId="4" borderId="10" xfId="0" applyFont="1" applyFill="1" applyBorder="1" applyAlignment="1" applyProtection="1">
      <alignment horizontal="center" vertical="center"/>
    </xf>
    <xf numFmtId="14" fontId="42" fillId="0" borderId="12" xfId="2" applyNumberFormat="1" applyFont="1" applyFill="1" applyBorder="1" applyAlignment="1" applyProtection="1">
      <alignment vertical="center"/>
      <protection locked="0"/>
    </xf>
    <xf numFmtId="14" fontId="42" fillId="0" borderId="11" xfId="2" applyNumberFormat="1" applyFont="1" applyFill="1" applyBorder="1" applyAlignment="1" applyProtection="1">
      <alignment vertical="center"/>
      <protection locked="0"/>
    </xf>
    <xf numFmtId="0" fontId="42" fillId="0" borderId="2" xfId="0" applyFont="1" applyFill="1" applyBorder="1" applyAlignment="1" applyProtection="1"/>
    <xf numFmtId="0" fontId="41" fillId="0" borderId="10" xfId="0" applyFont="1" applyFill="1" applyBorder="1" applyAlignment="1" applyProtection="1">
      <alignment horizontal="left" vertical="center"/>
    </xf>
    <xf numFmtId="0" fontId="41" fillId="0" borderId="34" xfId="0" applyFont="1" applyFill="1" applyBorder="1" applyAlignment="1" applyProtection="1">
      <alignment horizontal="left" vertical="center" wrapText="1"/>
    </xf>
    <xf numFmtId="0" fontId="40" fillId="3" borderId="30" xfId="0" applyFont="1" applyFill="1" applyBorder="1" applyAlignment="1" applyProtection="1">
      <alignment horizontal="center" vertical="center"/>
      <protection locked="0"/>
    </xf>
    <xf numFmtId="0" fontId="40" fillId="0" borderId="17" xfId="0" applyFont="1" applyFill="1" applyBorder="1" applyAlignment="1" applyProtection="1">
      <alignment horizontal="center" vertical="center" wrapText="1"/>
    </xf>
    <xf numFmtId="0" fontId="40" fillId="3" borderId="57" xfId="0" applyFont="1" applyFill="1" applyBorder="1" applyAlignment="1" applyProtection="1">
      <alignment horizontal="center" vertical="center"/>
      <protection locked="0"/>
    </xf>
    <xf numFmtId="0" fontId="39" fillId="4" borderId="30" xfId="0" applyFont="1" applyFill="1" applyBorder="1" applyAlignment="1" applyProtection="1">
      <alignment horizontal="center" vertical="center"/>
    </xf>
    <xf numFmtId="0" fontId="40" fillId="0" borderId="7" xfId="0" applyFont="1" applyBorder="1" applyProtection="1"/>
    <xf numFmtId="0" fontId="40" fillId="0" borderId="58" xfId="0" applyFont="1" applyFill="1" applyBorder="1" applyAlignment="1" applyProtection="1">
      <alignment horizontal="center" vertical="center" wrapText="1"/>
      <protection locked="0"/>
    </xf>
    <xf numFmtId="0" fontId="22" fillId="0" borderId="7" xfId="0" applyFont="1" applyFill="1" applyBorder="1" applyAlignment="1" applyProtection="1">
      <alignment vertical="center"/>
    </xf>
    <xf numFmtId="0" fontId="18" fillId="0" borderId="7" xfId="0" applyFont="1" applyFill="1" applyBorder="1"/>
    <xf numFmtId="0" fontId="18" fillId="0" borderId="7" xfId="0" applyFont="1" applyFill="1" applyBorder="1" applyAlignment="1" applyProtection="1"/>
    <xf numFmtId="0" fontId="18" fillId="0" borderId="9" xfId="0" applyFont="1" applyFill="1" applyBorder="1" applyAlignment="1" applyProtection="1"/>
    <xf numFmtId="0" fontId="0" fillId="0" borderId="1" xfId="0" applyBorder="1" applyAlignment="1" applyProtection="1">
      <alignment horizontal="left"/>
    </xf>
    <xf numFmtId="43" fontId="0" fillId="0" borderId="8" xfId="0" applyNumberForma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center"/>
    </xf>
    <xf numFmtId="0" fontId="9" fillId="0" borderId="0" xfId="0" applyFont="1" applyBorder="1" applyAlignment="1" applyProtection="1">
      <alignment horizontal="center" vertical="center"/>
    </xf>
    <xf numFmtId="44" fontId="40" fillId="0" borderId="39" xfId="4" applyNumberFormat="1" applyFont="1" applyFill="1" applyBorder="1" applyAlignment="1" applyProtection="1">
      <alignment horizontal="left" vertical="center" wrapText="1"/>
      <protection locked="0"/>
    </xf>
    <xf numFmtId="44" fontId="40" fillId="8" borderId="39" xfId="1" applyNumberFormat="1" applyFont="1" applyFill="1" applyBorder="1" applyAlignment="1" applyProtection="1">
      <alignment horizontal="center" vertical="center" wrapText="1"/>
    </xf>
    <xf numFmtId="44" fontId="40" fillId="0" borderId="39" xfId="1" applyNumberFormat="1" applyFont="1" applyFill="1" applyBorder="1" applyAlignment="1" applyProtection="1">
      <alignment horizontal="left" vertical="center" wrapText="1"/>
      <protection locked="0"/>
    </xf>
    <xf numFmtId="0" fontId="0" fillId="0" borderId="0" xfId="0" applyNumberFormat="1"/>
    <xf numFmtId="44" fontId="40" fillId="0" borderId="59" xfId="4" applyNumberFormat="1" applyFont="1" applyFill="1" applyBorder="1" applyAlignment="1" applyProtection="1">
      <alignment horizontal="left" vertical="center" wrapText="1"/>
      <protection locked="0"/>
    </xf>
    <xf numFmtId="44" fontId="40" fillId="0" borderId="59" xfId="1" applyNumberFormat="1" applyFont="1" applyFill="1" applyBorder="1" applyAlignment="1" applyProtection="1">
      <alignment horizontal="left" vertical="center" wrapText="1"/>
      <protection locked="0"/>
    </xf>
    <xf numFmtId="44" fontId="41" fillId="0" borderId="61" xfId="1" applyNumberFormat="1" applyFont="1" applyFill="1" applyBorder="1" applyAlignment="1" applyProtection="1">
      <alignment horizontal="left" vertical="center" wrapText="1"/>
    </xf>
    <xf numFmtId="44" fontId="41" fillId="0" borderId="60" xfId="4" applyNumberFormat="1" applyFont="1" applyFill="1" applyBorder="1" applyAlignment="1" applyProtection="1">
      <alignment horizontal="center" vertical="center" wrapText="1"/>
      <protection locked="0"/>
    </xf>
    <xf numFmtId="43" fontId="0" fillId="0" borderId="5" xfId="0" applyNumberFormat="1" applyBorder="1" applyAlignment="1" applyProtection="1">
      <alignment horizontal="center"/>
    </xf>
    <xf numFmtId="0" fontId="0" fillId="0" borderId="6" xfId="0" applyBorder="1" applyAlignment="1" applyProtection="1">
      <alignment horizontal="left"/>
    </xf>
    <xf numFmtId="44" fontId="9" fillId="0" borderId="10" xfId="0" applyNumberFormat="1" applyFont="1" applyBorder="1" applyAlignment="1" applyProtection="1">
      <alignment horizontal="center"/>
    </xf>
    <xf numFmtId="0" fontId="9" fillId="0" borderId="0" xfId="0" applyFont="1" applyBorder="1" applyAlignment="1" applyProtection="1">
      <alignment horizontal="left" vertical="center"/>
    </xf>
    <xf numFmtId="0" fontId="0" fillId="0" borderId="0" xfId="0" applyBorder="1" applyAlignment="1" applyProtection="1">
      <alignment horizontal="center" vertical="center"/>
    </xf>
    <xf numFmtId="44" fontId="0" fillId="0" borderId="5" xfId="0" applyNumberFormat="1" applyBorder="1" applyAlignment="1" applyProtection="1">
      <alignment horizontal="center"/>
    </xf>
    <xf numFmtId="0" fontId="0" fillId="0" borderId="7" xfId="0" applyBorder="1" applyAlignment="1" applyProtection="1">
      <alignment horizontal="right" wrapText="1"/>
    </xf>
    <xf numFmtId="0" fontId="0" fillId="0" borderId="3" xfId="0" applyBorder="1" applyAlignment="1" applyProtection="1">
      <alignment horizontal="right" wrapText="1"/>
    </xf>
    <xf numFmtId="0" fontId="0" fillId="0" borderId="6" xfId="0" applyBorder="1" applyAlignment="1" applyProtection="1">
      <alignment horizontal="right"/>
    </xf>
    <xf numFmtId="44" fontId="41" fillId="0" borderId="61" xfId="1" applyNumberFormat="1" applyFont="1" applyFill="1" applyBorder="1" applyAlignment="1" applyProtection="1">
      <alignment horizontal="center" vertical="center"/>
      <protection locked="0"/>
    </xf>
    <xf numFmtId="0" fontId="23" fillId="12" borderId="11" xfId="0" applyFont="1" applyFill="1" applyBorder="1" applyAlignment="1" applyProtection="1">
      <alignment horizontal="left"/>
      <protection locked="0"/>
    </xf>
    <xf numFmtId="0" fontId="23" fillId="12" borderId="14" xfId="0" applyFont="1" applyFill="1" applyBorder="1" applyAlignment="1" applyProtection="1">
      <alignment horizontal="left"/>
      <protection locked="0"/>
    </xf>
    <xf numFmtId="0" fontId="23" fillId="12" borderId="7" xfId="0" applyFont="1" applyFill="1" applyBorder="1" applyAlignment="1" applyProtection="1">
      <alignment horizontal="left"/>
      <protection locked="0"/>
    </xf>
    <xf numFmtId="0" fontId="11" fillId="12" borderId="6" xfId="0" applyFont="1" applyFill="1" applyBorder="1" applyAlignment="1" applyProtection="1">
      <alignment horizontal="center"/>
      <protection locked="0"/>
    </xf>
    <xf numFmtId="0" fontId="22" fillId="3" borderId="16" xfId="0" applyNumberFormat="1" applyFont="1" applyFill="1" applyBorder="1" applyAlignment="1" applyProtection="1">
      <alignment horizontal="center" vertical="center"/>
      <protection locked="0"/>
    </xf>
    <xf numFmtId="0" fontId="41" fillId="0" borderId="4" xfId="0" applyFont="1" applyFill="1" applyBorder="1" applyAlignment="1" applyProtection="1">
      <alignment horizontal="center" vertical="center"/>
    </xf>
    <xf numFmtId="0" fontId="40" fillId="0" borderId="10" xfId="0"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0" fontId="40" fillId="0" borderId="30" xfId="0" applyFont="1" applyFill="1" applyBorder="1" applyAlignment="1" applyProtection="1">
      <alignment horizontal="center" vertical="center" wrapText="1"/>
    </xf>
    <xf numFmtId="0" fontId="40" fillId="4" borderId="7" xfId="0" applyFont="1" applyFill="1" applyBorder="1" applyAlignment="1" applyProtection="1">
      <alignment horizontal="center" vertical="center"/>
    </xf>
    <xf numFmtId="0" fontId="40" fillId="4" borderId="23" xfId="0" applyFont="1" applyFill="1" applyBorder="1" applyAlignment="1" applyProtection="1">
      <alignment horizontal="center" vertical="center"/>
    </xf>
    <xf numFmtId="0" fontId="40" fillId="0" borderId="39" xfId="0" applyFont="1" applyFill="1" applyBorder="1" applyAlignment="1" applyProtection="1">
      <alignment horizontal="center" vertical="center" wrapText="1"/>
      <protection locked="0"/>
    </xf>
    <xf numFmtId="0" fontId="11" fillId="12" borderId="3" xfId="0" applyFont="1" applyFill="1" applyBorder="1" applyAlignment="1" applyProtection="1">
      <alignment horizontal="center"/>
      <protection locked="0"/>
    </xf>
    <xf numFmtId="166" fontId="40" fillId="0" borderId="0" xfId="0" applyNumberFormat="1" applyFont="1" applyFill="1" applyBorder="1" applyAlignment="1" applyProtection="1">
      <alignment horizontal="center" vertical="center" wrapText="1"/>
      <protection locked="0"/>
    </xf>
    <xf numFmtId="0" fontId="42" fillId="13" borderId="27" xfId="0" applyFont="1" applyFill="1" applyBorder="1" applyAlignment="1" applyProtection="1">
      <alignment horizontal="center" vertical="center" wrapText="1"/>
    </xf>
    <xf numFmtId="0" fontId="42" fillId="13" borderId="26" xfId="0" applyFont="1" applyFill="1" applyBorder="1" applyAlignment="1" applyProtection="1">
      <alignment horizontal="center" vertical="center"/>
    </xf>
    <xf numFmtId="0" fontId="21" fillId="12" borderId="0" xfId="3" applyFont="1" applyFill="1" applyBorder="1" applyAlignment="1" applyProtection="1">
      <alignment vertical="center" wrapText="1"/>
      <protection locked="0"/>
    </xf>
    <xf numFmtId="0" fontId="0" fillId="12" borderId="0" xfId="0" applyFont="1" applyFill="1" applyBorder="1" applyProtection="1">
      <protection locked="0"/>
    </xf>
    <xf numFmtId="0" fontId="21" fillId="12" borderId="1" xfId="3" applyFont="1" applyFill="1" applyBorder="1" applyAlignment="1" applyProtection="1">
      <alignment vertical="center" wrapText="1"/>
      <protection locked="0"/>
    </xf>
    <xf numFmtId="0" fontId="0" fillId="12" borderId="1" xfId="0" applyFont="1" applyFill="1" applyBorder="1" applyProtection="1">
      <protection locked="0"/>
    </xf>
    <xf numFmtId="0" fontId="40" fillId="7" borderId="64" xfId="0" applyFont="1" applyFill="1" applyBorder="1" applyAlignment="1" applyProtection="1">
      <alignment horizontal="center" vertical="center"/>
    </xf>
    <xf numFmtId="0" fontId="22" fillId="3" borderId="27" xfId="0" applyNumberFormat="1" applyFont="1" applyFill="1" applyBorder="1" applyAlignment="1" applyProtection="1">
      <alignment horizontal="center" vertical="center"/>
      <protection locked="0"/>
    </xf>
    <xf numFmtId="0" fontId="40" fillId="0" borderId="33" xfId="0" applyFont="1" applyBorder="1" applyAlignment="1" applyProtection="1">
      <alignment horizontal="center" vertical="center"/>
    </xf>
    <xf numFmtId="0" fontId="40" fillId="8" borderId="70" xfId="0" applyFont="1" applyFill="1" applyBorder="1" applyAlignment="1" applyProtection="1">
      <alignment horizontal="center" vertical="center"/>
    </xf>
    <xf numFmtId="0" fontId="40" fillId="8" borderId="71" xfId="0" applyFont="1" applyFill="1" applyBorder="1" applyAlignment="1" applyProtection="1">
      <alignment horizontal="center" vertical="center"/>
    </xf>
    <xf numFmtId="0" fontId="40" fillId="3" borderId="72" xfId="0" applyNumberFormat="1" applyFont="1" applyFill="1" applyBorder="1" applyAlignment="1" applyProtection="1">
      <alignment horizontal="center" vertical="center"/>
      <protection locked="0"/>
    </xf>
    <xf numFmtId="0" fontId="40" fillId="7" borderId="72" xfId="0" applyFont="1" applyFill="1" applyBorder="1" applyAlignment="1" applyProtection="1">
      <alignment horizontal="center" vertical="center"/>
    </xf>
    <xf numFmtId="0" fontId="40" fillId="3" borderId="74" xfId="0" applyFont="1" applyFill="1" applyBorder="1" applyAlignment="1" applyProtection="1">
      <alignment horizontal="center" vertical="center"/>
      <protection locked="0"/>
    </xf>
    <xf numFmtId="0" fontId="1" fillId="0" borderId="0" xfId="0" applyFont="1" applyBorder="1" applyAlignment="1" applyProtection="1">
      <alignment horizontal="left"/>
    </xf>
    <xf numFmtId="0" fontId="1" fillId="0" borderId="1" xfId="0" applyFont="1" applyBorder="1" applyAlignment="1" applyProtection="1">
      <alignment horizontal="left"/>
    </xf>
    <xf numFmtId="0" fontId="40" fillId="0" borderId="39" xfId="0" applyFont="1" applyFill="1" applyBorder="1" applyAlignment="1" applyProtection="1">
      <alignment horizontal="center" vertical="center" wrapText="1"/>
      <protection locked="0"/>
    </xf>
    <xf numFmtId="166" fontId="40" fillId="0" borderId="39" xfId="0" applyNumberFormat="1" applyFont="1" applyFill="1" applyBorder="1" applyAlignment="1" applyProtection="1">
      <alignment horizontal="center" vertical="center" wrapText="1"/>
      <protection locked="0"/>
    </xf>
    <xf numFmtId="0" fontId="15" fillId="0" borderId="10" xfId="0" applyFont="1" applyBorder="1" applyAlignment="1" applyProtection="1">
      <alignment horizontal="center" vertical="center"/>
    </xf>
    <xf numFmtId="0" fontId="1" fillId="0" borderId="0" xfId="0" applyFont="1" applyAlignment="1">
      <alignment horizontal="center"/>
    </xf>
    <xf numFmtId="0" fontId="13" fillId="2" borderId="44" xfId="0" applyFont="1" applyFill="1" applyBorder="1"/>
    <xf numFmtId="0" fontId="13" fillId="2" borderId="0" xfId="0" applyFont="1" applyFill="1" applyBorder="1"/>
    <xf numFmtId="0" fontId="40" fillId="0" borderId="8" xfId="0" applyFont="1" applyFill="1" applyBorder="1" applyAlignment="1" applyProtection="1">
      <alignment vertical="center"/>
      <protection locked="0"/>
    </xf>
    <xf numFmtId="0" fontId="40" fillId="0" borderId="2" xfId="0" applyFont="1" applyFill="1" applyBorder="1" applyAlignment="1" applyProtection="1">
      <alignment vertical="center"/>
      <protection locked="0"/>
    </xf>
    <xf numFmtId="0" fontId="40" fillId="0" borderId="59" xfId="0" applyNumberFormat="1" applyFont="1" applyFill="1" applyBorder="1" applyAlignment="1" applyProtection="1">
      <alignment horizontal="center" vertical="center" wrapText="1"/>
      <protection locked="0"/>
    </xf>
    <xf numFmtId="166" fontId="40" fillId="0" borderId="59" xfId="0" applyNumberFormat="1" applyFont="1" applyFill="1" applyBorder="1" applyAlignment="1" applyProtection="1">
      <alignment horizontal="center" vertical="center" wrapText="1"/>
      <protection locked="0"/>
    </xf>
    <xf numFmtId="0" fontId="40" fillId="0" borderId="59" xfId="0" applyFont="1" applyFill="1" applyBorder="1" applyAlignment="1" applyProtection="1">
      <alignment horizontal="center" vertical="center" wrapText="1"/>
      <protection locked="0"/>
    </xf>
    <xf numFmtId="0" fontId="41" fillId="0" borderId="78" xfId="0" applyFont="1" applyFill="1" applyBorder="1" applyAlignment="1" applyProtection="1">
      <alignment horizontal="center" vertical="center"/>
      <protection locked="0"/>
    </xf>
    <xf numFmtId="164" fontId="41" fillId="0" borderId="79" xfId="4" applyFont="1" applyFill="1" applyBorder="1" applyAlignment="1" applyProtection="1">
      <alignment horizontal="center" vertical="center"/>
      <protection locked="0"/>
    </xf>
    <xf numFmtId="164" fontId="41" fillId="0" borderId="80" xfId="4" applyFont="1" applyFill="1" applyBorder="1" applyAlignment="1" applyProtection="1">
      <alignment vertical="center"/>
      <protection locked="0"/>
    </xf>
    <xf numFmtId="166" fontId="40" fillId="0" borderId="39" xfId="0" applyNumberFormat="1" applyFont="1" applyFill="1" applyBorder="1" applyAlignment="1" applyProtection="1">
      <alignment horizontal="center" vertical="center" wrapText="1"/>
      <protection locked="0"/>
    </xf>
    <xf numFmtId="0" fontId="26" fillId="0" borderId="0" xfId="3" applyFont="1" applyFill="1" applyBorder="1" applyAlignment="1" applyProtection="1">
      <alignment horizontal="left" vertical="center" wrapText="1"/>
    </xf>
    <xf numFmtId="0" fontId="41" fillId="4" borderId="11" xfId="0" applyFont="1" applyFill="1" applyBorder="1" applyAlignment="1" applyProtection="1">
      <alignment horizontal="center" vertical="center" wrapText="1"/>
    </xf>
    <xf numFmtId="0" fontId="40" fillId="3" borderId="27" xfId="0" applyNumberFormat="1" applyFont="1" applyFill="1" applyBorder="1" applyAlignment="1" applyProtection="1">
      <alignment horizontal="center" vertical="center"/>
      <protection locked="0"/>
    </xf>
    <xf numFmtId="0" fontId="42" fillId="14" borderId="27" xfId="0" applyFont="1" applyFill="1" applyBorder="1" applyAlignment="1" applyProtection="1">
      <alignment horizontal="center" vertical="center" wrapText="1"/>
    </xf>
    <xf numFmtId="0" fontId="42" fillId="14" borderId="26" xfId="0" applyFont="1" applyFill="1" applyBorder="1" applyAlignment="1" applyProtection="1">
      <alignment horizontal="center" vertical="center"/>
    </xf>
    <xf numFmtId="0" fontId="39" fillId="12" borderId="0" xfId="3" applyFont="1" applyFill="1" applyBorder="1" applyAlignment="1" applyProtection="1">
      <alignment horizontal="left" vertical="center"/>
    </xf>
    <xf numFmtId="0" fontId="40" fillId="0" borderId="0" xfId="0" applyFont="1" applyBorder="1" applyAlignment="1">
      <alignment horizontal="left" vertical="center"/>
    </xf>
    <xf numFmtId="44" fontId="40" fillId="8" borderId="53" xfId="1" applyNumberFormat="1" applyFont="1" applyFill="1" applyBorder="1" applyAlignment="1" applyProtection="1">
      <alignment horizontal="center" vertical="center" wrapText="1"/>
    </xf>
    <xf numFmtId="0" fontId="26" fillId="0" borderId="0" xfId="3" applyFont="1" applyFill="1" applyBorder="1" applyAlignment="1" applyProtection="1">
      <alignment vertical="center" wrapText="1"/>
    </xf>
    <xf numFmtId="44" fontId="41" fillId="0" borderId="84" xfId="1" applyNumberFormat="1" applyFont="1" applyFill="1" applyBorder="1" applyAlignment="1" applyProtection="1">
      <alignment horizontal="center" vertical="center" wrapText="1"/>
    </xf>
    <xf numFmtId="0" fontId="41" fillId="0" borderId="10" xfId="0" applyFont="1" applyFill="1" applyBorder="1" applyAlignment="1" applyProtection="1">
      <alignment horizontal="left" vertical="center"/>
      <protection locked="0"/>
    </xf>
    <xf numFmtId="0" fontId="40" fillId="0" borderId="10" xfId="0" applyFont="1" applyFill="1" applyBorder="1" applyAlignment="1" applyProtection="1">
      <alignment horizontal="left" vertical="center"/>
      <protection locked="0"/>
    </xf>
    <xf numFmtId="0" fontId="41" fillId="0" borderId="34" xfId="0"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0" fontId="40" fillId="0" borderId="8" xfId="0" applyFont="1" applyFill="1" applyBorder="1" applyAlignment="1" applyProtection="1">
      <alignment horizontal="center"/>
      <protection locked="0"/>
    </xf>
    <xf numFmtId="0" fontId="40" fillId="0" borderId="2" xfId="0" applyFont="1" applyFill="1" applyBorder="1" applyAlignment="1" applyProtection="1">
      <alignment horizontal="center"/>
      <protection locked="0"/>
    </xf>
    <xf numFmtId="0" fontId="40" fillId="0" borderId="5" xfId="0" applyFont="1" applyFill="1" applyBorder="1" applyAlignment="1" applyProtection="1">
      <alignment horizontal="center"/>
      <protection locked="0"/>
    </xf>
    <xf numFmtId="14" fontId="40" fillId="0" borderId="8" xfId="0" applyNumberFormat="1" applyFont="1" applyFill="1" applyBorder="1" applyAlignment="1" applyProtection="1">
      <alignment horizontal="center" vertical="center"/>
      <protection locked="0"/>
    </xf>
    <xf numFmtId="14" fontId="40" fillId="0" borderId="5" xfId="0" applyNumberFormat="1" applyFont="1" applyFill="1" applyBorder="1" applyAlignment="1" applyProtection="1">
      <alignment horizontal="center" vertical="center"/>
      <protection locked="0"/>
    </xf>
    <xf numFmtId="0" fontId="41" fillId="4" borderId="8" xfId="0" applyFont="1" applyFill="1" applyBorder="1" applyAlignment="1" applyProtection="1">
      <alignment horizontal="center" vertical="center" wrapText="1"/>
    </xf>
    <xf numFmtId="0" fontId="41" fillId="4" borderId="5" xfId="0" applyFont="1" applyFill="1" applyBorder="1" applyAlignment="1" applyProtection="1">
      <alignment horizontal="center" vertical="center" wrapText="1"/>
    </xf>
    <xf numFmtId="0" fontId="43" fillId="2" borderId="7" xfId="0" applyFont="1" applyFill="1" applyBorder="1" applyAlignment="1" applyProtection="1">
      <alignment horizontal="right" vertical="center"/>
    </xf>
    <xf numFmtId="0" fontId="43" fillId="2" borderId="0" xfId="0" applyFont="1" applyFill="1" applyBorder="1" applyAlignment="1" applyProtection="1">
      <alignment horizontal="right" vertical="center"/>
    </xf>
    <xf numFmtId="0" fontId="40" fillId="0" borderId="8" xfId="0" applyFont="1" applyFill="1" applyBorder="1" applyAlignment="1" applyProtection="1">
      <alignment horizontal="center" vertical="center"/>
      <protection locked="0"/>
    </xf>
    <xf numFmtId="0" fontId="40" fillId="0" borderId="5" xfId="0" applyFont="1" applyFill="1" applyBorder="1" applyAlignment="1" applyProtection="1">
      <alignment horizontal="center" vertical="center"/>
      <protection locked="0"/>
    </xf>
    <xf numFmtId="0" fontId="40" fillId="0" borderId="85" xfId="0" applyFont="1" applyFill="1" applyBorder="1" applyAlignment="1" applyProtection="1">
      <alignment horizontal="center" vertical="center"/>
      <protection locked="0"/>
    </xf>
    <xf numFmtId="0" fontId="40" fillId="0" borderId="86" xfId="0" applyFont="1" applyFill="1" applyBorder="1" applyAlignment="1" applyProtection="1">
      <alignment horizontal="center" vertical="center"/>
      <protection locked="0"/>
    </xf>
    <xf numFmtId="9" fontId="41" fillId="0" borderId="8" xfId="0" applyNumberFormat="1" applyFont="1" applyFill="1" applyBorder="1" applyAlignment="1" applyProtection="1">
      <alignment horizontal="center" vertical="center" wrapText="1"/>
      <protection locked="0"/>
    </xf>
    <xf numFmtId="9" fontId="41" fillId="0" borderId="2" xfId="0" applyNumberFormat="1" applyFont="1" applyFill="1" applyBorder="1" applyAlignment="1" applyProtection="1">
      <alignment horizontal="center" vertical="center" wrapText="1"/>
      <protection locked="0"/>
    </xf>
    <xf numFmtId="9" fontId="41" fillId="0" borderId="5" xfId="0" applyNumberFormat="1" applyFont="1" applyFill="1" applyBorder="1" applyAlignment="1" applyProtection="1">
      <alignment horizontal="center" vertical="center" wrapText="1"/>
      <protection locked="0"/>
    </xf>
    <xf numFmtId="1" fontId="40" fillId="0" borderId="34" xfId="0" applyNumberFormat="1" applyFont="1" applyFill="1" applyBorder="1" applyAlignment="1" applyProtection="1">
      <alignment horizontal="center" vertical="center"/>
      <protection locked="0"/>
    </xf>
    <xf numFmtId="1" fontId="40" fillId="0" borderId="10" xfId="0" applyNumberFormat="1" applyFont="1" applyFill="1" applyBorder="1" applyAlignment="1" applyProtection="1">
      <alignment horizontal="center" vertical="center"/>
      <protection locked="0"/>
    </xf>
    <xf numFmtId="0" fontId="41" fillId="0" borderId="39" xfId="0" applyFont="1" applyFill="1" applyBorder="1" applyAlignment="1" applyProtection="1">
      <alignment horizontal="center" vertical="center" wrapText="1"/>
    </xf>
    <xf numFmtId="0" fontId="40" fillId="3" borderId="37" xfId="0" applyFont="1" applyFill="1" applyBorder="1" applyAlignment="1" applyProtection="1">
      <alignment horizontal="center" vertical="center"/>
      <protection locked="0"/>
    </xf>
    <xf numFmtId="0" fontId="40" fillId="3" borderId="65" xfId="0" applyFont="1" applyFill="1" applyBorder="1" applyAlignment="1" applyProtection="1">
      <alignment horizontal="center" vertical="center"/>
      <protection locked="0"/>
    </xf>
    <xf numFmtId="0" fontId="40" fillId="3" borderId="33" xfId="0" applyFont="1" applyFill="1" applyBorder="1" applyAlignment="1" applyProtection="1">
      <alignment horizontal="center" vertical="center"/>
      <protection locked="0"/>
    </xf>
    <xf numFmtId="0" fontId="40" fillId="3" borderId="75" xfId="0" applyFont="1" applyFill="1" applyBorder="1" applyAlignment="1" applyProtection="1">
      <alignment horizontal="center" vertical="center"/>
      <protection locked="0"/>
    </xf>
    <xf numFmtId="0" fontId="40" fillId="3" borderId="66" xfId="0" applyFont="1" applyFill="1" applyBorder="1" applyAlignment="1" applyProtection="1">
      <alignment horizontal="center" vertical="center"/>
      <protection locked="0"/>
    </xf>
    <xf numFmtId="0" fontId="42" fillId="9" borderId="29" xfId="0" applyFont="1" applyFill="1" applyBorder="1" applyAlignment="1" applyProtection="1">
      <alignment horizontal="center" vertical="center"/>
    </xf>
    <xf numFmtId="0" fontId="42" fillId="9" borderId="24" xfId="0" applyFont="1" applyFill="1" applyBorder="1" applyAlignment="1" applyProtection="1">
      <alignment horizontal="center" vertical="center"/>
    </xf>
    <xf numFmtId="0" fontId="40" fillId="4" borderId="7" xfId="0" applyFont="1" applyFill="1" applyBorder="1" applyAlignment="1" applyProtection="1">
      <alignment horizontal="center" vertical="center"/>
    </xf>
    <xf numFmtId="0" fontId="40" fillId="4" borderId="23" xfId="0" applyFont="1" applyFill="1" applyBorder="1" applyAlignment="1" applyProtection="1">
      <alignment horizontal="center" vertical="center"/>
    </xf>
    <xf numFmtId="0" fontId="41" fillId="0" borderId="32" xfId="0" applyFont="1" applyFill="1" applyBorder="1" applyAlignment="1" applyProtection="1">
      <alignment horizontal="center" vertical="center"/>
    </xf>
    <xf numFmtId="0" fontId="41" fillId="0" borderId="21" xfId="0" applyFont="1" applyFill="1" applyBorder="1" applyAlignment="1" applyProtection="1">
      <alignment horizontal="center" vertical="center"/>
    </xf>
    <xf numFmtId="0" fontId="41" fillId="0" borderId="26" xfId="0" applyFont="1" applyFill="1" applyBorder="1" applyAlignment="1" applyProtection="1">
      <alignment horizontal="center" vertical="center"/>
    </xf>
    <xf numFmtId="0" fontId="41" fillId="0" borderId="69" xfId="0" applyFont="1" applyFill="1" applyBorder="1" applyAlignment="1" applyProtection="1">
      <alignment horizontal="center" vertical="center"/>
    </xf>
    <xf numFmtId="0" fontId="41" fillId="0" borderId="62" xfId="0" applyFont="1" applyFill="1" applyBorder="1" applyAlignment="1" applyProtection="1">
      <alignment horizontal="center" vertical="center"/>
    </xf>
    <xf numFmtId="0" fontId="41" fillId="0" borderId="19" xfId="0" applyFont="1" applyFill="1" applyBorder="1" applyAlignment="1" applyProtection="1">
      <alignment horizontal="center" vertical="center"/>
    </xf>
    <xf numFmtId="0" fontId="41" fillId="0" borderId="83" xfId="0" applyFont="1" applyFill="1" applyBorder="1" applyAlignment="1" applyProtection="1">
      <alignment horizontal="center" vertical="center"/>
    </xf>
    <xf numFmtId="0" fontId="38" fillId="4" borderId="56" xfId="0" applyFont="1" applyFill="1" applyBorder="1" applyAlignment="1" applyProtection="1">
      <alignment horizontal="center" vertical="center"/>
    </xf>
    <xf numFmtId="0" fontId="38" fillId="4" borderId="28" xfId="0" applyFont="1" applyFill="1" applyBorder="1" applyAlignment="1" applyProtection="1">
      <alignment horizontal="center" vertical="center"/>
    </xf>
    <xf numFmtId="0" fontId="40" fillId="0" borderId="24" xfId="0" applyFont="1" applyFill="1" applyBorder="1" applyAlignment="1" applyProtection="1">
      <alignment horizontal="center" vertical="center" wrapText="1"/>
    </xf>
    <xf numFmtId="0" fontId="40" fillId="0" borderId="27" xfId="0" applyFont="1" applyFill="1" applyBorder="1" applyAlignment="1" applyProtection="1">
      <alignment horizontal="center" vertical="center"/>
    </xf>
    <xf numFmtId="0" fontId="40" fillId="0" borderId="25" xfId="0" applyFont="1" applyFill="1" applyBorder="1" applyAlignment="1" applyProtection="1">
      <alignment horizontal="center" vertical="center"/>
    </xf>
    <xf numFmtId="0" fontId="40" fillId="0" borderId="28" xfId="0" applyFont="1" applyFill="1" applyBorder="1" applyAlignment="1" applyProtection="1">
      <alignment horizontal="center" vertical="center"/>
    </xf>
    <xf numFmtId="0" fontId="40" fillId="0" borderId="38"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23" xfId="0" applyFont="1" applyFill="1" applyBorder="1" applyAlignment="1" applyProtection="1">
      <alignment horizontal="center" vertical="center"/>
    </xf>
    <xf numFmtId="0" fontId="40" fillId="0" borderId="27" xfId="0" applyFont="1" applyBorder="1" applyAlignment="1">
      <alignment horizontal="center" vertical="center" wrapText="1"/>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19" xfId="0" applyFont="1" applyBorder="1" applyAlignment="1">
      <alignment horizontal="center" vertical="center"/>
    </xf>
    <xf numFmtId="0" fontId="42" fillId="6" borderId="29" xfId="0" applyFont="1" applyFill="1" applyBorder="1" applyAlignment="1" applyProtection="1">
      <alignment horizontal="center" vertical="center"/>
    </xf>
    <xf numFmtId="0" fontId="42" fillId="6" borderId="36" xfId="0" applyFont="1" applyFill="1" applyBorder="1" applyAlignment="1" applyProtection="1">
      <alignment horizontal="center" vertical="center"/>
    </xf>
    <xf numFmtId="0" fontId="41" fillId="0" borderId="58" xfId="0" applyFont="1" applyFill="1" applyBorder="1" applyAlignment="1" applyProtection="1">
      <alignment horizontal="center" vertical="center"/>
    </xf>
    <xf numFmtId="0" fontId="41" fillId="0" borderId="39" xfId="0" applyFont="1" applyFill="1" applyBorder="1" applyAlignment="1" applyProtection="1">
      <alignment horizontal="center" vertical="center"/>
    </xf>
    <xf numFmtId="166" fontId="40" fillId="0" borderId="39" xfId="0" applyNumberFormat="1" applyFont="1" applyFill="1" applyBorder="1" applyAlignment="1" applyProtection="1">
      <alignment horizontal="center" vertical="center" wrapText="1"/>
      <protection locked="0"/>
    </xf>
    <xf numFmtId="166" fontId="40" fillId="0" borderId="53" xfId="0" applyNumberFormat="1" applyFont="1" applyFill="1" applyBorder="1" applyAlignment="1" applyProtection="1">
      <alignment horizontal="center" vertical="center" wrapText="1"/>
      <protection locked="0"/>
    </xf>
    <xf numFmtId="166" fontId="40" fillId="0" borderId="81" xfId="0" applyNumberFormat="1" applyFont="1" applyFill="1" applyBorder="1" applyAlignment="1" applyProtection="1">
      <alignment horizontal="center" vertical="center" wrapText="1"/>
      <protection locked="0"/>
    </xf>
    <xf numFmtId="0" fontId="1" fillId="0" borderId="77" xfId="0" applyFont="1" applyFill="1" applyBorder="1" applyAlignment="1" applyProtection="1">
      <alignment horizontal="center" wrapText="1"/>
    </xf>
    <xf numFmtId="0" fontId="52" fillId="0" borderId="12" xfId="3" applyFont="1" applyFill="1" applyBorder="1" applyAlignment="1" applyProtection="1">
      <alignment horizontal="left" vertical="top"/>
      <protection locked="0"/>
    </xf>
    <xf numFmtId="0" fontId="52" fillId="0" borderId="11" xfId="3" applyFont="1" applyFill="1" applyBorder="1" applyAlignment="1" applyProtection="1">
      <alignment horizontal="left" vertical="top"/>
      <protection locked="0"/>
    </xf>
    <xf numFmtId="0" fontId="52" fillId="0" borderId="14" xfId="3" applyFont="1" applyFill="1" applyBorder="1" applyAlignment="1" applyProtection="1">
      <alignment horizontal="left" vertical="top"/>
      <protection locked="0"/>
    </xf>
    <xf numFmtId="0" fontId="52" fillId="0" borderId="7" xfId="3" applyFont="1" applyFill="1" applyBorder="1" applyAlignment="1" applyProtection="1">
      <alignment horizontal="left" vertical="top"/>
      <protection locked="0"/>
    </xf>
    <xf numFmtId="0" fontId="52" fillId="0" borderId="0" xfId="3" applyFont="1" applyFill="1" applyBorder="1" applyAlignment="1" applyProtection="1">
      <alignment horizontal="left" vertical="top"/>
      <protection locked="0"/>
    </xf>
    <xf numFmtId="0" fontId="52" fillId="0" borderId="3" xfId="3" applyFont="1" applyFill="1" applyBorder="1" applyAlignment="1" applyProtection="1">
      <alignment horizontal="left" vertical="top"/>
      <protection locked="0"/>
    </xf>
    <xf numFmtId="0" fontId="52" fillId="0" borderId="6" xfId="3" applyFont="1" applyFill="1" applyBorder="1" applyAlignment="1" applyProtection="1">
      <alignment horizontal="left" vertical="top"/>
      <protection locked="0"/>
    </xf>
    <xf numFmtId="0" fontId="52" fillId="0" borderId="1" xfId="3" applyFont="1" applyFill="1" applyBorder="1" applyAlignment="1" applyProtection="1">
      <alignment horizontal="left" vertical="top"/>
      <protection locked="0"/>
    </xf>
    <xf numFmtId="0" fontId="52" fillId="0" borderId="4" xfId="3" applyFont="1" applyFill="1" applyBorder="1" applyAlignment="1" applyProtection="1">
      <alignment horizontal="left" vertical="top"/>
      <protection locked="0"/>
    </xf>
    <xf numFmtId="0" fontId="10" fillId="12" borderId="0" xfId="0" applyFont="1" applyFill="1" applyBorder="1" applyAlignment="1" applyProtection="1">
      <alignment horizontal="left" vertical="center"/>
      <protection locked="0"/>
    </xf>
    <xf numFmtId="0" fontId="48" fillId="0" borderId="0" xfId="0" applyFont="1" applyAlignment="1">
      <alignment vertical="center"/>
    </xf>
    <xf numFmtId="0" fontId="11" fillId="12" borderId="7" xfId="0" applyFont="1" applyFill="1" applyBorder="1" applyAlignment="1" applyProtection="1">
      <alignment horizontal="center"/>
      <protection locked="0"/>
    </xf>
    <xf numFmtId="0" fontId="11" fillId="12" borderId="0" xfId="0" applyFont="1" applyFill="1" applyBorder="1" applyAlignment="1" applyProtection="1">
      <alignment horizontal="center"/>
      <protection locked="0"/>
    </xf>
    <xf numFmtId="0" fontId="11" fillId="12" borderId="3" xfId="0" applyFont="1" applyFill="1" applyBorder="1" applyAlignment="1" applyProtection="1">
      <alignment horizontal="center"/>
      <protection locked="0"/>
    </xf>
    <xf numFmtId="0" fontId="29" fillId="12" borderId="12" xfId="3" applyFont="1" applyFill="1" applyBorder="1" applyAlignment="1" applyProtection="1">
      <alignment horizontal="left" vertical="top" wrapText="1"/>
    </xf>
    <xf numFmtId="0" fontId="29" fillId="12" borderId="11" xfId="3" applyFont="1" applyFill="1" applyBorder="1" applyAlignment="1" applyProtection="1">
      <alignment horizontal="left" vertical="top" wrapText="1"/>
    </xf>
    <xf numFmtId="0" fontId="29" fillId="12" borderId="14" xfId="3" applyFont="1" applyFill="1" applyBorder="1" applyAlignment="1" applyProtection="1">
      <alignment horizontal="left" vertical="top" wrapText="1"/>
    </xf>
    <xf numFmtId="0" fontId="29" fillId="12" borderId="7" xfId="3" applyFont="1" applyFill="1" applyBorder="1" applyAlignment="1" applyProtection="1">
      <alignment horizontal="left" vertical="top" wrapText="1"/>
    </xf>
    <xf numFmtId="0" fontId="29" fillId="12" borderId="0" xfId="3" applyFont="1" applyFill="1" applyBorder="1" applyAlignment="1" applyProtection="1">
      <alignment horizontal="left" vertical="top" wrapText="1"/>
    </xf>
    <xf numFmtId="0" fontId="29" fillId="12" borderId="3" xfId="3" applyFont="1" applyFill="1" applyBorder="1" applyAlignment="1" applyProtection="1">
      <alignment horizontal="left" vertical="top" wrapText="1"/>
    </xf>
    <xf numFmtId="0" fontId="29" fillId="12" borderId="12" xfId="3" applyFont="1" applyFill="1" applyBorder="1" applyAlignment="1" applyProtection="1">
      <alignment horizontal="left" vertical="top"/>
    </xf>
    <xf numFmtId="0" fontId="29" fillId="12" borderId="11" xfId="3" applyFont="1" applyFill="1" applyBorder="1" applyAlignment="1" applyProtection="1">
      <alignment horizontal="left" vertical="top"/>
    </xf>
    <xf numFmtId="0" fontId="39" fillId="12" borderId="7" xfId="3" applyFont="1" applyFill="1" applyBorder="1" applyAlignment="1" applyProtection="1">
      <alignment horizontal="left" vertical="center"/>
    </xf>
    <xf numFmtId="0" fontId="40" fillId="0" borderId="7" xfId="0" applyFont="1" applyBorder="1" applyAlignment="1">
      <alignment horizontal="left" vertical="center"/>
    </xf>
    <xf numFmtId="0" fontId="50" fillId="12" borderId="0" xfId="3" applyFont="1" applyFill="1" applyBorder="1" applyAlignment="1" applyProtection="1">
      <alignment horizontal="left" vertical="center" wrapText="1"/>
      <protection locked="0"/>
    </xf>
    <xf numFmtId="0" fontId="50" fillId="12" borderId="19" xfId="3" applyFont="1" applyFill="1" applyBorder="1" applyAlignment="1" applyProtection="1">
      <alignment horizontal="left" vertical="center" wrapText="1"/>
      <protection locked="0"/>
    </xf>
    <xf numFmtId="14" fontId="50" fillId="12" borderId="0" xfId="3" applyNumberFormat="1" applyFont="1" applyFill="1" applyBorder="1" applyAlignment="1" applyProtection="1">
      <alignment horizontal="left" vertical="center" wrapText="1"/>
      <protection locked="0"/>
    </xf>
    <xf numFmtId="0" fontId="40" fillId="0" borderId="7" xfId="0" applyFont="1" applyFill="1" applyBorder="1" applyAlignment="1" applyProtection="1">
      <alignment horizontal="center" vertical="center" wrapText="1"/>
    </xf>
    <xf numFmtId="0" fontId="40" fillId="0" borderId="3" xfId="0" applyFont="1" applyFill="1" applyBorder="1" applyAlignment="1" applyProtection="1">
      <alignment horizontal="center" vertical="center" wrapText="1"/>
    </xf>
    <xf numFmtId="0" fontId="39" fillId="0" borderId="12" xfId="3" applyFont="1" applyFill="1" applyBorder="1" applyAlignment="1" applyProtection="1">
      <alignment horizontal="center" vertical="center" wrapText="1" shrinkToFit="1"/>
    </xf>
    <xf numFmtId="0" fontId="39" fillId="0" borderId="14" xfId="3" applyFont="1" applyFill="1" applyBorder="1" applyAlignment="1" applyProtection="1">
      <alignment horizontal="center" vertical="center" wrapText="1" shrinkToFit="1"/>
    </xf>
    <xf numFmtId="0" fontId="39" fillId="0" borderId="67" xfId="3" applyFont="1" applyFill="1" applyBorder="1" applyAlignment="1" applyProtection="1">
      <alignment horizontal="center" vertical="center" wrapText="1" shrinkToFit="1"/>
    </xf>
    <xf numFmtId="0" fontId="39" fillId="0" borderId="63" xfId="3" applyFont="1" applyFill="1" applyBorder="1" applyAlignment="1" applyProtection="1">
      <alignment horizontal="center" vertical="center" wrapText="1" shrinkToFit="1"/>
    </xf>
    <xf numFmtId="0" fontId="40" fillId="3" borderId="68" xfId="0" applyFont="1" applyFill="1" applyBorder="1" applyAlignment="1" applyProtection="1">
      <alignment horizontal="center" vertical="center"/>
      <protection locked="0"/>
    </xf>
    <xf numFmtId="0" fontId="41" fillId="0" borderId="59" xfId="0" applyFont="1" applyFill="1" applyBorder="1" applyAlignment="1" applyProtection="1">
      <alignment horizontal="center" vertical="center" wrapText="1"/>
    </xf>
    <xf numFmtId="0" fontId="41" fillId="0" borderId="82" xfId="0" applyFont="1" applyFill="1" applyBorder="1" applyAlignment="1" applyProtection="1">
      <alignment horizontal="center" vertical="center" wrapText="1"/>
    </xf>
    <xf numFmtId="44" fontId="40" fillId="8" borderId="10" xfId="1" applyNumberFormat="1" applyFont="1" applyFill="1" applyBorder="1" applyAlignment="1" applyProtection="1">
      <alignment horizontal="center" vertical="center" wrapText="1"/>
    </xf>
    <xf numFmtId="0" fontId="27" fillId="0" borderId="77" xfId="3" applyFont="1" applyFill="1" applyBorder="1" applyAlignment="1" applyProtection="1">
      <alignment horizontal="center" vertical="center" wrapText="1"/>
    </xf>
    <xf numFmtId="0" fontId="40" fillId="0" borderId="6" xfId="0" applyFont="1" applyFill="1" applyBorder="1" applyAlignment="1" applyProtection="1">
      <alignment horizontal="center" vertical="center" wrapText="1"/>
    </xf>
    <xf numFmtId="0" fontId="40" fillId="0" borderId="40"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2" fillId="0" borderId="0" xfId="0" applyNumberFormat="1" applyFont="1" applyFill="1" applyBorder="1" applyAlignment="1" applyProtection="1">
      <alignment horizontal="center" vertical="center" wrapText="1"/>
    </xf>
    <xf numFmtId="166" fontId="40" fillId="0" borderId="0" xfId="0" applyNumberFormat="1" applyFont="1" applyFill="1" applyBorder="1" applyAlignment="1" applyProtection="1">
      <alignment horizontal="center" vertical="center" wrapText="1"/>
      <protection locked="0"/>
    </xf>
    <xf numFmtId="165" fontId="40" fillId="0" borderId="9" xfId="1" applyFont="1" applyFill="1" applyBorder="1" applyAlignment="1" applyProtection="1">
      <alignment horizontal="center" vertical="center" wrapText="1"/>
    </xf>
    <xf numFmtId="165" fontId="40" fillId="0" borderId="6" xfId="1" applyFont="1" applyFill="1" applyBorder="1" applyAlignment="1" applyProtection="1">
      <alignment horizontal="center" vertical="center" wrapText="1"/>
    </xf>
    <xf numFmtId="0" fontId="26" fillId="0" borderId="0" xfId="3" applyFont="1" applyFill="1" applyBorder="1" applyAlignment="1" applyProtection="1">
      <alignment horizontal="left" vertical="center" wrapText="1"/>
    </xf>
    <xf numFmtId="165" fontId="41" fillId="0" borderId="8" xfId="1" applyFont="1" applyFill="1" applyBorder="1" applyAlignment="1" applyProtection="1">
      <alignment horizontal="center" vertical="center" wrapText="1"/>
    </xf>
    <xf numFmtId="165" fontId="41" fillId="0" borderId="2" xfId="1" applyFont="1" applyFill="1" applyBorder="1" applyAlignment="1" applyProtection="1">
      <alignment horizontal="center" vertical="center" wrapText="1"/>
    </xf>
    <xf numFmtId="165" fontId="40" fillId="0" borderId="8" xfId="1" applyFont="1" applyFill="1" applyBorder="1" applyAlignment="1" applyProtection="1">
      <alignment horizontal="center" vertical="center" wrapText="1"/>
    </xf>
    <xf numFmtId="165" fontId="40" fillId="0" borderId="2" xfId="1" applyFont="1" applyFill="1" applyBorder="1" applyAlignment="1" applyProtection="1">
      <alignment horizontal="center" vertical="center" wrapText="1"/>
    </xf>
    <xf numFmtId="0" fontId="41" fillId="0" borderId="73" xfId="0" applyFont="1" applyFill="1" applyBorder="1" applyAlignment="1" applyProtection="1">
      <alignment horizontal="center" vertical="center" wrapText="1"/>
    </xf>
    <xf numFmtId="0" fontId="41" fillId="0" borderId="35" xfId="0" applyFont="1" applyFill="1" applyBorder="1" applyAlignment="1" applyProtection="1">
      <alignment horizontal="center" vertical="center" wrapText="1"/>
    </xf>
    <xf numFmtId="0" fontId="41" fillId="0" borderId="24" xfId="0" applyFont="1" applyFill="1" applyBorder="1" applyAlignment="1" applyProtection="1">
      <alignment horizontal="center" vertical="center" wrapText="1"/>
    </xf>
    <xf numFmtId="0" fontId="41" fillId="0" borderId="29" xfId="0" applyFont="1" applyFill="1" applyBorder="1" applyAlignment="1" applyProtection="1">
      <alignment horizontal="center" vertical="center"/>
    </xf>
    <xf numFmtId="0" fontId="41" fillId="0" borderId="35" xfId="0" applyFont="1" applyFill="1" applyBorder="1" applyAlignment="1" applyProtection="1">
      <alignment horizontal="center" vertical="center"/>
    </xf>
    <xf numFmtId="0" fontId="41" fillId="0" borderId="36" xfId="0" applyFont="1" applyFill="1" applyBorder="1" applyAlignment="1" applyProtection="1">
      <alignment horizontal="center" vertical="center"/>
    </xf>
    <xf numFmtId="0" fontId="41" fillId="0" borderId="51" xfId="0" applyFont="1" applyFill="1" applyBorder="1" applyAlignment="1" applyProtection="1">
      <alignment horizontal="center" vertical="center"/>
    </xf>
    <xf numFmtId="0" fontId="41" fillId="0" borderId="11" xfId="0" applyFont="1" applyFill="1" applyBorder="1" applyAlignment="1" applyProtection="1">
      <alignment horizontal="center" vertical="center"/>
    </xf>
    <xf numFmtId="0" fontId="41" fillId="0" borderId="14" xfId="0" applyFont="1" applyFill="1" applyBorder="1" applyAlignment="1" applyProtection="1">
      <alignment horizontal="center" vertical="center"/>
    </xf>
    <xf numFmtId="0" fontId="41" fillId="0" borderId="52" xfId="0" applyFont="1" applyFill="1" applyBorder="1" applyAlignment="1" applyProtection="1">
      <alignment horizontal="center" vertical="center"/>
    </xf>
    <xf numFmtId="0" fontId="41" fillId="0" borderId="1" xfId="0" applyFont="1" applyFill="1" applyBorder="1" applyAlignment="1" applyProtection="1">
      <alignment horizontal="center" vertical="center"/>
    </xf>
    <xf numFmtId="0" fontId="41" fillId="0" borderId="4" xfId="0" applyFont="1" applyFill="1" applyBorder="1" applyAlignment="1" applyProtection="1">
      <alignment horizontal="center" vertical="center"/>
    </xf>
    <xf numFmtId="44" fontId="41" fillId="0" borderId="10" xfId="1" applyNumberFormat="1" applyFont="1" applyFill="1" applyBorder="1" applyAlignment="1" applyProtection="1">
      <alignment horizontal="center" vertical="center" wrapText="1"/>
    </xf>
    <xf numFmtId="44" fontId="40" fillId="0" borderId="10" xfId="1" applyNumberFormat="1" applyFont="1" applyFill="1" applyBorder="1" applyAlignment="1" applyProtection="1">
      <alignment horizontal="center" vertical="center" wrapText="1"/>
    </xf>
    <xf numFmtId="0" fontId="37" fillId="2" borderId="0" xfId="0" applyFont="1" applyFill="1" applyAlignment="1">
      <alignment horizontal="center"/>
    </xf>
    <xf numFmtId="44" fontId="0" fillId="0" borderId="8" xfId="0" applyNumberFormat="1" applyBorder="1" applyAlignment="1" applyProtection="1"/>
    <xf numFmtId="44" fontId="0" fillId="0" borderId="5" xfId="0" applyNumberFormat="1" applyBorder="1" applyAlignment="1" applyProtection="1"/>
    <xf numFmtId="44" fontId="0" fillId="0" borderId="55" xfId="0" applyNumberFormat="1" applyBorder="1" applyAlignment="1" applyProtection="1"/>
    <xf numFmtId="44" fontId="0" fillId="0" borderId="54" xfId="0" applyNumberFormat="1" applyBorder="1" applyAlignment="1" applyProtection="1"/>
    <xf numFmtId="0" fontId="0" fillId="0" borderId="12" xfId="0" applyBorder="1" applyAlignment="1" applyProtection="1">
      <alignment horizontal="right"/>
    </xf>
    <xf numFmtId="0" fontId="0" fillId="0" borderId="14" xfId="0" applyBorder="1" applyAlignment="1" applyProtection="1">
      <alignment horizontal="right"/>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15" fillId="0" borderId="46" xfId="0" applyFont="1" applyBorder="1" applyAlignment="1" applyProtection="1">
      <alignment horizontal="center" vertical="center"/>
    </xf>
    <xf numFmtId="0" fontId="15" fillId="0" borderId="10" xfId="0" applyFont="1" applyBorder="1" applyAlignment="1" applyProtection="1">
      <alignment horizontal="center" vertical="center"/>
    </xf>
    <xf numFmtId="0" fontId="11" fillId="0" borderId="10" xfId="0" applyFont="1" applyBorder="1" applyAlignment="1" applyProtection="1">
      <alignment horizontal="center" vertical="center"/>
      <protection locked="0"/>
    </xf>
    <xf numFmtId="0" fontId="0" fillId="0" borderId="10" xfId="0" applyBorder="1" applyAlignment="1" applyProtection="1">
      <alignment horizontal="center"/>
      <protection locked="0"/>
    </xf>
    <xf numFmtId="0" fontId="1" fillId="0" borderId="0" xfId="0" applyFont="1" applyBorder="1" applyAlignment="1" applyProtection="1">
      <alignment horizontal="left"/>
    </xf>
    <xf numFmtId="0" fontId="0" fillId="0" borderId="0" xfId="0" applyBorder="1" applyAlignment="1" applyProtection="1">
      <alignment horizontal="left"/>
    </xf>
    <xf numFmtId="0" fontId="9" fillId="0" borderId="0" xfId="0" applyFont="1" applyBorder="1" applyAlignment="1" applyProtection="1">
      <alignment horizontal="center" vertical="center"/>
    </xf>
    <xf numFmtId="0" fontId="1" fillId="0" borderId="1" xfId="0" applyFont="1" applyBorder="1" applyAlignment="1" applyProtection="1">
      <alignment horizontal="left"/>
    </xf>
    <xf numFmtId="0" fontId="0" fillId="0" borderId="8" xfId="0" applyBorder="1" applyAlignment="1" applyProtection="1">
      <alignment horizontal="center" wrapText="1"/>
    </xf>
    <xf numFmtId="0" fontId="0" fillId="0" borderId="2" xfId="0" applyBorder="1" applyAlignment="1" applyProtection="1">
      <alignment horizontal="center" wrapText="1"/>
    </xf>
    <xf numFmtId="9" fontId="0" fillId="0" borderId="8" xfId="0" applyNumberFormat="1" applyBorder="1" applyAlignment="1" applyProtection="1">
      <alignment horizontal="center" vertical="center" wrapText="1"/>
    </xf>
    <xf numFmtId="9" fontId="0" fillId="0" borderId="5" xfId="0" applyNumberFormat="1" applyBorder="1" applyAlignment="1" applyProtection="1">
      <alignment horizontal="center" vertical="center" wrapText="1"/>
    </xf>
    <xf numFmtId="1" fontId="0" fillId="0" borderId="10" xfId="0" applyNumberFormat="1" applyBorder="1" applyAlignment="1" applyProtection="1">
      <alignment horizontal="center"/>
      <protection locked="0"/>
    </xf>
    <xf numFmtId="0" fontId="51" fillId="2" borderId="0" xfId="0" applyFont="1" applyFill="1" applyBorder="1" applyAlignment="1">
      <alignment horizontal="center" vertical="center"/>
    </xf>
    <xf numFmtId="0" fontId="51" fillId="2" borderId="45" xfId="0" applyFont="1" applyFill="1" applyBorder="1" applyAlignment="1">
      <alignment horizontal="center" vertical="center"/>
    </xf>
    <xf numFmtId="0" fontId="11" fillId="0" borderId="8"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167" fontId="9" fillId="0" borderId="0" xfId="0" applyNumberFormat="1" applyFont="1" applyBorder="1" applyAlignment="1" applyProtection="1">
      <alignment horizontal="center"/>
      <protection hidden="1"/>
    </xf>
    <xf numFmtId="0" fontId="0" fillId="0" borderId="0" xfId="0" applyFont="1" applyAlignment="1" applyProtection="1">
      <alignment horizontal="center"/>
    </xf>
    <xf numFmtId="14" fontId="18" fillId="3" borderId="10" xfId="0" applyNumberFormat="1" applyFont="1" applyFill="1" applyBorder="1" applyAlignment="1" applyProtection="1">
      <alignment horizontal="left" vertical="center"/>
    </xf>
    <xf numFmtId="0" fontId="17" fillId="2" borderId="0" xfId="0" applyFont="1" applyFill="1" applyBorder="1" applyAlignment="1" applyProtection="1">
      <alignment horizontal="right" vertical="center"/>
    </xf>
    <xf numFmtId="0" fontId="1" fillId="0" borderId="0" xfId="0" applyFont="1" applyBorder="1" applyAlignment="1" applyProtection="1">
      <alignment horizontal="center" vertical="center"/>
    </xf>
    <xf numFmtId="0" fontId="18" fillId="3" borderId="10" xfId="0" applyFont="1" applyFill="1" applyBorder="1" applyAlignment="1" applyProtection="1">
      <alignment horizontal="left" vertical="center"/>
    </xf>
  </cellXfs>
  <cellStyles count="6">
    <cellStyle name="Comma" xfId="1" builtinId="3"/>
    <cellStyle name="Currency" xfId="4" builtinId="4"/>
    <cellStyle name="Currency 2" xfId="5" xr:uid="{00000000-0005-0000-0000-000002000000}"/>
    <cellStyle name="Hyperlink" xfId="3" builtinId="8"/>
    <cellStyle name="Input" xfId="2" builtinId="20"/>
    <cellStyle name="Normal" xfId="0" builtinId="0"/>
  </cellStyles>
  <dxfs count="117">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ont>
        <color theme="0"/>
      </font>
      <fill>
        <patternFill>
          <bgColor theme="0"/>
        </patternFill>
      </fill>
    </dxf>
    <dxf>
      <font>
        <color auto="1"/>
      </font>
      <fill>
        <patternFill patternType="solid">
          <bgColor rgb="FFFFFF00"/>
        </patternFill>
      </fill>
    </dxf>
    <dxf>
      <font>
        <color theme="0"/>
      </font>
      <fill>
        <patternFill patternType="none">
          <bgColor auto="1"/>
        </patternFill>
      </fill>
    </dxf>
    <dxf>
      <font>
        <color theme="0"/>
      </font>
      <fill>
        <patternFill patternType="none">
          <bgColor auto="1"/>
        </patternFill>
      </fill>
    </dxf>
    <dxf>
      <font>
        <color theme="0"/>
      </font>
      <fill>
        <patternFill>
          <bgColor theme="0"/>
        </patternFill>
      </fill>
    </dxf>
    <dxf>
      <fill>
        <patternFill>
          <bgColor theme="0"/>
        </patternFill>
      </fill>
    </dxf>
    <dxf>
      <fill>
        <patternFill>
          <bgColor rgb="FFFFFF00"/>
        </patternFill>
      </fill>
    </dxf>
    <dxf>
      <font>
        <color theme="0"/>
      </font>
      <fill>
        <patternFill patternType="none">
          <bgColor auto="1"/>
        </patternFill>
      </fill>
    </dxf>
    <dxf>
      <font>
        <color theme="0"/>
      </font>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auto="1"/>
      </font>
    </dxf>
    <dxf>
      <fill>
        <patternFill>
          <bgColor rgb="FFFFFF00"/>
        </patternFill>
      </fill>
    </dxf>
    <dxf>
      <font>
        <color theme="0"/>
      </font>
      <fill>
        <patternFill>
          <bgColor theme="0"/>
        </patternFill>
      </fill>
    </dxf>
    <dxf>
      <fill>
        <patternFill>
          <bgColor theme="0"/>
        </patternFill>
      </fill>
    </dxf>
    <dxf>
      <fill>
        <patternFill>
          <bgColor rgb="FFFFFF00"/>
        </patternFill>
      </fill>
    </dxf>
    <dxf>
      <fill>
        <patternFill>
          <bgColor rgb="FFFFFF00"/>
        </patternFill>
      </fill>
    </dxf>
    <dxf>
      <font>
        <color theme="0"/>
      </font>
      <fill>
        <patternFill>
          <bgColor theme="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ont>
        <color theme="0"/>
      </font>
      <fill>
        <patternFill patternType="none">
          <bgColor auto="1"/>
        </patternFill>
      </fill>
    </dxf>
    <dxf>
      <fill>
        <patternFill>
          <bgColor rgb="FFFFFF00"/>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1"/>
      </font>
      <fill>
        <patternFill patternType="solid">
          <bgColor rgb="FFFFFF00"/>
        </patternFill>
      </fill>
    </dxf>
    <dxf>
      <fill>
        <patternFill>
          <bgColor rgb="FFFFFF00"/>
        </patternFill>
      </fill>
    </dxf>
    <dxf>
      <font>
        <color auto="1"/>
      </font>
      <fill>
        <patternFill patternType="solid">
          <bgColor rgb="FFFFFF00"/>
        </patternFill>
      </fill>
    </dxf>
    <dxf>
      <fill>
        <patternFill>
          <bgColor rgb="FFFFFF00"/>
        </patternFill>
      </fill>
    </dxf>
    <dxf>
      <font>
        <color theme="1"/>
      </font>
      <fill>
        <patternFill patternType="solid">
          <bgColor rgb="FFFFFF00"/>
        </patternFill>
      </fill>
    </dxf>
    <dxf>
      <fill>
        <patternFill>
          <bgColor rgb="FFFFFF00"/>
        </patternFill>
      </fill>
    </dxf>
    <dxf>
      <font>
        <b val="0"/>
        <i val="0"/>
        <color theme="1"/>
      </font>
      <fill>
        <patternFill patternType="solid">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303133"/>
      <color rgb="FFAC2C1E"/>
      <color rgb="FFFFDDDD"/>
      <color rgb="FF68613C"/>
      <color rgb="FF41291B"/>
      <color rgb="FF4B462B"/>
      <color rgb="FF966F00"/>
      <color rgb="FF694F3C"/>
      <color rgb="FFFFFF99"/>
      <color rgb="FF281A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19</xdr:col>
      <xdr:colOff>1099705</xdr:colOff>
      <xdr:row>0</xdr:row>
      <xdr:rowOff>0</xdr:rowOff>
    </xdr:from>
    <xdr:to>
      <xdr:col>20</xdr:col>
      <xdr:colOff>1109080</xdr:colOff>
      <xdr:row>0</xdr:row>
      <xdr:rowOff>276742</xdr:rowOff>
    </xdr:to>
    <xdr:pic>
      <xdr:nvPicPr>
        <xdr:cNvPr id="2" name="Picture 1" descr="horiso logo cmyk R Nov. 2009.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5639569" y="0"/>
          <a:ext cx="1187011" cy="276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175260</xdr:colOff>
      <xdr:row>18</xdr:row>
      <xdr:rowOff>60960</xdr:rowOff>
    </xdr:from>
    <xdr:to>
      <xdr:col>14</xdr:col>
      <xdr:colOff>45720</xdr:colOff>
      <xdr:row>32</xdr:row>
      <xdr:rowOff>143101</xdr:rowOff>
    </xdr:to>
    <xdr:pic>
      <xdr:nvPicPr>
        <xdr:cNvPr id="57" name="Picture 56">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2460" y="3459480"/>
          <a:ext cx="4137660" cy="264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18</xdr:row>
      <xdr:rowOff>83820</xdr:rowOff>
    </xdr:from>
    <xdr:to>
      <xdr:col>6</xdr:col>
      <xdr:colOff>533400</xdr:colOff>
      <xdr:row>32</xdr:row>
      <xdr:rowOff>165961</xdr:rowOff>
    </xdr:to>
    <xdr:pic>
      <xdr:nvPicPr>
        <xdr:cNvPr id="50" name="Picture 49">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3482340"/>
          <a:ext cx="4137660" cy="264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135254</xdr:colOff>
      <xdr:row>26</xdr:row>
      <xdr:rowOff>110491</xdr:rowOff>
    </xdr:from>
    <xdr:to>
      <xdr:col>1</xdr:col>
      <xdr:colOff>76199</xdr:colOff>
      <xdr:row>27</xdr:row>
      <xdr:rowOff>144780</xdr:rowOff>
    </xdr:to>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35254" y="497205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xdr:from>
      <xdr:col>1</xdr:col>
      <xdr:colOff>135254</xdr:colOff>
      <xdr:row>26</xdr:row>
      <xdr:rowOff>110491</xdr:rowOff>
    </xdr:from>
    <xdr:to>
      <xdr:col>2</xdr:col>
      <xdr:colOff>76199</xdr:colOff>
      <xdr:row>27</xdr:row>
      <xdr:rowOff>144780</xdr:rowOff>
    </xdr:to>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744854" y="497205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2</xdr:col>
      <xdr:colOff>188594</xdr:colOff>
      <xdr:row>26</xdr:row>
      <xdr:rowOff>102871</xdr:rowOff>
    </xdr:from>
    <xdr:to>
      <xdr:col>3</xdr:col>
      <xdr:colOff>129539</xdr:colOff>
      <xdr:row>27</xdr:row>
      <xdr:rowOff>137160</xdr:rowOff>
    </xdr:to>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407794" y="496443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3</xdr:col>
      <xdr:colOff>203834</xdr:colOff>
      <xdr:row>26</xdr:row>
      <xdr:rowOff>95251</xdr:rowOff>
    </xdr:from>
    <xdr:to>
      <xdr:col>4</xdr:col>
      <xdr:colOff>144779</xdr:colOff>
      <xdr:row>27</xdr:row>
      <xdr:rowOff>129540</xdr:rowOff>
    </xdr:to>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2032634" y="495681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4</xdr:col>
      <xdr:colOff>211454</xdr:colOff>
      <xdr:row>26</xdr:row>
      <xdr:rowOff>95251</xdr:rowOff>
    </xdr:from>
    <xdr:to>
      <xdr:col>5</xdr:col>
      <xdr:colOff>152399</xdr:colOff>
      <xdr:row>27</xdr:row>
      <xdr:rowOff>129540</xdr:rowOff>
    </xdr:to>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2649854" y="495681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5</xdr:col>
      <xdr:colOff>272414</xdr:colOff>
      <xdr:row>26</xdr:row>
      <xdr:rowOff>95251</xdr:rowOff>
    </xdr:from>
    <xdr:to>
      <xdr:col>6</xdr:col>
      <xdr:colOff>213359</xdr:colOff>
      <xdr:row>27</xdr:row>
      <xdr:rowOff>129540</xdr:rowOff>
    </xdr:to>
    <xdr:sp macro="" textlink="">
      <xdr:nvSpPr>
        <xdr:cNvPr id="56" name="TextBox 55">
          <a:extLst>
            <a:ext uri="{FF2B5EF4-FFF2-40B4-BE49-F238E27FC236}">
              <a16:creationId xmlns:a16="http://schemas.microsoft.com/office/drawing/2014/main" id="{00000000-0008-0000-0300-000038000000}"/>
            </a:ext>
          </a:extLst>
        </xdr:cNvPr>
        <xdr:cNvSpPr txBox="1"/>
      </xdr:nvSpPr>
      <xdr:spPr>
        <a:xfrm>
          <a:off x="3320414" y="495681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editAs="oneCell">
    <xdr:from>
      <xdr:col>7</xdr:col>
      <xdr:colOff>175260</xdr:colOff>
      <xdr:row>2</xdr:row>
      <xdr:rowOff>38099</xdr:rowOff>
    </xdr:from>
    <xdr:to>
      <xdr:col>14</xdr:col>
      <xdr:colOff>45720</xdr:colOff>
      <xdr:row>16</xdr:row>
      <xdr:rowOff>120240</xdr:rowOff>
    </xdr:to>
    <xdr:pic>
      <xdr:nvPicPr>
        <xdr:cNvPr id="43" name="Picture 42">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2460" y="510539"/>
          <a:ext cx="4137660" cy="264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257174</xdr:colOff>
      <xdr:row>10</xdr:row>
      <xdr:rowOff>64770</xdr:rowOff>
    </xdr:from>
    <xdr:to>
      <xdr:col>8</xdr:col>
      <xdr:colOff>198119</xdr:colOff>
      <xdr:row>11</xdr:row>
      <xdr:rowOff>99059</xdr:rowOff>
    </xdr:to>
    <xdr:sp macro="" textlink="">
      <xdr:nvSpPr>
        <xdr:cNvPr id="44" name="TextBox 43">
          <a:extLst>
            <a:ext uri="{FF2B5EF4-FFF2-40B4-BE49-F238E27FC236}">
              <a16:creationId xmlns:a16="http://schemas.microsoft.com/office/drawing/2014/main" id="{00000000-0008-0000-0300-00002C000000}"/>
            </a:ext>
          </a:extLst>
        </xdr:cNvPr>
        <xdr:cNvSpPr txBox="1"/>
      </xdr:nvSpPr>
      <xdr:spPr>
        <a:xfrm>
          <a:off x="4524374" y="200025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xdr:from>
      <xdr:col>8</xdr:col>
      <xdr:colOff>257174</xdr:colOff>
      <xdr:row>10</xdr:row>
      <xdr:rowOff>64770</xdr:rowOff>
    </xdr:from>
    <xdr:to>
      <xdr:col>9</xdr:col>
      <xdr:colOff>198119</xdr:colOff>
      <xdr:row>11</xdr:row>
      <xdr:rowOff>99059</xdr:rowOff>
    </xdr:to>
    <xdr:sp macro="" textlink="">
      <xdr:nvSpPr>
        <xdr:cNvPr id="45" name="TextBox 44">
          <a:extLst>
            <a:ext uri="{FF2B5EF4-FFF2-40B4-BE49-F238E27FC236}">
              <a16:creationId xmlns:a16="http://schemas.microsoft.com/office/drawing/2014/main" id="{00000000-0008-0000-0300-00002D000000}"/>
            </a:ext>
          </a:extLst>
        </xdr:cNvPr>
        <xdr:cNvSpPr txBox="1"/>
      </xdr:nvSpPr>
      <xdr:spPr>
        <a:xfrm>
          <a:off x="5133974" y="200025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9</xdr:col>
      <xdr:colOff>310514</xdr:colOff>
      <xdr:row>10</xdr:row>
      <xdr:rowOff>57150</xdr:rowOff>
    </xdr:from>
    <xdr:to>
      <xdr:col>10</xdr:col>
      <xdr:colOff>251459</xdr:colOff>
      <xdr:row>11</xdr:row>
      <xdr:rowOff>91439</xdr:rowOff>
    </xdr:to>
    <xdr:sp macro="" textlink="">
      <xdr:nvSpPr>
        <xdr:cNvPr id="46" name="TextBox 45">
          <a:extLst>
            <a:ext uri="{FF2B5EF4-FFF2-40B4-BE49-F238E27FC236}">
              <a16:creationId xmlns:a16="http://schemas.microsoft.com/office/drawing/2014/main" id="{00000000-0008-0000-0300-00002E000000}"/>
            </a:ext>
          </a:extLst>
        </xdr:cNvPr>
        <xdr:cNvSpPr txBox="1"/>
      </xdr:nvSpPr>
      <xdr:spPr>
        <a:xfrm>
          <a:off x="5796914" y="199263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10</xdr:col>
      <xdr:colOff>325754</xdr:colOff>
      <xdr:row>10</xdr:row>
      <xdr:rowOff>49530</xdr:rowOff>
    </xdr:from>
    <xdr:to>
      <xdr:col>11</xdr:col>
      <xdr:colOff>266699</xdr:colOff>
      <xdr:row>11</xdr:row>
      <xdr:rowOff>83819</xdr:rowOff>
    </xdr:to>
    <xdr:sp macro="" textlink="">
      <xdr:nvSpPr>
        <xdr:cNvPr id="47" name="TextBox 46">
          <a:extLst>
            <a:ext uri="{FF2B5EF4-FFF2-40B4-BE49-F238E27FC236}">
              <a16:creationId xmlns:a16="http://schemas.microsoft.com/office/drawing/2014/main" id="{00000000-0008-0000-0300-00002F000000}"/>
            </a:ext>
          </a:extLst>
        </xdr:cNvPr>
        <xdr:cNvSpPr txBox="1"/>
      </xdr:nvSpPr>
      <xdr:spPr>
        <a:xfrm>
          <a:off x="6421754" y="198501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11</xdr:col>
      <xdr:colOff>333374</xdr:colOff>
      <xdr:row>10</xdr:row>
      <xdr:rowOff>49530</xdr:rowOff>
    </xdr:from>
    <xdr:to>
      <xdr:col>12</xdr:col>
      <xdr:colOff>274319</xdr:colOff>
      <xdr:row>11</xdr:row>
      <xdr:rowOff>83819</xdr:rowOff>
    </xdr:to>
    <xdr:sp macro="" textlink="">
      <xdr:nvSpPr>
        <xdr:cNvPr id="48" name="TextBox 47">
          <a:extLst>
            <a:ext uri="{FF2B5EF4-FFF2-40B4-BE49-F238E27FC236}">
              <a16:creationId xmlns:a16="http://schemas.microsoft.com/office/drawing/2014/main" id="{00000000-0008-0000-0300-000030000000}"/>
            </a:ext>
          </a:extLst>
        </xdr:cNvPr>
        <xdr:cNvSpPr txBox="1"/>
      </xdr:nvSpPr>
      <xdr:spPr>
        <a:xfrm>
          <a:off x="7038974" y="198501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12</xdr:col>
      <xdr:colOff>394334</xdr:colOff>
      <xdr:row>10</xdr:row>
      <xdr:rowOff>49530</xdr:rowOff>
    </xdr:from>
    <xdr:to>
      <xdr:col>13</xdr:col>
      <xdr:colOff>335279</xdr:colOff>
      <xdr:row>11</xdr:row>
      <xdr:rowOff>83819</xdr:rowOff>
    </xdr:to>
    <xdr:sp macro="" textlink="">
      <xdr:nvSpPr>
        <xdr:cNvPr id="49" name="TextBox 48">
          <a:extLst>
            <a:ext uri="{FF2B5EF4-FFF2-40B4-BE49-F238E27FC236}">
              <a16:creationId xmlns:a16="http://schemas.microsoft.com/office/drawing/2014/main" id="{00000000-0008-0000-0300-000031000000}"/>
            </a:ext>
          </a:extLst>
        </xdr:cNvPr>
        <xdr:cNvSpPr txBox="1"/>
      </xdr:nvSpPr>
      <xdr:spPr>
        <a:xfrm>
          <a:off x="7709534" y="198501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editAs="oneCell">
    <xdr:from>
      <xdr:col>0</xdr:col>
      <xdr:colOff>106680</xdr:colOff>
      <xdr:row>2</xdr:row>
      <xdr:rowOff>53339</xdr:rowOff>
    </xdr:from>
    <xdr:to>
      <xdr:col>6</xdr:col>
      <xdr:colOff>586740</xdr:colOff>
      <xdr:row>16</xdr:row>
      <xdr:rowOff>135480</xdr:rowOff>
    </xdr:to>
    <xdr:pic>
      <xdr:nvPicPr>
        <xdr:cNvPr id="34" name="Picture 33">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525779"/>
          <a:ext cx="4137660" cy="264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xdr:row>
      <xdr:rowOff>9525</xdr:rowOff>
    </xdr:from>
    <xdr:to>
      <xdr:col>7</xdr:col>
      <xdr:colOff>0</xdr:colOff>
      <xdr:row>32</xdr:row>
      <xdr:rowOff>0</xdr:rowOff>
    </xdr:to>
    <xdr:cxnSp macro="">
      <xdr:nvCxnSpPr>
        <xdr:cNvPr id="2" name="Straight Connector 1">
          <a:extLst>
            <a:ext uri="{FF2B5EF4-FFF2-40B4-BE49-F238E27FC236}">
              <a16:creationId xmlns:a16="http://schemas.microsoft.com/office/drawing/2014/main" id="{00000000-0008-0000-0300-000002000000}"/>
            </a:ext>
          </a:extLst>
        </xdr:cNvPr>
        <xdr:cNvCxnSpPr/>
      </xdr:nvCxnSpPr>
      <xdr:spPr>
        <a:xfrm>
          <a:off x="4600575" y="495300"/>
          <a:ext cx="0" cy="57054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9525</xdr:colOff>
      <xdr:row>16</xdr:row>
      <xdr:rowOff>171450</xdr:rowOff>
    </xdr:from>
    <xdr:to>
      <xdr:col>14</xdr:col>
      <xdr:colOff>0</xdr:colOff>
      <xdr:row>16</xdr:row>
      <xdr:rowOff>180975</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flipV="1">
          <a:off x="9525" y="3324225"/>
          <a:ext cx="9191625" cy="952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276225</xdr:colOff>
      <xdr:row>2</xdr:row>
      <xdr:rowOff>47626</xdr:rowOff>
    </xdr:from>
    <xdr:to>
      <xdr:col>3</xdr:col>
      <xdr:colOff>47625</xdr:colOff>
      <xdr:row>3</xdr:row>
      <xdr:rowOff>142876</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276225" y="533401"/>
          <a:ext cx="17430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BLIND</a:t>
          </a:r>
          <a:r>
            <a:rPr lang="en-AU" sz="900" b="1" baseline="0">
              <a:latin typeface="Franklin Gothic Book" pitchFamily="34" charset="0"/>
            </a:rPr>
            <a:t> No</a:t>
          </a:r>
          <a:r>
            <a:rPr lang="en-AU" sz="1000" b="0" baseline="0">
              <a:latin typeface="Franklin Gothic Book" pitchFamily="34" charset="0"/>
            </a:rPr>
            <a:t>.                 </a:t>
          </a:r>
          <a:endParaRPr lang="en-AU" sz="1100" b="0">
            <a:latin typeface="Franklin Gothic Book" pitchFamily="34" charset="0"/>
          </a:endParaRPr>
        </a:p>
      </xdr:txBody>
    </xdr:sp>
    <xdr:clientData/>
  </xdr:twoCellAnchor>
  <xdr:twoCellAnchor>
    <xdr:from>
      <xdr:col>3</xdr:col>
      <xdr:colOff>314325</xdr:colOff>
      <xdr:row>2</xdr:row>
      <xdr:rowOff>47626</xdr:rowOff>
    </xdr:from>
    <xdr:to>
      <xdr:col>6</xdr:col>
      <xdr:colOff>85725</xdr:colOff>
      <xdr:row>3</xdr:row>
      <xdr:rowOff>142876</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2286000" y="533401"/>
          <a:ext cx="17430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GROUP</a:t>
          </a:r>
          <a:r>
            <a:rPr lang="en-AU" sz="900" b="1" baseline="0">
              <a:latin typeface="Franklin Gothic Book" pitchFamily="34" charset="0"/>
            </a:rPr>
            <a:t> MARK</a:t>
          </a:r>
          <a:r>
            <a:rPr lang="en-AU" sz="900" b="0" baseline="0">
              <a:latin typeface="Franklin Gothic Book" pitchFamily="34" charset="0"/>
            </a:rPr>
            <a:t>: </a:t>
          </a:r>
          <a:endParaRPr lang="en-AU" sz="1000" b="0">
            <a:latin typeface="Franklin Gothic Book" pitchFamily="34" charset="0"/>
          </a:endParaRPr>
        </a:p>
      </xdr:txBody>
    </xdr:sp>
    <xdr:clientData/>
  </xdr:twoCellAnchor>
  <xdr:twoCellAnchor editAs="oneCell">
    <xdr:from>
      <xdr:col>10</xdr:col>
      <xdr:colOff>466725</xdr:colOff>
      <xdr:row>0</xdr:row>
      <xdr:rowOff>0</xdr:rowOff>
    </xdr:from>
    <xdr:to>
      <xdr:col>12</xdr:col>
      <xdr:colOff>367931</xdr:colOff>
      <xdr:row>0</xdr:row>
      <xdr:rowOff>285750</xdr:rowOff>
    </xdr:to>
    <xdr:pic>
      <xdr:nvPicPr>
        <xdr:cNvPr id="12" name="Picture 11" descr="horiso logo cmyk R Nov. 2009.jpg">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stretch>
          <a:fillRect/>
        </a:stretch>
      </xdr:blipFill>
      <xdr:spPr>
        <a:xfrm>
          <a:off x="7038975" y="0"/>
          <a:ext cx="1215656" cy="285750"/>
        </a:xfrm>
        <a:prstGeom prst="rect">
          <a:avLst/>
        </a:prstGeom>
      </xdr:spPr>
    </xdr:pic>
    <xdr:clientData/>
  </xdr:twoCellAnchor>
  <xdr:twoCellAnchor>
    <xdr:from>
      <xdr:col>10</xdr:col>
      <xdr:colOff>352425</xdr:colOff>
      <xdr:row>2</xdr:row>
      <xdr:rowOff>38100</xdr:rowOff>
    </xdr:from>
    <xdr:to>
      <xdr:col>13</xdr:col>
      <xdr:colOff>123825</xdr:colOff>
      <xdr:row>3</xdr:row>
      <xdr:rowOff>133350</xdr:rowOff>
    </xdr:to>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6924675" y="523875"/>
          <a:ext cx="17430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GROUP</a:t>
          </a:r>
          <a:r>
            <a:rPr lang="en-AU" sz="900" b="1" baseline="0">
              <a:latin typeface="Franklin Gothic Book" pitchFamily="34" charset="0"/>
            </a:rPr>
            <a:t> MARK</a:t>
          </a:r>
          <a:r>
            <a:rPr lang="en-AU" sz="900" b="0" baseline="0">
              <a:latin typeface="Franklin Gothic Book" pitchFamily="34" charset="0"/>
            </a:rPr>
            <a:t>: </a:t>
          </a:r>
          <a:endParaRPr lang="en-AU" sz="1000" b="0">
            <a:latin typeface="Franklin Gothic Book" pitchFamily="34" charset="0"/>
          </a:endParaRPr>
        </a:p>
      </xdr:txBody>
    </xdr:sp>
    <xdr:clientData/>
  </xdr:twoCellAnchor>
  <xdr:twoCellAnchor>
    <xdr:from>
      <xdr:col>10</xdr:col>
      <xdr:colOff>352425</xdr:colOff>
      <xdr:row>17</xdr:row>
      <xdr:rowOff>47625</xdr:rowOff>
    </xdr:from>
    <xdr:to>
      <xdr:col>13</xdr:col>
      <xdr:colOff>123825</xdr:colOff>
      <xdr:row>18</xdr:row>
      <xdr:rowOff>142875</xdr:rowOff>
    </xdr:to>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6924675" y="3390900"/>
          <a:ext cx="17430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GROUP</a:t>
          </a:r>
          <a:r>
            <a:rPr lang="en-AU" sz="900" b="1" baseline="0">
              <a:latin typeface="Franklin Gothic Book" pitchFamily="34" charset="0"/>
            </a:rPr>
            <a:t> MARK</a:t>
          </a:r>
          <a:r>
            <a:rPr lang="en-AU" sz="900" b="0" baseline="0">
              <a:latin typeface="Franklin Gothic Book" pitchFamily="34" charset="0"/>
            </a:rPr>
            <a:t>: </a:t>
          </a:r>
          <a:endParaRPr lang="en-AU" sz="1000" b="0">
            <a:latin typeface="Franklin Gothic Book" pitchFamily="34" charset="0"/>
          </a:endParaRPr>
        </a:p>
      </xdr:txBody>
    </xdr:sp>
    <xdr:clientData/>
  </xdr:twoCellAnchor>
  <xdr:twoCellAnchor>
    <xdr:from>
      <xdr:col>3</xdr:col>
      <xdr:colOff>266700</xdr:colOff>
      <xdr:row>17</xdr:row>
      <xdr:rowOff>38100</xdr:rowOff>
    </xdr:from>
    <xdr:to>
      <xdr:col>6</xdr:col>
      <xdr:colOff>38100</xdr:colOff>
      <xdr:row>18</xdr:row>
      <xdr:rowOff>133350</xdr:rowOff>
    </xdr:to>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2238375" y="3381375"/>
          <a:ext cx="17430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GROUP</a:t>
          </a:r>
          <a:r>
            <a:rPr lang="en-AU" sz="900" b="1" baseline="0">
              <a:latin typeface="Franklin Gothic Book" pitchFamily="34" charset="0"/>
            </a:rPr>
            <a:t> MARK</a:t>
          </a:r>
          <a:r>
            <a:rPr lang="en-AU" sz="900" b="0" baseline="0">
              <a:latin typeface="Franklin Gothic Book" pitchFamily="34" charset="0"/>
            </a:rPr>
            <a:t>:  </a:t>
          </a:r>
          <a:endParaRPr lang="en-AU" sz="1000" b="0">
            <a:latin typeface="Franklin Gothic Book" pitchFamily="34" charset="0"/>
          </a:endParaRPr>
        </a:p>
      </xdr:txBody>
    </xdr:sp>
    <xdr:clientData/>
  </xdr:twoCellAnchor>
  <xdr:twoCellAnchor>
    <xdr:from>
      <xdr:col>0</xdr:col>
      <xdr:colOff>228600</xdr:colOff>
      <xdr:row>17</xdr:row>
      <xdr:rowOff>47625</xdr:rowOff>
    </xdr:from>
    <xdr:to>
      <xdr:col>3</xdr:col>
      <xdr:colOff>0</xdr:colOff>
      <xdr:row>18</xdr:row>
      <xdr:rowOff>142875</xdr:rowOff>
    </xdr:to>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228600" y="3390900"/>
          <a:ext cx="17430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BLIND</a:t>
          </a:r>
          <a:r>
            <a:rPr lang="en-AU" sz="900" b="1" baseline="0">
              <a:latin typeface="Franklin Gothic Book" pitchFamily="34" charset="0"/>
            </a:rPr>
            <a:t> No.</a:t>
          </a:r>
          <a:endParaRPr lang="en-AU" sz="1100" b="0">
            <a:latin typeface="Franklin Gothic Book" pitchFamily="34" charset="0"/>
          </a:endParaRPr>
        </a:p>
      </xdr:txBody>
    </xdr:sp>
    <xdr:clientData/>
  </xdr:twoCellAnchor>
  <xdr:twoCellAnchor>
    <xdr:from>
      <xdr:col>7</xdr:col>
      <xdr:colOff>342900</xdr:colOff>
      <xdr:row>2</xdr:row>
      <xdr:rowOff>38100</xdr:rowOff>
    </xdr:from>
    <xdr:to>
      <xdr:col>10</xdr:col>
      <xdr:colOff>114300</xdr:colOff>
      <xdr:row>3</xdr:row>
      <xdr:rowOff>133350</xdr:rowOff>
    </xdr:to>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4943475" y="523875"/>
          <a:ext cx="17430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BLIND</a:t>
          </a:r>
          <a:r>
            <a:rPr lang="en-AU" sz="900" b="1" baseline="0">
              <a:latin typeface="Franklin Gothic Book" pitchFamily="34" charset="0"/>
            </a:rPr>
            <a:t> No</a:t>
          </a:r>
          <a:r>
            <a:rPr lang="en-AU" sz="1000" b="0" baseline="0">
              <a:latin typeface="Franklin Gothic Book" pitchFamily="34" charset="0"/>
            </a:rPr>
            <a:t>.                                      </a:t>
          </a:r>
          <a:endParaRPr lang="en-AU" sz="1000" b="0">
            <a:latin typeface="Franklin Gothic Book" pitchFamily="34" charset="0"/>
          </a:endParaRPr>
        </a:p>
      </xdr:txBody>
    </xdr:sp>
    <xdr:clientData/>
  </xdr:twoCellAnchor>
  <xdr:twoCellAnchor>
    <xdr:from>
      <xdr:col>7</xdr:col>
      <xdr:colOff>342900</xdr:colOff>
      <xdr:row>17</xdr:row>
      <xdr:rowOff>47625</xdr:rowOff>
    </xdr:from>
    <xdr:to>
      <xdr:col>10</xdr:col>
      <xdr:colOff>114300</xdr:colOff>
      <xdr:row>18</xdr:row>
      <xdr:rowOff>142875</xdr:rowOff>
    </xdr:to>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4943475" y="3390900"/>
          <a:ext cx="17430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BLIND</a:t>
          </a:r>
          <a:r>
            <a:rPr lang="en-AU" sz="900" b="1" baseline="0">
              <a:latin typeface="Franklin Gothic Book" pitchFamily="34" charset="0"/>
            </a:rPr>
            <a:t> No</a:t>
          </a:r>
          <a:r>
            <a:rPr lang="en-AU" sz="1000" b="0" baseline="0">
              <a:latin typeface="Franklin Gothic Book" pitchFamily="34" charset="0"/>
            </a:rPr>
            <a:t>.    </a:t>
          </a:r>
          <a:endParaRPr lang="en-AU" sz="1100" b="0">
            <a:latin typeface="Franklin Gothic Book" pitchFamily="34" charset="0"/>
          </a:endParaRPr>
        </a:p>
      </xdr:txBody>
    </xdr:sp>
    <xdr:clientData/>
  </xdr:twoCellAnchor>
  <xdr:twoCellAnchor>
    <xdr:from>
      <xdr:col>0</xdr:col>
      <xdr:colOff>188594</xdr:colOff>
      <xdr:row>10</xdr:row>
      <xdr:rowOff>80010</xdr:rowOff>
    </xdr:from>
    <xdr:to>
      <xdr:col>1</xdr:col>
      <xdr:colOff>129539</xdr:colOff>
      <xdr:row>11</xdr:row>
      <xdr:rowOff>114299</xdr:rowOff>
    </xdr:to>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188594" y="201549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xdr:from>
      <xdr:col>1</xdr:col>
      <xdr:colOff>188594</xdr:colOff>
      <xdr:row>10</xdr:row>
      <xdr:rowOff>80010</xdr:rowOff>
    </xdr:from>
    <xdr:to>
      <xdr:col>2</xdr:col>
      <xdr:colOff>129539</xdr:colOff>
      <xdr:row>11</xdr:row>
      <xdr:rowOff>114299</xdr:rowOff>
    </xdr:to>
    <xdr:sp macro="" textlink="">
      <xdr:nvSpPr>
        <xdr:cNvPr id="37" name="TextBox 36">
          <a:extLst>
            <a:ext uri="{FF2B5EF4-FFF2-40B4-BE49-F238E27FC236}">
              <a16:creationId xmlns:a16="http://schemas.microsoft.com/office/drawing/2014/main" id="{00000000-0008-0000-0300-000025000000}"/>
            </a:ext>
          </a:extLst>
        </xdr:cNvPr>
        <xdr:cNvSpPr txBox="1"/>
      </xdr:nvSpPr>
      <xdr:spPr>
        <a:xfrm>
          <a:off x="798194" y="201549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2</xdr:col>
      <xdr:colOff>241934</xdr:colOff>
      <xdr:row>10</xdr:row>
      <xdr:rowOff>72390</xdr:rowOff>
    </xdr:from>
    <xdr:to>
      <xdr:col>3</xdr:col>
      <xdr:colOff>182879</xdr:colOff>
      <xdr:row>11</xdr:row>
      <xdr:rowOff>106679</xdr:rowOff>
    </xdr:to>
    <xdr:sp macro="" textlink="">
      <xdr:nvSpPr>
        <xdr:cNvPr id="38" name="TextBox 37">
          <a:extLst>
            <a:ext uri="{FF2B5EF4-FFF2-40B4-BE49-F238E27FC236}">
              <a16:creationId xmlns:a16="http://schemas.microsoft.com/office/drawing/2014/main" id="{00000000-0008-0000-0300-000026000000}"/>
            </a:ext>
          </a:extLst>
        </xdr:cNvPr>
        <xdr:cNvSpPr txBox="1"/>
      </xdr:nvSpPr>
      <xdr:spPr>
        <a:xfrm>
          <a:off x="1461134" y="200787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3</xdr:col>
      <xdr:colOff>257174</xdr:colOff>
      <xdr:row>10</xdr:row>
      <xdr:rowOff>64770</xdr:rowOff>
    </xdr:from>
    <xdr:to>
      <xdr:col>4</xdr:col>
      <xdr:colOff>198119</xdr:colOff>
      <xdr:row>11</xdr:row>
      <xdr:rowOff>99059</xdr:rowOff>
    </xdr:to>
    <xdr:sp macro="" textlink="">
      <xdr:nvSpPr>
        <xdr:cNvPr id="39" name="TextBox 38">
          <a:extLst>
            <a:ext uri="{FF2B5EF4-FFF2-40B4-BE49-F238E27FC236}">
              <a16:creationId xmlns:a16="http://schemas.microsoft.com/office/drawing/2014/main" id="{00000000-0008-0000-0300-000027000000}"/>
            </a:ext>
          </a:extLst>
        </xdr:cNvPr>
        <xdr:cNvSpPr txBox="1"/>
      </xdr:nvSpPr>
      <xdr:spPr>
        <a:xfrm>
          <a:off x="2085974" y="200025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4</xdr:col>
      <xdr:colOff>264794</xdr:colOff>
      <xdr:row>10</xdr:row>
      <xdr:rowOff>64770</xdr:rowOff>
    </xdr:from>
    <xdr:to>
      <xdr:col>5</xdr:col>
      <xdr:colOff>205739</xdr:colOff>
      <xdr:row>11</xdr:row>
      <xdr:rowOff>99059</xdr:rowOff>
    </xdr:to>
    <xdr:sp macro="" textlink="">
      <xdr:nvSpPr>
        <xdr:cNvPr id="40" name="TextBox 39">
          <a:extLst>
            <a:ext uri="{FF2B5EF4-FFF2-40B4-BE49-F238E27FC236}">
              <a16:creationId xmlns:a16="http://schemas.microsoft.com/office/drawing/2014/main" id="{00000000-0008-0000-0300-000028000000}"/>
            </a:ext>
          </a:extLst>
        </xdr:cNvPr>
        <xdr:cNvSpPr txBox="1"/>
      </xdr:nvSpPr>
      <xdr:spPr>
        <a:xfrm>
          <a:off x="2703194" y="200025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5</xdr:col>
      <xdr:colOff>325754</xdr:colOff>
      <xdr:row>10</xdr:row>
      <xdr:rowOff>64770</xdr:rowOff>
    </xdr:from>
    <xdr:to>
      <xdr:col>6</xdr:col>
      <xdr:colOff>266699</xdr:colOff>
      <xdr:row>11</xdr:row>
      <xdr:rowOff>99059</xdr:rowOff>
    </xdr:to>
    <xdr:sp macro="" textlink="">
      <xdr:nvSpPr>
        <xdr:cNvPr id="41" name="TextBox 40">
          <a:extLst>
            <a:ext uri="{FF2B5EF4-FFF2-40B4-BE49-F238E27FC236}">
              <a16:creationId xmlns:a16="http://schemas.microsoft.com/office/drawing/2014/main" id="{00000000-0008-0000-0300-000029000000}"/>
            </a:ext>
          </a:extLst>
        </xdr:cNvPr>
        <xdr:cNvSpPr txBox="1"/>
      </xdr:nvSpPr>
      <xdr:spPr>
        <a:xfrm>
          <a:off x="3373754" y="200025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xdr:from>
      <xdr:col>7</xdr:col>
      <xdr:colOff>257174</xdr:colOff>
      <xdr:row>26</xdr:row>
      <xdr:rowOff>87631</xdr:rowOff>
    </xdr:from>
    <xdr:to>
      <xdr:col>8</xdr:col>
      <xdr:colOff>198119</xdr:colOff>
      <xdr:row>27</xdr:row>
      <xdr:rowOff>121920</xdr:rowOff>
    </xdr:to>
    <xdr:sp macro="" textlink="">
      <xdr:nvSpPr>
        <xdr:cNvPr id="58" name="TextBox 57">
          <a:extLst>
            <a:ext uri="{FF2B5EF4-FFF2-40B4-BE49-F238E27FC236}">
              <a16:creationId xmlns:a16="http://schemas.microsoft.com/office/drawing/2014/main" id="{00000000-0008-0000-0300-00003A000000}"/>
            </a:ext>
          </a:extLst>
        </xdr:cNvPr>
        <xdr:cNvSpPr txBox="1"/>
      </xdr:nvSpPr>
      <xdr:spPr>
        <a:xfrm>
          <a:off x="4524374" y="494919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xdr:from>
      <xdr:col>8</xdr:col>
      <xdr:colOff>257174</xdr:colOff>
      <xdr:row>26</xdr:row>
      <xdr:rowOff>87631</xdr:rowOff>
    </xdr:from>
    <xdr:to>
      <xdr:col>9</xdr:col>
      <xdr:colOff>198119</xdr:colOff>
      <xdr:row>27</xdr:row>
      <xdr:rowOff>121920</xdr:rowOff>
    </xdr:to>
    <xdr:sp macro="" textlink="">
      <xdr:nvSpPr>
        <xdr:cNvPr id="59" name="TextBox 58">
          <a:extLst>
            <a:ext uri="{FF2B5EF4-FFF2-40B4-BE49-F238E27FC236}">
              <a16:creationId xmlns:a16="http://schemas.microsoft.com/office/drawing/2014/main" id="{00000000-0008-0000-0300-00003B000000}"/>
            </a:ext>
          </a:extLst>
        </xdr:cNvPr>
        <xdr:cNvSpPr txBox="1"/>
      </xdr:nvSpPr>
      <xdr:spPr>
        <a:xfrm>
          <a:off x="5133974" y="494919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9</xdr:col>
      <xdr:colOff>310514</xdr:colOff>
      <xdr:row>26</xdr:row>
      <xdr:rowOff>80011</xdr:rowOff>
    </xdr:from>
    <xdr:to>
      <xdr:col>10</xdr:col>
      <xdr:colOff>251459</xdr:colOff>
      <xdr:row>27</xdr:row>
      <xdr:rowOff>114300</xdr:rowOff>
    </xdr:to>
    <xdr:sp macro="" textlink="">
      <xdr:nvSpPr>
        <xdr:cNvPr id="60" name="TextBox 59">
          <a:extLst>
            <a:ext uri="{FF2B5EF4-FFF2-40B4-BE49-F238E27FC236}">
              <a16:creationId xmlns:a16="http://schemas.microsoft.com/office/drawing/2014/main" id="{00000000-0008-0000-0300-00003C000000}"/>
            </a:ext>
          </a:extLst>
        </xdr:cNvPr>
        <xdr:cNvSpPr txBox="1"/>
      </xdr:nvSpPr>
      <xdr:spPr>
        <a:xfrm>
          <a:off x="5796914" y="494157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10</xdr:col>
      <xdr:colOff>325754</xdr:colOff>
      <xdr:row>26</xdr:row>
      <xdr:rowOff>72391</xdr:rowOff>
    </xdr:from>
    <xdr:to>
      <xdr:col>11</xdr:col>
      <xdr:colOff>266699</xdr:colOff>
      <xdr:row>27</xdr:row>
      <xdr:rowOff>106680</xdr:rowOff>
    </xdr:to>
    <xdr:sp macro="" textlink="">
      <xdr:nvSpPr>
        <xdr:cNvPr id="61" name="TextBox 60">
          <a:extLst>
            <a:ext uri="{FF2B5EF4-FFF2-40B4-BE49-F238E27FC236}">
              <a16:creationId xmlns:a16="http://schemas.microsoft.com/office/drawing/2014/main" id="{00000000-0008-0000-0300-00003D000000}"/>
            </a:ext>
          </a:extLst>
        </xdr:cNvPr>
        <xdr:cNvSpPr txBox="1"/>
      </xdr:nvSpPr>
      <xdr:spPr>
        <a:xfrm>
          <a:off x="6421754" y="493395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11</xdr:col>
      <xdr:colOff>333374</xdr:colOff>
      <xdr:row>26</xdr:row>
      <xdr:rowOff>72391</xdr:rowOff>
    </xdr:from>
    <xdr:to>
      <xdr:col>12</xdr:col>
      <xdr:colOff>274319</xdr:colOff>
      <xdr:row>27</xdr:row>
      <xdr:rowOff>106680</xdr:rowOff>
    </xdr:to>
    <xdr:sp macro="" textlink="">
      <xdr:nvSpPr>
        <xdr:cNvPr id="62" name="TextBox 61">
          <a:extLst>
            <a:ext uri="{FF2B5EF4-FFF2-40B4-BE49-F238E27FC236}">
              <a16:creationId xmlns:a16="http://schemas.microsoft.com/office/drawing/2014/main" id="{00000000-0008-0000-0300-00003E000000}"/>
            </a:ext>
          </a:extLst>
        </xdr:cNvPr>
        <xdr:cNvSpPr txBox="1"/>
      </xdr:nvSpPr>
      <xdr:spPr>
        <a:xfrm>
          <a:off x="7038974" y="493395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12</xdr:col>
      <xdr:colOff>394334</xdr:colOff>
      <xdr:row>26</xdr:row>
      <xdr:rowOff>72391</xdr:rowOff>
    </xdr:from>
    <xdr:to>
      <xdr:col>13</xdr:col>
      <xdr:colOff>335279</xdr:colOff>
      <xdr:row>27</xdr:row>
      <xdr:rowOff>106680</xdr:rowOff>
    </xdr:to>
    <xdr:sp macro="" textlink="">
      <xdr:nvSpPr>
        <xdr:cNvPr id="63" name="TextBox 62">
          <a:extLst>
            <a:ext uri="{FF2B5EF4-FFF2-40B4-BE49-F238E27FC236}">
              <a16:creationId xmlns:a16="http://schemas.microsoft.com/office/drawing/2014/main" id="{00000000-0008-0000-0300-00003F000000}"/>
            </a:ext>
          </a:extLst>
        </xdr:cNvPr>
        <xdr:cNvSpPr txBox="1"/>
      </xdr:nvSpPr>
      <xdr:spPr>
        <a:xfrm>
          <a:off x="7709534" y="493395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175260</xdr:colOff>
      <xdr:row>18</xdr:row>
      <xdr:rowOff>60960</xdr:rowOff>
    </xdr:from>
    <xdr:to>
      <xdr:col>14</xdr:col>
      <xdr:colOff>45720</xdr:colOff>
      <xdr:row>32</xdr:row>
      <xdr:rowOff>143101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2460" y="3459480"/>
          <a:ext cx="4137660" cy="264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18</xdr:row>
      <xdr:rowOff>83820</xdr:rowOff>
    </xdr:from>
    <xdr:to>
      <xdr:col>6</xdr:col>
      <xdr:colOff>533400</xdr:colOff>
      <xdr:row>32</xdr:row>
      <xdr:rowOff>165961</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3482340"/>
          <a:ext cx="4137660" cy="264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135254</xdr:colOff>
      <xdr:row>26</xdr:row>
      <xdr:rowOff>110491</xdr:rowOff>
    </xdr:from>
    <xdr:to>
      <xdr:col>1</xdr:col>
      <xdr:colOff>76199</xdr:colOff>
      <xdr:row>27</xdr:row>
      <xdr:rowOff>144780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35254" y="497205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xdr:from>
      <xdr:col>1</xdr:col>
      <xdr:colOff>135254</xdr:colOff>
      <xdr:row>26</xdr:row>
      <xdr:rowOff>110491</xdr:rowOff>
    </xdr:from>
    <xdr:to>
      <xdr:col>2</xdr:col>
      <xdr:colOff>76199</xdr:colOff>
      <xdr:row>27</xdr:row>
      <xdr:rowOff>144780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744854" y="497205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2</xdr:col>
      <xdr:colOff>188594</xdr:colOff>
      <xdr:row>26</xdr:row>
      <xdr:rowOff>102871</xdr:rowOff>
    </xdr:from>
    <xdr:to>
      <xdr:col>3</xdr:col>
      <xdr:colOff>129539</xdr:colOff>
      <xdr:row>27</xdr:row>
      <xdr:rowOff>137160</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1407794" y="496443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3</xdr:col>
      <xdr:colOff>203834</xdr:colOff>
      <xdr:row>26</xdr:row>
      <xdr:rowOff>95251</xdr:rowOff>
    </xdr:from>
    <xdr:to>
      <xdr:col>4</xdr:col>
      <xdr:colOff>144779</xdr:colOff>
      <xdr:row>27</xdr:row>
      <xdr:rowOff>129540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2032634" y="495681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4</xdr:col>
      <xdr:colOff>211454</xdr:colOff>
      <xdr:row>26</xdr:row>
      <xdr:rowOff>95251</xdr:rowOff>
    </xdr:from>
    <xdr:to>
      <xdr:col>5</xdr:col>
      <xdr:colOff>152399</xdr:colOff>
      <xdr:row>27</xdr:row>
      <xdr:rowOff>129540</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2649854" y="495681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5</xdr:col>
      <xdr:colOff>272414</xdr:colOff>
      <xdr:row>26</xdr:row>
      <xdr:rowOff>95251</xdr:rowOff>
    </xdr:from>
    <xdr:to>
      <xdr:col>6</xdr:col>
      <xdr:colOff>213359</xdr:colOff>
      <xdr:row>27</xdr:row>
      <xdr:rowOff>129540</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3320414" y="495681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editAs="oneCell">
    <xdr:from>
      <xdr:col>7</xdr:col>
      <xdr:colOff>175260</xdr:colOff>
      <xdr:row>2</xdr:row>
      <xdr:rowOff>38099</xdr:rowOff>
    </xdr:from>
    <xdr:to>
      <xdr:col>14</xdr:col>
      <xdr:colOff>45720</xdr:colOff>
      <xdr:row>16</xdr:row>
      <xdr:rowOff>120240</xdr:rowOff>
    </xdr:to>
    <xdr:pic>
      <xdr:nvPicPr>
        <xdr:cNvPr id="10" name="Picture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2460" y="510539"/>
          <a:ext cx="4137660" cy="264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257174</xdr:colOff>
      <xdr:row>10</xdr:row>
      <xdr:rowOff>64770</xdr:rowOff>
    </xdr:from>
    <xdr:to>
      <xdr:col>8</xdr:col>
      <xdr:colOff>198119</xdr:colOff>
      <xdr:row>11</xdr:row>
      <xdr:rowOff>99059</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4524374" y="200025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xdr:from>
      <xdr:col>8</xdr:col>
      <xdr:colOff>257174</xdr:colOff>
      <xdr:row>10</xdr:row>
      <xdr:rowOff>64770</xdr:rowOff>
    </xdr:from>
    <xdr:to>
      <xdr:col>9</xdr:col>
      <xdr:colOff>198119</xdr:colOff>
      <xdr:row>11</xdr:row>
      <xdr:rowOff>99059</xdr:rowOff>
    </xdr:to>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5133974" y="200025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9</xdr:col>
      <xdr:colOff>310514</xdr:colOff>
      <xdr:row>10</xdr:row>
      <xdr:rowOff>57150</xdr:rowOff>
    </xdr:from>
    <xdr:to>
      <xdr:col>10</xdr:col>
      <xdr:colOff>251459</xdr:colOff>
      <xdr:row>11</xdr:row>
      <xdr:rowOff>91439</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5796914" y="199263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10</xdr:col>
      <xdr:colOff>325754</xdr:colOff>
      <xdr:row>10</xdr:row>
      <xdr:rowOff>49530</xdr:rowOff>
    </xdr:from>
    <xdr:to>
      <xdr:col>11</xdr:col>
      <xdr:colOff>266699</xdr:colOff>
      <xdr:row>11</xdr:row>
      <xdr:rowOff>83819</xdr:rowOff>
    </xdr:to>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6421754" y="198501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11</xdr:col>
      <xdr:colOff>333374</xdr:colOff>
      <xdr:row>10</xdr:row>
      <xdr:rowOff>49530</xdr:rowOff>
    </xdr:from>
    <xdr:to>
      <xdr:col>12</xdr:col>
      <xdr:colOff>274319</xdr:colOff>
      <xdr:row>11</xdr:row>
      <xdr:rowOff>83819</xdr:rowOff>
    </xdr:to>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038974" y="198501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12</xdr:col>
      <xdr:colOff>394334</xdr:colOff>
      <xdr:row>10</xdr:row>
      <xdr:rowOff>49530</xdr:rowOff>
    </xdr:from>
    <xdr:to>
      <xdr:col>13</xdr:col>
      <xdr:colOff>335279</xdr:colOff>
      <xdr:row>11</xdr:row>
      <xdr:rowOff>83819</xdr:rowOff>
    </xdr:to>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709534" y="198501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editAs="oneCell">
    <xdr:from>
      <xdr:col>0</xdr:col>
      <xdr:colOff>106680</xdr:colOff>
      <xdr:row>2</xdr:row>
      <xdr:rowOff>53339</xdr:rowOff>
    </xdr:from>
    <xdr:to>
      <xdr:col>6</xdr:col>
      <xdr:colOff>586740</xdr:colOff>
      <xdr:row>16</xdr:row>
      <xdr:rowOff>135480</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525779"/>
          <a:ext cx="4137660" cy="264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xdr:row>
      <xdr:rowOff>9525</xdr:rowOff>
    </xdr:from>
    <xdr:to>
      <xdr:col>7</xdr:col>
      <xdr:colOff>0</xdr:colOff>
      <xdr:row>32</xdr:row>
      <xdr:rowOff>0</xdr:rowOff>
    </xdr:to>
    <xdr:cxnSp macro="">
      <xdr:nvCxnSpPr>
        <xdr:cNvPr id="18" name="Straight Connector 17">
          <a:extLst>
            <a:ext uri="{FF2B5EF4-FFF2-40B4-BE49-F238E27FC236}">
              <a16:creationId xmlns:a16="http://schemas.microsoft.com/office/drawing/2014/main" id="{00000000-0008-0000-0400-000012000000}"/>
            </a:ext>
          </a:extLst>
        </xdr:cNvPr>
        <xdr:cNvCxnSpPr/>
      </xdr:nvCxnSpPr>
      <xdr:spPr>
        <a:xfrm>
          <a:off x="4267200" y="481965"/>
          <a:ext cx="0" cy="54768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9525</xdr:colOff>
      <xdr:row>16</xdr:row>
      <xdr:rowOff>171450</xdr:rowOff>
    </xdr:from>
    <xdr:to>
      <xdr:col>14</xdr:col>
      <xdr:colOff>0</xdr:colOff>
      <xdr:row>16</xdr:row>
      <xdr:rowOff>180975</xdr:rowOff>
    </xdr:to>
    <xdr:cxnSp macro="">
      <xdr:nvCxnSpPr>
        <xdr:cNvPr id="19" name="Straight Connector 18">
          <a:extLst>
            <a:ext uri="{FF2B5EF4-FFF2-40B4-BE49-F238E27FC236}">
              <a16:creationId xmlns:a16="http://schemas.microsoft.com/office/drawing/2014/main" id="{00000000-0008-0000-0400-000013000000}"/>
            </a:ext>
          </a:extLst>
        </xdr:cNvPr>
        <xdr:cNvCxnSpPr/>
      </xdr:nvCxnSpPr>
      <xdr:spPr>
        <a:xfrm flipV="1">
          <a:off x="9525" y="3204210"/>
          <a:ext cx="8524875" cy="952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276225</xdr:colOff>
      <xdr:row>2</xdr:row>
      <xdr:rowOff>47626</xdr:rowOff>
    </xdr:from>
    <xdr:to>
      <xdr:col>3</xdr:col>
      <xdr:colOff>47625</xdr:colOff>
      <xdr:row>3</xdr:row>
      <xdr:rowOff>142876</xdr:rowOff>
    </xdr:to>
    <xdr:sp macro="" textlink="">
      <xdr:nvSpPr>
        <xdr:cNvPr id="20" name="TextBox 19">
          <a:extLst>
            <a:ext uri="{FF2B5EF4-FFF2-40B4-BE49-F238E27FC236}">
              <a16:creationId xmlns:a16="http://schemas.microsoft.com/office/drawing/2014/main" id="{00000000-0008-0000-0400-000014000000}"/>
            </a:ext>
          </a:extLst>
        </xdr:cNvPr>
        <xdr:cNvSpPr txBox="1"/>
      </xdr:nvSpPr>
      <xdr:spPr>
        <a:xfrm>
          <a:off x="276225" y="520066"/>
          <a:ext cx="1600200" cy="278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BLIND</a:t>
          </a:r>
          <a:r>
            <a:rPr lang="en-AU" sz="900" b="1" baseline="0">
              <a:latin typeface="Franklin Gothic Book" pitchFamily="34" charset="0"/>
            </a:rPr>
            <a:t> No</a:t>
          </a:r>
          <a:r>
            <a:rPr lang="en-AU" sz="1000" b="0" baseline="0">
              <a:latin typeface="Franklin Gothic Book" pitchFamily="34" charset="0"/>
            </a:rPr>
            <a:t>.                 </a:t>
          </a:r>
          <a:endParaRPr lang="en-AU" sz="1100" b="0">
            <a:latin typeface="Franklin Gothic Book" pitchFamily="34" charset="0"/>
          </a:endParaRPr>
        </a:p>
      </xdr:txBody>
    </xdr:sp>
    <xdr:clientData/>
  </xdr:twoCellAnchor>
  <xdr:twoCellAnchor>
    <xdr:from>
      <xdr:col>3</xdr:col>
      <xdr:colOff>314325</xdr:colOff>
      <xdr:row>2</xdr:row>
      <xdr:rowOff>47626</xdr:rowOff>
    </xdr:from>
    <xdr:to>
      <xdr:col>6</xdr:col>
      <xdr:colOff>85725</xdr:colOff>
      <xdr:row>3</xdr:row>
      <xdr:rowOff>142876</xdr:rowOff>
    </xdr:to>
    <xdr:sp macro="" textlink="">
      <xdr:nvSpPr>
        <xdr:cNvPr id="21" name="TextBox 20">
          <a:extLst>
            <a:ext uri="{FF2B5EF4-FFF2-40B4-BE49-F238E27FC236}">
              <a16:creationId xmlns:a16="http://schemas.microsoft.com/office/drawing/2014/main" id="{00000000-0008-0000-0400-000015000000}"/>
            </a:ext>
          </a:extLst>
        </xdr:cNvPr>
        <xdr:cNvSpPr txBox="1"/>
      </xdr:nvSpPr>
      <xdr:spPr>
        <a:xfrm>
          <a:off x="2143125" y="520066"/>
          <a:ext cx="1600200" cy="278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GROUP</a:t>
          </a:r>
          <a:r>
            <a:rPr lang="en-AU" sz="900" b="1" baseline="0">
              <a:latin typeface="Franklin Gothic Book" pitchFamily="34" charset="0"/>
            </a:rPr>
            <a:t> MARK</a:t>
          </a:r>
          <a:r>
            <a:rPr lang="en-AU" sz="900" b="0" baseline="0">
              <a:latin typeface="Franklin Gothic Book" pitchFamily="34" charset="0"/>
            </a:rPr>
            <a:t>: </a:t>
          </a:r>
          <a:endParaRPr lang="en-AU" sz="1000" b="0">
            <a:latin typeface="Franklin Gothic Book" pitchFamily="34" charset="0"/>
          </a:endParaRPr>
        </a:p>
      </xdr:txBody>
    </xdr:sp>
    <xdr:clientData/>
  </xdr:twoCellAnchor>
  <xdr:twoCellAnchor editAs="oneCell">
    <xdr:from>
      <xdr:col>10</xdr:col>
      <xdr:colOff>466725</xdr:colOff>
      <xdr:row>0</xdr:row>
      <xdr:rowOff>0</xdr:rowOff>
    </xdr:from>
    <xdr:to>
      <xdr:col>12</xdr:col>
      <xdr:colOff>367931</xdr:colOff>
      <xdr:row>0</xdr:row>
      <xdr:rowOff>285750</xdr:rowOff>
    </xdr:to>
    <xdr:pic>
      <xdr:nvPicPr>
        <xdr:cNvPr id="22" name="Picture 21" descr="horiso logo cmyk R Nov. 2009.jpg">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 cstate="print"/>
        <a:stretch>
          <a:fillRect/>
        </a:stretch>
      </xdr:blipFill>
      <xdr:spPr>
        <a:xfrm>
          <a:off x="6562725" y="0"/>
          <a:ext cx="1120406" cy="285750"/>
        </a:xfrm>
        <a:prstGeom prst="rect">
          <a:avLst/>
        </a:prstGeom>
      </xdr:spPr>
    </xdr:pic>
    <xdr:clientData/>
  </xdr:twoCellAnchor>
  <xdr:twoCellAnchor>
    <xdr:from>
      <xdr:col>10</xdr:col>
      <xdr:colOff>352425</xdr:colOff>
      <xdr:row>2</xdr:row>
      <xdr:rowOff>38100</xdr:rowOff>
    </xdr:from>
    <xdr:to>
      <xdr:col>13</xdr:col>
      <xdr:colOff>123825</xdr:colOff>
      <xdr:row>3</xdr:row>
      <xdr:rowOff>133350</xdr:rowOff>
    </xdr:to>
    <xdr:sp macro="" textlink="">
      <xdr:nvSpPr>
        <xdr:cNvPr id="23" name="TextBox 22">
          <a:extLst>
            <a:ext uri="{FF2B5EF4-FFF2-40B4-BE49-F238E27FC236}">
              <a16:creationId xmlns:a16="http://schemas.microsoft.com/office/drawing/2014/main" id="{00000000-0008-0000-0400-000017000000}"/>
            </a:ext>
          </a:extLst>
        </xdr:cNvPr>
        <xdr:cNvSpPr txBox="1"/>
      </xdr:nvSpPr>
      <xdr:spPr>
        <a:xfrm>
          <a:off x="6448425" y="510540"/>
          <a:ext cx="1600200" cy="278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GROUP</a:t>
          </a:r>
          <a:r>
            <a:rPr lang="en-AU" sz="900" b="1" baseline="0">
              <a:latin typeface="Franklin Gothic Book" pitchFamily="34" charset="0"/>
            </a:rPr>
            <a:t> MARK</a:t>
          </a:r>
          <a:r>
            <a:rPr lang="en-AU" sz="900" b="0" baseline="0">
              <a:latin typeface="Franklin Gothic Book" pitchFamily="34" charset="0"/>
            </a:rPr>
            <a:t>: </a:t>
          </a:r>
          <a:endParaRPr lang="en-AU" sz="1000" b="0">
            <a:latin typeface="Franklin Gothic Book" pitchFamily="34" charset="0"/>
          </a:endParaRPr>
        </a:p>
      </xdr:txBody>
    </xdr:sp>
    <xdr:clientData/>
  </xdr:twoCellAnchor>
  <xdr:twoCellAnchor>
    <xdr:from>
      <xdr:col>10</xdr:col>
      <xdr:colOff>352425</xdr:colOff>
      <xdr:row>17</xdr:row>
      <xdr:rowOff>47625</xdr:rowOff>
    </xdr:from>
    <xdr:to>
      <xdr:col>13</xdr:col>
      <xdr:colOff>123825</xdr:colOff>
      <xdr:row>18</xdr:row>
      <xdr:rowOff>142875</xdr:rowOff>
    </xdr:to>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6448425" y="3263265"/>
          <a:ext cx="1600200" cy="278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GROUP</a:t>
          </a:r>
          <a:r>
            <a:rPr lang="en-AU" sz="900" b="1" baseline="0">
              <a:latin typeface="Franklin Gothic Book" pitchFamily="34" charset="0"/>
            </a:rPr>
            <a:t> MARK</a:t>
          </a:r>
          <a:r>
            <a:rPr lang="en-AU" sz="900" b="0" baseline="0">
              <a:latin typeface="Franklin Gothic Book" pitchFamily="34" charset="0"/>
            </a:rPr>
            <a:t>: </a:t>
          </a:r>
          <a:endParaRPr lang="en-AU" sz="1000" b="0">
            <a:latin typeface="Franklin Gothic Book" pitchFamily="34" charset="0"/>
          </a:endParaRPr>
        </a:p>
      </xdr:txBody>
    </xdr:sp>
    <xdr:clientData/>
  </xdr:twoCellAnchor>
  <xdr:twoCellAnchor>
    <xdr:from>
      <xdr:col>3</xdr:col>
      <xdr:colOff>266700</xdr:colOff>
      <xdr:row>17</xdr:row>
      <xdr:rowOff>38100</xdr:rowOff>
    </xdr:from>
    <xdr:to>
      <xdr:col>6</xdr:col>
      <xdr:colOff>38100</xdr:colOff>
      <xdr:row>18</xdr:row>
      <xdr:rowOff>133350</xdr:rowOff>
    </xdr:to>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2095500" y="3253740"/>
          <a:ext cx="1600200" cy="278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GROUP</a:t>
          </a:r>
          <a:r>
            <a:rPr lang="en-AU" sz="900" b="1" baseline="0">
              <a:latin typeface="Franklin Gothic Book" pitchFamily="34" charset="0"/>
            </a:rPr>
            <a:t> MARK</a:t>
          </a:r>
          <a:r>
            <a:rPr lang="en-AU" sz="900" b="0" baseline="0">
              <a:latin typeface="Franklin Gothic Book" pitchFamily="34" charset="0"/>
            </a:rPr>
            <a:t>:  </a:t>
          </a:r>
          <a:endParaRPr lang="en-AU" sz="1000" b="0">
            <a:latin typeface="Franklin Gothic Book" pitchFamily="34" charset="0"/>
          </a:endParaRPr>
        </a:p>
      </xdr:txBody>
    </xdr:sp>
    <xdr:clientData/>
  </xdr:twoCellAnchor>
  <xdr:twoCellAnchor>
    <xdr:from>
      <xdr:col>0</xdr:col>
      <xdr:colOff>228600</xdr:colOff>
      <xdr:row>17</xdr:row>
      <xdr:rowOff>47625</xdr:rowOff>
    </xdr:from>
    <xdr:to>
      <xdr:col>3</xdr:col>
      <xdr:colOff>0</xdr:colOff>
      <xdr:row>18</xdr:row>
      <xdr:rowOff>142875</xdr:rowOff>
    </xdr:to>
    <xdr:sp macro="" textlink="">
      <xdr:nvSpPr>
        <xdr:cNvPr id="26" name="TextBox 25">
          <a:extLst>
            <a:ext uri="{FF2B5EF4-FFF2-40B4-BE49-F238E27FC236}">
              <a16:creationId xmlns:a16="http://schemas.microsoft.com/office/drawing/2014/main" id="{00000000-0008-0000-0400-00001A000000}"/>
            </a:ext>
          </a:extLst>
        </xdr:cNvPr>
        <xdr:cNvSpPr txBox="1"/>
      </xdr:nvSpPr>
      <xdr:spPr>
        <a:xfrm>
          <a:off x="228600" y="3263265"/>
          <a:ext cx="1600200" cy="278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BLIND</a:t>
          </a:r>
          <a:r>
            <a:rPr lang="en-AU" sz="900" b="1" baseline="0">
              <a:latin typeface="Franklin Gothic Book" pitchFamily="34" charset="0"/>
            </a:rPr>
            <a:t> No.</a:t>
          </a:r>
          <a:endParaRPr lang="en-AU" sz="1100" b="0">
            <a:latin typeface="Franklin Gothic Book" pitchFamily="34" charset="0"/>
          </a:endParaRPr>
        </a:p>
      </xdr:txBody>
    </xdr:sp>
    <xdr:clientData/>
  </xdr:twoCellAnchor>
  <xdr:twoCellAnchor>
    <xdr:from>
      <xdr:col>7</xdr:col>
      <xdr:colOff>342900</xdr:colOff>
      <xdr:row>2</xdr:row>
      <xdr:rowOff>38100</xdr:rowOff>
    </xdr:from>
    <xdr:to>
      <xdr:col>10</xdr:col>
      <xdr:colOff>114300</xdr:colOff>
      <xdr:row>3</xdr:row>
      <xdr:rowOff>133350</xdr:rowOff>
    </xdr:to>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4610100" y="510540"/>
          <a:ext cx="1600200" cy="278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BLIND</a:t>
          </a:r>
          <a:r>
            <a:rPr lang="en-AU" sz="900" b="1" baseline="0">
              <a:latin typeface="Franklin Gothic Book" pitchFamily="34" charset="0"/>
            </a:rPr>
            <a:t> No</a:t>
          </a:r>
          <a:r>
            <a:rPr lang="en-AU" sz="1000" b="0" baseline="0">
              <a:latin typeface="Franklin Gothic Book" pitchFamily="34" charset="0"/>
            </a:rPr>
            <a:t>.                                      </a:t>
          </a:r>
          <a:endParaRPr lang="en-AU" sz="1000" b="0">
            <a:latin typeface="Franklin Gothic Book" pitchFamily="34" charset="0"/>
          </a:endParaRPr>
        </a:p>
      </xdr:txBody>
    </xdr:sp>
    <xdr:clientData/>
  </xdr:twoCellAnchor>
  <xdr:twoCellAnchor>
    <xdr:from>
      <xdr:col>7</xdr:col>
      <xdr:colOff>342900</xdr:colOff>
      <xdr:row>17</xdr:row>
      <xdr:rowOff>47625</xdr:rowOff>
    </xdr:from>
    <xdr:to>
      <xdr:col>10</xdr:col>
      <xdr:colOff>114300</xdr:colOff>
      <xdr:row>18</xdr:row>
      <xdr:rowOff>142875</xdr:rowOff>
    </xdr:to>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4610100" y="3263265"/>
          <a:ext cx="1600200" cy="278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AU" sz="900" b="1">
              <a:latin typeface="Franklin Gothic Book" pitchFamily="34" charset="0"/>
            </a:rPr>
            <a:t>BLIND</a:t>
          </a:r>
          <a:r>
            <a:rPr lang="en-AU" sz="900" b="1" baseline="0">
              <a:latin typeface="Franklin Gothic Book" pitchFamily="34" charset="0"/>
            </a:rPr>
            <a:t> No</a:t>
          </a:r>
          <a:r>
            <a:rPr lang="en-AU" sz="1000" b="0" baseline="0">
              <a:latin typeface="Franklin Gothic Book" pitchFamily="34" charset="0"/>
            </a:rPr>
            <a:t>.    </a:t>
          </a:r>
          <a:endParaRPr lang="en-AU" sz="1100" b="0">
            <a:latin typeface="Franklin Gothic Book" pitchFamily="34" charset="0"/>
          </a:endParaRPr>
        </a:p>
      </xdr:txBody>
    </xdr:sp>
    <xdr:clientData/>
  </xdr:twoCellAnchor>
  <xdr:twoCellAnchor>
    <xdr:from>
      <xdr:col>0</xdr:col>
      <xdr:colOff>188594</xdr:colOff>
      <xdr:row>10</xdr:row>
      <xdr:rowOff>80010</xdr:rowOff>
    </xdr:from>
    <xdr:to>
      <xdr:col>1</xdr:col>
      <xdr:colOff>129539</xdr:colOff>
      <xdr:row>11</xdr:row>
      <xdr:rowOff>114299</xdr:rowOff>
    </xdr:to>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188594" y="201549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xdr:from>
      <xdr:col>1</xdr:col>
      <xdr:colOff>188594</xdr:colOff>
      <xdr:row>10</xdr:row>
      <xdr:rowOff>80010</xdr:rowOff>
    </xdr:from>
    <xdr:to>
      <xdr:col>2</xdr:col>
      <xdr:colOff>129539</xdr:colOff>
      <xdr:row>11</xdr:row>
      <xdr:rowOff>114299</xdr:rowOff>
    </xdr:to>
    <xdr:sp macro="" textlink="">
      <xdr:nvSpPr>
        <xdr:cNvPr id="30" name="TextBox 29">
          <a:extLst>
            <a:ext uri="{FF2B5EF4-FFF2-40B4-BE49-F238E27FC236}">
              <a16:creationId xmlns:a16="http://schemas.microsoft.com/office/drawing/2014/main" id="{00000000-0008-0000-0400-00001E000000}"/>
            </a:ext>
          </a:extLst>
        </xdr:cNvPr>
        <xdr:cNvSpPr txBox="1"/>
      </xdr:nvSpPr>
      <xdr:spPr>
        <a:xfrm>
          <a:off x="798194" y="201549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2</xdr:col>
      <xdr:colOff>241934</xdr:colOff>
      <xdr:row>10</xdr:row>
      <xdr:rowOff>72390</xdr:rowOff>
    </xdr:from>
    <xdr:to>
      <xdr:col>3</xdr:col>
      <xdr:colOff>182879</xdr:colOff>
      <xdr:row>11</xdr:row>
      <xdr:rowOff>106679</xdr:rowOff>
    </xdr:to>
    <xdr:sp macro="" textlink="">
      <xdr:nvSpPr>
        <xdr:cNvPr id="31" name="TextBox 30">
          <a:extLst>
            <a:ext uri="{FF2B5EF4-FFF2-40B4-BE49-F238E27FC236}">
              <a16:creationId xmlns:a16="http://schemas.microsoft.com/office/drawing/2014/main" id="{00000000-0008-0000-0400-00001F000000}"/>
            </a:ext>
          </a:extLst>
        </xdr:cNvPr>
        <xdr:cNvSpPr txBox="1"/>
      </xdr:nvSpPr>
      <xdr:spPr>
        <a:xfrm>
          <a:off x="1461134" y="200787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3</xdr:col>
      <xdr:colOff>257174</xdr:colOff>
      <xdr:row>10</xdr:row>
      <xdr:rowOff>64770</xdr:rowOff>
    </xdr:from>
    <xdr:to>
      <xdr:col>4</xdr:col>
      <xdr:colOff>198119</xdr:colOff>
      <xdr:row>11</xdr:row>
      <xdr:rowOff>99059</xdr:rowOff>
    </xdr:to>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2085974" y="200025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4</xdr:col>
      <xdr:colOff>264794</xdr:colOff>
      <xdr:row>10</xdr:row>
      <xdr:rowOff>64770</xdr:rowOff>
    </xdr:from>
    <xdr:to>
      <xdr:col>5</xdr:col>
      <xdr:colOff>205739</xdr:colOff>
      <xdr:row>11</xdr:row>
      <xdr:rowOff>99059</xdr:rowOff>
    </xdr:to>
    <xdr:sp macro="" textlink="">
      <xdr:nvSpPr>
        <xdr:cNvPr id="33" name="TextBox 32">
          <a:extLst>
            <a:ext uri="{FF2B5EF4-FFF2-40B4-BE49-F238E27FC236}">
              <a16:creationId xmlns:a16="http://schemas.microsoft.com/office/drawing/2014/main" id="{00000000-0008-0000-0400-000021000000}"/>
            </a:ext>
          </a:extLst>
        </xdr:cNvPr>
        <xdr:cNvSpPr txBox="1"/>
      </xdr:nvSpPr>
      <xdr:spPr>
        <a:xfrm>
          <a:off x="2703194" y="200025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5</xdr:col>
      <xdr:colOff>325754</xdr:colOff>
      <xdr:row>10</xdr:row>
      <xdr:rowOff>64770</xdr:rowOff>
    </xdr:from>
    <xdr:to>
      <xdr:col>6</xdr:col>
      <xdr:colOff>266699</xdr:colOff>
      <xdr:row>11</xdr:row>
      <xdr:rowOff>99059</xdr:rowOff>
    </xdr:to>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3373754" y="2000250"/>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xdr:from>
      <xdr:col>7</xdr:col>
      <xdr:colOff>257174</xdr:colOff>
      <xdr:row>26</xdr:row>
      <xdr:rowOff>87631</xdr:rowOff>
    </xdr:from>
    <xdr:to>
      <xdr:col>8</xdr:col>
      <xdr:colOff>198119</xdr:colOff>
      <xdr:row>27</xdr:row>
      <xdr:rowOff>121920</xdr:rowOff>
    </xdr:to>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4524374" y="494919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twoCellAnchor>
    <xdr:from>
      <xdr:col>8</xdr:col>
      <xdr:colOff>257174</xdr:colOff>
      <xdr:row>26</xdr:row>
      <xdr:rowOff>87631</xdr:rowOff>
    </xdr:from>
    <xdr:to>
      <xdr:col>9</xdr:col>
      <xdr:colOff>198119</xdr:colOff>
      <xdr:row>27</xdr:row>
      <xdr:rowOff>121920</xdr:rowOff>
    </xdr:to>
    <xdr:sp macro="" textlink="">
      <xdr:nvSpPr>
        <xdr:cNvPr id="36" name="TextBox 35">
          <a:extLst>
            <a:ext uri="{FF2B5EF4-FFF2-40B4-BE49-F238E27FC236}">
              <a16:creationId xmlns:a16="http://schemas.microsoft.com/office/drawing/2014/main" id="{00000000-0008-0000-0400-000024000000}"/>
            </a:ext>
          </a:extLst>
        </xdr:cNvPr>
        <xdr:cNvSpPr txBox="1"/>
      </xdr:nvSpPr>
      <xdr:spPr>
        <a:xfrm>
          <a:off x="5133974" y="494919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9</xdr:col>
      <xdr:colOff>310514</xdr:colOff>
      <xdr:row>26</xdr:row>
      <xdr:rowOff>80011</xdr:rowOff>
    </xdr:from>
    <xdr:to>
      <xdr:col>10</xdr:col>
      <xdr:colOff>251459</xdr:colOff>
      <xdr:row>27</xdr:row>
      <xdr:rowOff>114300</xdr:rowOff>
    </xdr:to>
    <xdr:sp macro="" textlink="">
      <xdr:nvSpPr>
        <xdr:cNvPr id="37" name="TextBox 36">
          <a:extLst>
            <a:ext uri="{FF2B5EF4-FFF2-40B4-BE49-F238E27FC236}">
              <a16:creationId xmlns:a16="http://schemas.microsoft.com/office/drawing/2014/main" id="{00000000-0008-0000-0400-000025000000}"/>
            </a:ext>
          </a:extLst>
        </xdr:cNvPr>
        <xdr:cNvSpPr txBox="1"/>
      </xdr:nvSpPr>
      <xdr:spPr>
        <a:xfrm>
          <a:off x="5796914" y="494157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10</xdr:col>
      <xdr:colOff>325754</xdr:colOff>
      <xdr:row>26</xdr:row>
      <xdr:rowOff>72391</xdr:rowOff>
    </xdr:from>
    <xdr:to>
      <xdr:col>11</xdr:col>
      <xdr:colOff>266699</xdr:colOff>
      <xdr:row>27</xdr:row>
      <xdr:rowOff>106680</xdr:rowOff>
    </xdr:to>
    <xdr:sp macro="" textlink="">
      <xdr:nvSpPr>
        <xdr:cNvPr id="38" name="TextBox 37">
          <a:extLst>
            <a:ext uri="{FF2B5EF4-FFF2-40B4-BE49-F238E27FC236}">
              <a16:creationId xmlns:a16="http://schemas.microsoft.com/office/drawing/2014/main" id="{00000000-0008-0000-0400-000026000000}"/>
            </a:ext>
          </a:extLst>
        </xdr:cNvPr>
        <xdr:cNvSpPr txBox="1"/>
      </xdr:nvSpPr>
      <xdr:spPr>
        <a:xfrm>
          <a:off x="6421754" y="493395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11</xdr:col>
      <xdr:colOff>333374</xdr:colOff>
      <xdr:row>26</xdr:row>
      <xdr:rowOff>72391</xdr:rowOff>
    </xdr:from>
    <xdr:to>
      <xdr:col>12</xdr:col>
      <xdr:colOff>274319</xdr:colOff>
      <xdr:row>27</xdr:row>
      <xdr:rowOff>106680</xdr:rowOff>
    </xdr:to>
    <xdr:sp macro="" textlink="">
      <xdr:nvSpPr>
        <xdr:cNvPr id="39" name="TextBox 38">
          <a:extLst>
            <a:ext uri="{FF2B5EF4-FFF2-40B4-BE49-F238E27FC236}">
              <a16:creationId xmlns:a16="http://schemas.microsoft.com/office/drawing/2014/main" id="{00000000-0008-0000-0400-000027000000}"/>
            </a:ext>
          </a:extLst>
        </xdr:cNvPr>
        <xdr:cNvSpPr txBox="1"/>
      </xdr:nvSpPr>
      <xdr:spPr>
        <a:xfrm>
          <a:off x="7038974" y="493395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AU" sz="800">
            <a:latin typeface="Franklin Gothic Book" pitchFamily="34" charset="0"/>
          </a:endParaRPr>
        </a:p>
      </xdr:txBody>
    </xdr:sp>
    <xdr:clientData/>
  </xdr:twoCellAnchor>
  <xdr:twoCellAnchor>
    <xdr:from>
      <xdr:col>12</xdr:col>
      <xdr:colOff>394334</xdr:colOff>
      <xdr:row>26</xdr:row>
      <xdr:rowOff>72391</xdr:rowOff>
    </xdr:from>
    <xdr:to>
      <xdr:col>13</xdr:col>
      <xdr:colOff>335279</xdr:colOff>
      <xdr:row>27</xdr:row>
      <xdr:rowOff>106680</xdr:rowOff>
    </xdr:to>
    <xdr:sp macro="" textlink="">
      <xdr:nvSpPr>
        <xdr:cNvPr id="40" name="TextBox 39">
          <a:extLst>
            <a:ext uri="{FF2B5EF4-FFF2-40B4-BE49-F238E27FC236}">
              <a16:creationId xmlns:a16="http://schemas.microsoft.com/office/drawing/2014/main" id="{00000000-0008-0000-0400-000028000000}"/>
            </a:ext>
          </a:extLst>
        </xdr:cNvPr>
        <xdr:cNvSpPr txBox="1"/>
      </xdr:nvSpPr>
      <xdr:spPr>
        <a:xfrm>
          <a:off x="7709534" y="4933951"/>
          <a:ext cx="550545" cy="217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AU" sz="800">
              <a:latin typeface="Franklin Gothic Book" pitchFamily="34" charset="0"/>
            </a:rPr>
            <a:t>15mm</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22</xdr:col>
      <xdr:colOff>32492</xdr:colOff>
      <xdr:row>0</xdr:row>
      <xdr:rowOff>57150</xdr:rowOff>
    </xdr:from>
    <xdr:to>
      <xdr:col>23</xdr:col>
      <xdr:colOff>487148</xdr:colOff>
      <xdr:row>1</xdr:row>
      <xdr:rowOff>95250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900392" y="57150"/>
          <a:ext cx="1064256" cy="228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28161</xdr:colOff>
      <xdr:row>0</xdr:row>
      <xdr:rowOff>17807</xdr:rowOff>
    </xdr:from>
    <xdr:to>
      <xdr:col>13</xdr:col>
      <xdr:colOff>76513</xdr:colOff>
      <xdr:row>0</xdr:row>
      <xdr:rowOff>205646</xdr:rowOff>
    </xdr:to>
    <xdr:pic>
      <xdr:nvPicPr>
        <xdr:cNvPr id="2" name="Picture 1" descr="horiso logo cmyk R Nov. 2009.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8943561" y="17807"/>
          <a:ext cx="802508" cy="187839"/>
        </a:xfrm>
        <a:prstGeom prst="rect">
          <a:avLst/>
        </a:prstGeom>
      </xdr:spPr>
    </xdr:pic>
    <xdr:clientData/>
  </xdr:twoCellAnchor>
  <xdr:twoCellAnchor editAs="oneCell">
    <xdr:from>
      <xdr:col>8</xdr:col>
      <xdr:colOff>725021</xdr:colOff>
      <xdr:row>2</xdr:row>
      <xdr:rowOff>108696</xdr:rowOff>
    </xdr:from>
    <xdr:to>
      <xdr:col>13</xdr:col>
      <xdr:colOff>694766</xdr:colOff>
      <xdr:row>7</xdr:row>
      <xdr:rowOff>201145</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2"/>
        <a:srcRect b="4742"/>
        <a:stretch/>
      </xdr:blipFill>
      <xdr:spPr>
        <a:xfrm>
          <a:off x="6675345" y="534520"/>
          <a:ext cx="3656480" cy="1571625"/>
        </a:xfrm>
        <a:prstGeom prst="rect">
          <a:avLst/>
        </a:prstGeom>
      </xdr:spPr>
    </xdr:pic>
    <xdr:clientData/>
  </xdr:twoCellAnchor>
  <xdr:twoCellAnchor editAs="oneCell">
    <xdr:from>
      <xdr:col>0</xdr:col>
      <xdr:colOff>0</xdr:colOff>
      <xdr:row>2</xdr:row>
      <xdr:rowOff>22412</xdr:rowOff>
    </xdr:from>
    <xdr:to>
      <xdr:col>9</xdr:col>
      <xdr:colOff>112058</xdr:colOff>
      <xdr:row>8</xdr:row>
      <xdr:rowOff>224118</xdr:rowOff>
    </xdr:to>
    <xdr:pic>
      <xdr:nvPicPr>
        <xdr:cNvPr id="4" name="Picture 3">
          <a:extLst>
            <a:ext uri="{FF2B5EF4-FFF2-40B4-BE49-F238E27FC236}">
              <a16:creationId xmlns:a16="http://schemas.microsoft.com/office/drawing/2014/main" id="{00000000-0008-0000-0600-000004000000}"/>
            </a:ext>
          </a:extLst>
        </xdr:cNvPr>
        <xdr:cNvPicPr>
          <a:picLocks/>
        </xdr:cNvPicPr>
      </xdr:nvPicPr>
      <xdr:blipFill>
        <a:blip xmlns:r="http://schemas.openxmlformats.org/officeDocument/2006/relationships" r:embed="rId3"/>
        <a:stretch>
          <a:fillRect/>
        </a:stretch>
      </xdr:blipFill>
      <xdr:spPr>
        <a:xfrm>
          <a:off x="0" y="448236"/>
          <a:ext cx="6790764" cy="1994647"/>
        </a:xfrm>
        <a:prstGeom prst="rect">
          <a:avLst/>
        </a:prstGeom>
      </xdr:spPr>
    </xdr:pic>
    <xdr:clientData/>
  </xdr:twoCellAnchor>
  <xdr:twoCellAnchor editAs="oneCell">
    <xdr:from>
      <xdr:col>0</xdr:col>
      <xdr:colOff>0</xdr:colOff>
      <xdr:row>8</xdr:row>
      <xdr:rowOff>156883</xdr:rowOff>
    </xdr:from>
    <xdr:to>
      <xdr:col>13</xdr:col>
      <xdr:colOff>694765</xdr:colOff>
      <xdr:row>30</xdr:row>
      <xdr:rowOff>0</xdr:rowOff>
    </xdr:to>
    <xdr:pic>
      <xdr:nvPicPr>
        <xdr:cNvPr id="6" name="Picture 5">
          <a:extLst>
            <a:ext uri="{FF2B5EF4-FFF2-40B4-BE49-F238E27FC236}">
              <a16:creationId xmlns:a16="http://schemas.microsoft.com/office/drawing/2014/main" id="{00000000-0008-0000-0600-000006000000}"/>
            </a:ext>
          </a:extLst>
        </xdr:cNvPr>
        <xdr:cNvPicPr>
          <a:picLocks/>
        </xdr:cNvPicPr>
      </xdr:nvPicPr>
      <xdr:blipFill>
        <a:blip xmlns:r="http://schemas.openxmlformats.org/officeDocument/2006/relationships" r:embed="rId4"/>
        <a:stretch>
          <a:fillRect/>
        </a:stretch>
      </xdr:blipFill>
      <xdr:spPr>
        <a:xfrm>
          <a:off x="0" y="2375648"/>
          <a:ext cx="10331824" cy="53452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rah.issa\Desktop\Sarah%20Issa\HORISO%20Quote%20Order%20D&amp;C%20desig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eilani.gasu\Local%20Settings\Temporary%20Internet%20Files\Content.Outlook\Y4A08LKB\ORDER%20FORMS%20and%20PRICELISTS\20080814%20Horiso%20EVB%20Order%20She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Nathan.Abood\Local%20Settings\Temporary%20Internet%20Files\Content.Outlook\PTLN3C9X\Horiso%20EVB%20Order%20Sheet%20-%2033%20East%20St%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B Order Form"/>
      <sheetName val="Sheet3 (2)"/>
      <sheetName val="Sheet1"/>
      <sheetName val="Sheet2"/>
      <sheetName val="Sheet3"/>
      <sheetName val="Cable Poistions 1"/>
      <sheetName val="Cable Poistions 2"/>
      <sheetName val="EVB Components Order Form"/>
    </sheetNames>
    <sheetDataSet>
      <sheetData sheetId="0" refreshError="1"/>
      <sheetData sheetId="1">
        <row r="1">
          <cell r="B1" t="str">
            <v>Horiso-N</v>
          </cell>
          <cell r="C1" t="str">
            <v>Motorised</v>
          </cell>
          <cell r="F1" t="str">
            <v>Top Fix</v>
          </cell>
          <cell r="G1" t="str">
            <v>Natural Anodised</v>
          </cell>
          <cell r="H1" t="str">
            <v>RAL 9006 - Silver</v>
          </cell>
          <cell r="I1" t="str">
            <v>Standard Face 100mm</v>
          </cell>
        </row>
        <row r="2">
          <cell r="B2" t="str">
            <v>AK-S</v>
          </cell>
          <cell r="C2" t="str">
            <v>Crank</v>
          </cell>
          <cell r="F2" t="str">
            <v>Face Fix</v>
          </cell>
          <cell r="G2" t="str">
            <v>Powder Coated</v>
          </cell>
          <cell r="H2" t="str">
            <v>RAL 9007 - Silver Pearl</v>
          </cell>
          <cell r="I2" t="str">
            <v>Standard Face 150mm</v>
          </cell>
          <cell r="J2" t="str">
            <v>No</v>
          </cell>
        </row>
        <row r="3">
          <cell r="B3" t="str">
            <v>AK-G</v>
          </cell>
          <cell r="H3" t="str">
            <v>RAL 9016 - White</v>
          </cell>
          <cell r="I3" t="str">
            <v>Bottom Timber</v>
          </cell>
          <cell r="J3" t="str">
            <v>Yes - no Ext</v>
          </cell>
        </row>
        <row r="4">
          <cell r="B4" t="str">
            <v>Horiso Internal</v>
          </cell>
          <cell r="H4" t="str">
            <v>HOR 7140 - Bronze</v>
          </cell>
          <cell r="I4" t="str">
            <v>Bottom Concrete</v>
          </cell>
          <cell r="J4" t="str">
            <v>Yes - 1 Ext</v>
          </cell>
        </row>
        <row r="5">
          <cell r="H5" t="str">
            <v>HOR 7043 - Storm Pearl</v>
          </cell>
          <cell r="I5" t="str">
            <v>Custom - Provide in Notes</v>
          </cell>
          <cell r="J5" t="str">
            <v>Yes - 2 Ext</v>
          </cell>
        </row>
        <row r="6">
          <cell r="H6" t="str">
            <v>RAL 8019 - Tobacco</v>
          </cell>
          <cell r="I6" t="str">
            <v>Bottom Top Hat</v>
          </cell>
          <cell r="J6" t="str">
            <v>Yes - 3 Ext</v>
          </cell>
        </row>
        <row r="7">
          <cell r="H7" t="str">
            <v>Custom - Provide in Notes</v>
          </cell>
          <cell r="J7" t="str">
            <v>Yes - Custom</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riso EVB order sheet "/>
      <sheetName val="cable positions"/>
      <sheetName val="Data"/>
      <sheetName val="Sheet1"/>
    </sheetNames>
    <sheetDataSet>
      <sheetData sheetId="0" refreshError="1"/>
      <sheetData sheetId="1" refreshError="1"/>
      <sheetData sheetId="2">
        <row r="14">
          <cell r="G14" t="str">
            <v>Powder Coated</v>
          </cell>
        </row>
        <row r="15">
          <cell r="G15" t="str">
            <v>Clear Anodised</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riso EVB order sheet "/>
      <sheetName val="cable positions"/>
      <sheetName val="Data"/>
      <sheetName val="Sheet2"/>
      <sheetName val="cable positions  (2)"/>
    </sheetNames>
    <sheetDataSet>
      <sheetData sheetId="0"/>
      <sheetData sheetId="1"/>
      <sheetData sheetId="2">
        <row r="2">
          <cell r="A2" t="str">
            <v>1.Motorised</v>
          </cell>
        </row>
        <row r="3">
          <cell r="A3" t="str">
            <v>2.Crank</v>
          </cell>
          <cell r="G3" t="str">
            <v>1.Standard Face 100mm</v>
          </cell>
        </row>
        <row r="4">
          <cell r="G4" t="str">
            <v>2.Standard Face 150mm</v>
          </cell>
        </row>
        <row r="5">
          <cell r="G5" t="str">
            <v>3.Bottom Timber</v>
          </cell>
        </row>
        <row r="6">
          <cell r="G6" t="str">
            <v>4.Bottom Concrete</v>
          </cell>
        </row>
        <row r="7">
          <cell r="G7" t="str">
            <v>5.Custom made</v>
          </cell>
        </row>
        <row r="17">
          <cell r="A17" t="str">
            <v>Powder Coated</v>
          </cell>
        </row>
        <row r="18">
          <cell r="A18" t="str">
            <v>Clear Anodised</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pageSetUpPr fitToPage="1"/>
  </sheetPr>
  <dimension ref="A1:U1048576"/>
  <sheetViews>
    <sheetView showZeros="0" tabSelected="1" zoomScale="55" zoomScaleNormal="55" zoomScaleSheetLayoutView="70" zoomScalePageLayoutView="40" workbookViewId="0">
      <selection activeCell="T12" sqref="T12:U12"/>
    </sheetView>
  </sheetViews>
  <sheetFormatPr defaultColWidth="0" defaultRowHeight="0" customHeight="1" zeroHeight="1" x14ac:dyDescent="0.25"/>
  <cols>
    <col min="1" max="1" width="17.28515625" style="11" customWidth="1"/>
    <col min="2" max="3" width="24.7109375" style="10" customWidth="1"/>
    <col min="4" max="11" width="17.7109375" style="10" customWidth="1"/>
    <col min="12" max="12" width="24.7109375" style="10" customWidth="1"/>
    <col min="13" max="14" width="17.7109375" style="10" customWidth="1"/>
    <col min="15" max="15" width="24.7109375" style="10" customWidth="1"/>
    <col min="16" max="16" width="20.85546875" style="10" customWidth="1"/>
    <col min="17" max="18" width="18.42578125" style="31" customWidth="1"/>
    <col min="19" max="21" width="17.7109375" style="31" customWidth="1"/>
    <col min="22" max="22" width="9.140625" style="6" hidden="1" customWidth="1"/>
    <col min="23" max="16384" width="9.140625" style="6" hidden="1"/>
  </cols>
  <sheetData>
    <row r="1" spans="1:21" ht="30" customHeight="1" x14ac:dyDescent="0.3">
      <c r="A1" s="165" t="s">
        <v>98</v>
      </c>
      <c r="B1" s="264"/>
      <c r="C1" s="265"/>
      <c r="D1" s="266"/>
      <c r="E1" s="166" t="s">
        <v>138</v>
      </c>
      <c r="F1" s="267"/>
      <c r="G1" s="268"/>
      <c r="H1" s="269" t="s">
        <v>106</v>
      </c>
      <c r="I1" s="270"/>
      <c r="J1" s="251"/>
      <c r="K1" s="167"/>
      <c r="L1" s="168"/>
      <c r="M1" s="168"/>
      <c r="N1" s="168"/>
      <c r="O1" s="168"/>
      <c r="P1" s="168"/>
      <c r="Q1" s="168"/>
      <c r="R1" s="168"/>
      <c r="S1" s="168"/>
      <c r="T1" s="168"/>
      <c r="U1" s="169"/>
    </row>
    <row r="2" spans="1:21" ht="24.75" customHeight="1" x14ac:dyDescent="0.25">
      <c r="A2" s="271" t="s">
        <v>255</v>
      </c>
      <c r="B2" s="272"/>
      <c r="C2" s="272"/>
      <c r="D2" s="272"/>
      <c r="E2" s="272"/>
      <c r="F2" s="272"/>
      <c r="G2" s="272"/>
      <c r="H2" s="272"/>
      <c r="I2" s="272"/>
      <c r="J2" s="272"/>
      <c r="K2" s="272"/>
      <c r="L2" s="272"/>
      <c r="M2" s="272"/>
      <c r="N2" s="272"/>
      <c r="O2" s="272"/>
      <c r="P2" s="272"/>
      <c r="Q2" s="272"/>
      <c r="R2" s="272"/>
      <c r="S2" s="272"/>
      <c r="T2" s="272"/>
      <c r="U2" s="272"/>
    </row>
    <row r="3" spans="1:21" s="7" customFormat="1" ht="34.5" customHeight="1" x14ac:dyDescent="0.25">
      <c r="A3" s="170" t="s">
        <v>105</v>
      </c>
      <c r="B3" s="211"/>
      <c r="C3" s="74" t="s">
        <v>72</v>
      </c>
      <c r="D3" s="260"/>
      <c r="E3" s="260"/>
      <c r="F3" s="260"/>
      <c r="G3" s="260"/>
      <c r="H3" s="260"/>
      <c r="I3" s="260"/>
      <c r="J3" s="74" t="s">
        <v>61</v>
      </c>
      <c r="K3" s="261"/>
      <c r="L3" s="261"/>
      <c r="M3" s="74" t="s">
        <v>119</v>
      </c>
      <c r="N3" s="261"/>
      <c r="O3" s="261"/>
      <c r="P3" s="75" t="s">
        <v>109</v>
      </c>
      <c r="Q3" s="277"/>
      <c r="R3" s="278"/>
      <c r="S3" s="278"/>
      <c r="T3" s="278"/>
      <c r="U3" s="279"/>
    </row>
    <row r="4" spans="1:21" s="7" customFormat="1" ht="42" customHeight="1" x14ac:dyDescent="0.25">
      <c r="A4" s="170" t="s">
        <v>102</v>
      </c>
      <c r="B4" s="211"/>
      <c r="C4" s="76" t="s">
        <v>73</v>
      </c>
      <c r="D4" s="260"/>
      <c r="E4" s="260"/>
      <c r="F4" s="260"/>
      <c r="G4" s="260"/>
      <c r="H4" s="260"/>
      <c r="I4" s="260"/>
      <c r="J4" s="74" t="s">
        <v>74</v>
      </c>
      <c r="K4" s="261"/>
      <c r="L4" s="261"/>
      <c r="M4" s="74" t="s">
        <v>75</v>
      </c>
      <c r="N4" s="261"/>
      <c r="O4" s="261"/>
      <c r="P4" s="74" t="s">
        <v>137</v>
      </c>
      <c r="Q4" s="281"/>
      <c r="R4" s="281"/>
      <c r="S4" s="74" t="s">
        <v>76</v>
      </c>
      <c r="T4" s="273"/>
      <c r="U4" s="274"/>
    </row>
    <row r="5" spans="1:21" s="7" customFormat="1" ht="42" customHeight="1" thickBot="1" x14ac:dyDescent="0.3">
      <c r="A5" s="171" t="s">
        <v>103</v>
      </c>
      <c r="B5" s="212"/>
      <c r="C5" s="77" t="s">
        <v>100</v>
      </c>
      <c r="D5" s="262"/>
      <c r="E5" s="262"/>
      <c r="F5" s="262"/>
      <c r="G5" s="262"/>
      <c r="H5" s="262"/>
      <c r="I5" s="262"/>
      <c r="J5" s="78" t="s">
        <v>74</v>
      </c>
      <c r="K5" s="263"/>
      <c r="L5" s="263"/>
      <c r="M5" s="78" t="s">
        <v>75</v>
      </c>
      <c r="N5" s="263"/>
      <c r="O5" s="263"/>
      <c r="P5" s="78" t="s">
        <v>137</v>
      </c>
      <c r="Q5" s="280"/>
      <c r="R5" s="280"/>
      <c r="S5" s="78" t="s">
        <v>76</v>
      </c>
      <c r="T5" s="275"/>
      <c r="U5" s="276"/>
    </row>
    <row r="6" spans="1:21" s="7" customFormat="1" ht="30" customHeight="1" x14ac:dyDescent="0.25">
      <c r="A6" s="290" t="s">
        <v>62</v>
      </c>
      <c r="B6" s="291"/>
      <c r="C6" s="79" t="s">
        <v>241</v>
      </c>
      <c r="D6" s="292" t="s">
        <v>224</v>
      </c>
      <c r="E6" s="293"/>
      <c r="F6" s="293"/>
      <c r="G6" s="293"/>
      <c r="H6" s="293"/>
      <c r="I6" s="293"/>
      <c r="J6" s="294"/>
      <c r="K6" s="294"/>
      <c r="L6" s="295" t="s">
        <v>225</v>
      </c>
      <c r="M6" s="296"/>
      <c r="N6" s="296"/>
      <c r="O6" s="296"/>
      <c r="P6" s="296"/>
      <c r="Q6" s="297"/>
      <c r="R6" s="297"/>
      <c r="S6" s="298"/>
      <c r="T6" s="347" t="s">
        <v>96</v>
      </c>
      <c r="U6" s="348"/>
    </row>
    <row r="7" spans="1:21" s="7" customFormat="1" ht="38.25" customHeight="1" x14ac:dyDescent="0.25">
      <c r="A7" s="214" t="s">
        <v>134</v>
      </c>
      <c r="B7" s="215" t="s">
        <v>135</v>
      </c>
      <c r="C7" s="80" t="s">
        <v>104</v>
      </c>
      <c r="D7" s="81" t="s">
        <v>80</v>
      </c>
      <c r="E7" s="82" t="s">
        <v>63</v>
      </c>
      <c r="F7" s="83" t="s">
        <v>97</v>
      </c>
      <c r="G7" s="84" t="s">
        <v>65</v>
      </c>
      <c r="H7" s="85" t="s">
        <v>67</v>
      </c>
      <c r="I7" s="86" t="s">
        <v>66</v>
      </c>
      <c r="J7" s="219" t="s">
        <v>196</v>
      </c>
      <c r="K7" s="253" t="s">
        <v>246</v>
      </c>
      <c r="L7" s="228" t="s">
        <v>79</v>
      </c>
      <c r="M7" s="82" t="s">
        <v>63</v>
      </c>
      <c r="N7" s="83" t="s">
        <v>64</v>
      </c>
      <c r="O7" s="84" t="s">
        <v>65</v>
      </c>
      <c r="P7" s="85" t="s">
        <v>67</v>
      </c>
      <c r="Q7" s="86" t="s">
        <v>95</v>
      </c>
      <c r="R7" s="87" t="s">
        <v>196</v>
      </c>
      <c r="S7" s="253" t="s">
        <v>246</v>
      </c>
      <c r="T7" s="347"/>
      <c r="U7" s="348"/>
    </row>
    <row r="8" spans="1:21" s="7" customFormat="1" ht="18.600000000000001" customHeight="1" x14ac:dyDescent="0.25">
      <c r="A8" s="172"/>
      <c r="B8" s="67"/>
      <c r="C8" s="88"/>
      <c r="D8" s="89" t="s">
        <v>85</v>
      </c>
      <c r="E8" s="90" t="s">
        <v>86</v>
      </c>
      <c r="F8" s="91" t="s">
        <v>87</v>
      </c>
      <c r="G8" s="92" t="s">
        <v>88</v>
      </c>
      <c r="H8" s="93" t="s">
        <v>89</v>
      </c>
      <c r="I8" s="94" t="s">
        <v>90</v>
      </c>
      <c r="J8" s="220" t="s">
        <v>223</v>
      </c>
      <c r="K8" s="254">
        <v>7021</v>
      </c>
      <c r="L8" s="229" t="s">
        <v>201</v>
      </c>
      <c r="M8" s="90" t="s">
        <v>86</v>
      </c>
      <c r="N8" s="91" t="s">
        <v>87</v>
      </c>
      <c r="O8" s="92" t="s">
        <v>88</v>
      </c>
      <c r="P8" s="93" t="s">
        <v>89</v>
      </c>
      <c r="Q8" s="94" t="s">
        <v>90</v>
      </c>
      <c r="R8" s="95" t="s">
        <v>223</v>
      </c>
      <c r="S8" s="254">
        <v>7021</v>
      </c>
      <c r="T8" s="213" t="s">
        <v>77</v>
      </c>
      <c r="U8" s="173" t="s">
        <v>78</v>
      </c>
    </row>
    <row r="9" spans="1:21" s="8" customFormat="1" ht="30.6" customHeight="1" x14ac:dyDescent="0.25">
      <c r="A9" s="299" t="s">
        <v>197</v>
      </c>
      <c r="B9" s="300"/>
      <c r="C9" s="96"/>
      <c r="D9" s="97"/>
      <c r="E9" s="98"/>
      <c r="F9" s="98"/>
      <c r="G9" s="98"/>
      <c r="H9" s="98"/>
      <c r="I9" s="98"/>
      <c r="J9" s="252"/>
      <c r="K9" s="226"/>
      <c r="L9" s="230"/>
      <c r="M9" s="99"/>
      <c r="N9" s="99"/>
      <c r="O9" s="99"/>
      <c r="P9" s="99"/>
      <c r="Q9" s="99"/>
      <c r="R9" s="99"/>
      <c r="S9" s="209"/>
      <c r="T9" s="100"/>
      <c r="U9" s="174"/>
    </row>
    <row r="10" spans="1:21" s="7" customFormat="1" ht="18.95" customHeight="1" x14ac:dyDescent="0.25">
      <c r="A10" s="175" t="s">
        <v>191</v>
      </c>
      <c r="B10" s="66" t="s">
        <v>190</v>
      </c>
      <c r="C10" s="301" t="s">
        <v>108</v>
      </c>
      <c r="D10" s="302" t="s">
        <v>99</v>
      </c>
      <c r="E10" s="303"/>
      <c r="F10" s="303"/>
      <c r="G10" s="304"/>
      <c r="H10" s="308" t="s">
        <v>230</v>
      </c>
      <c r="I10" s="309"/>
      <c r="J10" s="309"/>
      <c r="K10" s="309"/>
      <c r="L10" s="371" t="s">
        <v>81</v>
      </c>
      <c r="M10" s="372"/>
      <c r="N10" s="373"/>
      <c r="O10" s="374" t="s">
        <v>226</v>
      </c>
      <c r="P10" s="375"/>
      <c r="Q10" s="375"/>
      <c r="R10" s="375"/>
      <c r="S10" s="376"/>
      <c r="T10" s="349" t="s">
        <v>229</v>
      </c>
      <c r="U10" s="350"/>
    </row>
    <row r="11" spans="1:21" s="7" customFormat="1" ht="29.25" customHeight="1" x14ac:dyDescent="0.25">
      <c r="A11" s="172"/>
      <c r="B11" s="67"/>
      <c r="C11" s="301"/>
      <c r="D11" s="305"/>
      <c r="E11" s="306"/>
      <c r="F11" s="306"/>
      <c r="G11" s="307"/>
      <c r="H11" s="310"/>
      <c r="I11" s="311"/>
      <c r="J11" s="311"/>
      <c r="K11" s="311"/>
      <c r="L11" s="231" t="s">
        <v>68</v>
      </c>
      <c r="M11" s="312" t="s">
        <v>69</v>
      </c>
      <c r="N11" s="313"/>
      <c r="O11" s="225" t="s">
        <v>70</v>
      </c>
      <c r="P11" s="288" t="s">
        <v>71</v>
      </c>
      <c r="Q11" s="289"/>
      <c r="R11" s="312" t="s">
        <v>69</v>
      </c>
      <c r="S11" s="313"/>
      <c r="T11" s="351"/>
      <c r="U11" s="352"/>
    </row>
    <row r="12" spans="1:21" s="7" customFormat="1" ht="36.6" customHeight="1" thickBot="1" x14ac:dyDescent="0.3">
      <c r="A12" s="101"/>
      <c r="B12" s="68"/>
      <c r="C12" s="227" t="str">
        <f>IF(D12="External", "YES","NO")</f>
        <v>NO</v>
      </c>
      <c r="D12" s="283"/>
      <c r="E12" s="284"/>
      <c r="F12" s="284"/>
      <c r="G12" s="285"/>
      <c r="H12" s="283"/>
      <c r="I12" s="284"/>
      <c r="J12" s="284"/>
      <c r="K12" s="286"/>
      <c r="L12" s="232"/>
      <c r="M12" s="283"/>
      <c r="N12" s="287"/>
      <c r="O12" s="101"/>
      <c r="P12" s="283"/>
      <c r="Q12" s="285"/>
      <c r="R12" s="283"/>
      <c r="S12" s="287"/>
      <c r="T12" s="353"/>
      <c r="U12" s="287"/>
    </row>
    <row r="13" spans="1:21" ht="9" hidden="1" customHeight="1" x14ac:dyDescent="0.3">
      <c r="A13" s="176"/>
      <c r="B13" s="102"/>
      <c r="C13" s="102"/>
      <c r="D13" s="103"/>
      <c r="E13" s="104"/>
      <c r="F13" s="103"/>
      <c r="G13" s="103"/>
      <c r="H13" s="103"/>
      <c r="I13" s="103"/>
      <c r="J13" s="103"/>
      <c r="K13" s="103"/>
      <c r="L13" s="103"/>
      <c r="M13" s="103"/>
      <c r="N13" s="103"/>
      <c r="O13" s="103"/>
      <c r="P13" s="103"/>
      <c r="Q13" s="102"/>
      <c r="R13" s="102"/>
      <c r="S13" s="102"/>
      <c r="T13" s="102"/>
      <c r="U13" s="102"/>
    </row>
    <row r="14" spans="1:21" s="9" customFormat="1" ht="34.5" customHeight="1" x14ac:dyDescent="0.25">
      <c r="A14" s="314" t="s">
        <v>139</v>
      </c>
      <c r="B14" s="315" t="s">
        <v>140</v>
      </c>
      <c r="C14" s="315" t="s">
        <v>83</v>
      </c>
      <c r="D14" s="282" t="s">
        <v>186</v>
      </c>
      <c r="E14" s="282"/>
      <c r="F14" s="282" t="s">
        <v>187</v>
      </c>
      <c r="G14" s="282"/>
      <c r="H14" s="282" t="s">
        <v>141</v>
      </c>
      <c r="I14" s="282"/>
      <c r="J14" s="354" t="s">
        <v>145</v>
      </c>
      <c r="K14" s="282" t="s">
        <v>194</v>
      </c>
      <c r="L14" s="282" t="s">
        <v>220</v>
      </c>
      <c r="M14" s="315" t="s">
        <v>146</v>
      </c>
      <c r="N14" s="315" t="s">
        <v>193</v>
      </c>
      <c r="O14" s="282" t="s">
        <v>192</v>
      </c>
      <c r="P14" s="282" t="s">
        <v>195</v>
      </c>
      <c r="Q14" s="282" t="s">
        <v>188</v>
      </c>
      <c r="R14" s="282" t="s">
        <v>189</v>
      </c>
      <c r="S14" s="377" t="s">
        <v>147</v>
      </c>
      <c r="T14" s="378"/>
      <c r="U14" s="379"/>
    </row>
    <row r="15" spans="1:21" s="9" customFormat="1" ht="20.25" customHeight="1" x14ac:dyDescent="0.25">
      <c r="A15" s="314"/>
      <c r="B15" s="315"/>
      <c r="C15" s="315"/>
      <c r="D15" s="282"/>
      <c r="E15" s="282"/>
      <c r="F15" s="282"/>
      <c r="G15" s="282"/>
      <c r="H15" s="282"/>
      <c r="I15" s="282"/>
      <c r="J15" s="355"/>
      <c r="K15" s="282"/>
      <c r="L15" s="282"/>
      <c r="M15" s="315"/>
      <c r="N15" s="315"/>
      <c r="O15" s="315"/>
      <c r="P15" s="315"/>
      <c r="Q15" s="315"/>
      <c r="R15" s="282"/>
      <c r="S15" s="380"/>
      <c r="T15" s="381"/>
      <c r="U15" s="382"/>
    </row>
    <row r="16" spans="1:21" ht="36" customHeight="1" x14ac:dyDescent="0.25">
      <c r="A16" s="235"/>
      <c r="B16" s="235"/>
      <c r="C16" s="216"/>
      <c r="D16" s="316"/>
      <c r="E16" s="316"/>
      <c r="F16" s="316"/>
      <c r="G16" s="316"/>
      <c r="H16" s="317"/>
      <c r="I16" s="318"/>
      <c r="J16" s="235"/>
      <c r="K16" s="69"/>
      <c r="L16" s="249"/>
      <c r="M16" s="216"/>
      <c r="N16" s="216"/>
      <c r="O16" s="187"/>
      <c r="P16" s="188">
        <f>O16-(O16*$Q$3)</f>
        <v>0</v>
      </c>
      <c r="Q16" s="189"/>
      <c r="R16" s="257">
        <f>Q16-(Q16*$Q$3)</f>
        <v>0</v>
      </c>
      <c r="S16" s="356">
        <f>SUM(P16,R16)*C16</f>
        <v>0</v>
      </c>
      <c r="T16" s="356"/>
      <c r="U16" s="356"/>
    </row>
    <row r="17" spans="1:21" ht="36" customHeight="1" x14ac:dyDescent="0.25">
      <c r="A17" s="235"/>
      <c r="B17" s="235"/>
      <c r="C17" s="235"/>
      <c r="D17" s="316"/>
      <c r="E17" s="316"/>
      <c r="F17" s="316"/>
      <c r="G17" s="316"/>
      <c r="H17" s="317"/>
      <c r="I17" s="318"/>
      <c r="J17" s="235"/>
      <c r="K17" s="69"/>
      <c r="L17" s="249"/>
      <c r="M17" s="235"/>
      <c r="N17" s="235"/>
      <c r="O17" s="187"/>
      <c r="P17" s="188">
        <f t="shared" ref="P17:P28" si="0">O17-(O17*$Q$3)</f>
        <v>0</v>
      </c>
      <c r="Q17" s="189"/>
      <c r="R17" s="257">
        <f t="shared" ref="R17:R29" si="1">Q17-(Q17*$Q$3)</f>
        <v>0</v>
      </c>
      <c r="S17" s="356">
        <f t="shared" ref="S17:S29" si="2">SUM(P17,R17)*C17</f>
        <v>0</v>
      </c>
      <c r="T17" s="356"/>
      <c r="U17" s="356"/>
    </row>
    <row r="18" spans="1:21" ht="36" customHeight="1" x14ac:dyDescent="0.25">
      <c r="A18" s="235"/>
      <c r="B18" s="235"/>
      <c r="C18" s="235"/>
      <c r="D18" s="316"/>
      <c r="E18" s="316"/>
      <c r="F18" s="316"/>
      <c r="G18" s="316"/>
      <c r="H18" s="317"/>
      <c r="I18" s="318"/>
      <c r="J18" s="235"/>
      <c r="K18" s="69"/>
      <c r="L18" s="249"/>
      <c r="M18" s="235"/>
      <c r="N18" s="235"/>
      <c r="O18" s="187"/>
      <c r="P18" s="188">
        <f t="shared" si="0"/>
        <v>0</v>
      </c>
      <c r="Q18" s="189"/>
      <c r="R18" s="257">
        <f t="shared" si="1"/>
        <v>0</v>
      </c>
      <c r="S18" s="356">
        <f t="shared" si="2"/>
        <v>0</v>
      </c>
      <c r="T18" s="356"/>
      <c r="U18" s="356"/>
    </row>
    <row r="19" spans="1:21" ht="36" customHeight="1" x14ac:dyDescent="0.25">
      <c r="A19" s="235"/>
      <c r="B19" s="235"/>
      <c r="C19" s="235"/>
      <c r="D19" s="316"/>
      <c r="E19" s="316"/>
      <c r="F19" s="316"/>
      <c r="G19" s="316"/>
      <c r="H19" s="317"/>
      <c r="I19" s="318"/>
      <c r="J19" s="235"/>
      <c r="K19" s="69"/>
      <c r="L19" s="249"/>
      <c r="M19" s="235"/>
      <c r="N19" s="235"/>
      <c r="O19" s="187"/>
      <c r="P19" s="188">
        <f t="shared" si="0"/>
        <v>0</v>
      </c>
      <c r="Q19" s="189"/>
      <c r="R19" s="257">
        <f t="shared" si="1"/>
        <v>0</v>
      </c>
      <c r="S19" s="356">
        <f t="shared" si="2"/>
        <v>0</v>
      </c>
      <c r="T19" s="356"/>
      <c r="U19" s="356"/>
    </row>
    <row r="20" spans="1:21" ht="36" customHeight="1" x14ac:dyDescent="0.25">
      <c r="A20" s="235"/>
      <c r="B20" s="235"/>
      <c r="C20" s="235"/>
      <c r="D20" s="316"/>
      <c r="E20" s="316"/>
      <c r="F20" s="316"/>
      <c r="G20" s="316"/>
      <c r="H20" s="317"/>
      <c r="I20" s="318"/>
      <c r="J20" s="235"/>
      <c r="K20" s="69"/>
      <c r="L20" s="249"/>
      <c r="M20" s="235"/>
      <c r="N20" s="235"/>
      <c r="O20" s="187"/>
      <c r="P20" s="188">
        <f t="shared" si="0"/>
        <v>0</v>
      </c>
      <c r="Q20" s="189"/>
      <c r="R20" s="257">
        <f t="shared" si="1"/>
        <v>0</v>
      </c>
      <c r="S20" s="356">
        <f t="shared" si="2"/>
        <v>0</v>
      </c>
      <c r="T20" s="356"/>
      <c r="U20" s="356"/>
    </row>
    <row r="21" spans="1:21" ht="36" customHeight="1" x14ac:dyDescent="0.25">
      <c r="A21" s="235"/>
      <c r="B21" s="235"/>
      <c r="C21" s="235"/>
      <c r="D21" s="316"/>
      <c r="E21" s="316"/>
      <c r="F21" s="316"/>
      <c r="G21" s="316"/>
      <c r="H21" s="317"/>
      <c r="I21" s="318"/>
      <c r="J21" s="235"/>
      <c r="K21" s="69"/>
      <c r="L21" s="249"/>
      <c r="M21" s="235"/>
      <c r="N21" s="235"/>
      <c r="O21" s="187"/>
      <c r="P21" s="188">
        <f t="shared" si="0"/>
        <v>0</v>
      </c>
      <c r="Q21" s="189"/>
      <c r="R21" s="257">
        <f t="shared" si="1"/>
        <v>0</v>
      </c>
      <c r="S21" s="356">
        <f t="shared" si="2"/>
        <v>0</v>
      </c>
      <c r="T21" s="356"/>
      <c r="U21" s="356"/>
    </row>
    <row r="22" spans="1:21" ht="36" customHeight="1" x14ac:dyDescent="0.25">
      <c r="A22" s="235"/>
      <c r="B22" s="235"/>
      <c r="C22" s="235"/>
      <c r="D22" s="316"/>
      <c r="E22" s="316"/>
      <c r="F22" s="316"/>
      <c r="G22" s="316"/>
      <c r="H22" s="317"/>
      <c r="I22" s="318"/>
      <c r="J22" s="235"/>
      <c r="K22" s="69"/>
      <c r="L22" s="249"/>
      <c r="M22" s="235"/>
      <c r="N22" s="235"/>
      <c r="O22" s="187"/>
      <c r="P22" s="188">
        <f t="shared" si="0"/>
        <v>0</v>
      </c>
      <c r="Q22" s="189"/>
      <c r="R22" s="257">
        <f t="shared" si="1"/>
        <v>0</v>
      </c>
      <c r="S22" s="356">
        <f t="shared" si="2"/>
        <v>0</v>
      </c>
      <c r="T22" s="356"/>
      <c r="U22" s="356"/>
    </row>
    <row r="23" spans="1:21" ht="36" customHeight="1" x14ac:dyDescent="0.25">
      <c r="A23" s="235"/>
      <c r="B23" s="235"/>
      <c r="C23" s="235"/>
      <c r="D23" s="316"/>
      <c r="E23" s="316"/>
      <c r="F23" s="316"/>
      <c r="G23" s="316"/>
      <c r="H23" s="317"/>
      <c r="I23" s="318"/>
      <c r="J23" s="235"/>
      <c r="K23" s="69"/>
      <c r="L23" s="249"/>
      <c r="M23" s="235"/>
      <c r="N23" s="235"/>
      <c r="O23" s="187"/>
      <c r="P23" s="188">
        <f t="shared" si="0"/>
        <v>0</v>
      </c>
      <c r="Q23" s="189"/>
      <c r="R23" s="257">
        <f t="shared" si="1"/>
        <v>0</v>
      </c>
      <c r="S23" s="356">
        <f t="shared" si="2"/>
        <v>0</v>
      </c>
      <c r="T23" s="356"/>
      <c r="U23" s="356"/>
    </row>
    <row r="24" spans="1:21" ht="36" customHeight="1" x14ac:dyDescent="0.25">
      <c r="A24" s="235"/>
      <c r="B24" s="235"/>
      <c r="C24" s="235"/>
      <c r="D24" s="316"/>
      <c r="E24" s="316"/>
      <c r="F24" s="316"/>
      <c r="G24" s="316"/>
      <c r="H24" s="317"/>
      <c r="I24" s="318"/>
      <c r="J24" s="235"/>
      <c r="K24" s="69"/>
      <c r="L24" s="249"/>
      <c r="M24" s="235"/>
      <c r="N24" s="235"/>
      <c r="O24" s="187"/>
      <c r="P24" s="188">
        <f t="shared" si="0"/>
        <v>0</v>
      </c>
      <c r="Q24" s="189"/>
      <c r="R24" s="257">
        <f t="shared" si="1"/>
        <v>0</v>
      </c>
      <c r="S24" s="356">
        <f t="shared" si="2"/>
        <v>0</v>
      </c>
      <c r="T24" s="356"/>
      <c r="U24" s="356"/>
    </row>
    <row r="25" spans="1:21" ht="36" customHeight="1" x14ac:dyDescent="0.25">
      <c r="A25" s="177"/>
      <c r="B25" s="216"/>
      <c r="C25" s="216"/>
      <c r="D25" s="316"/>
      <c r="E25" s="316"/>
      <c r="F25" s="316"/>
      <c r="G25" s="316"/>
      <c r="H25" s="316"/>
      <c r="I25" s="316"/>
      <c r="J25" s="235"/>
      <c r="K25" s="69"/>
      <c r="L25" s="236"/>
      <c r="M25" s="235"/>
      <c r="N25" s="235"/>
      <c r="O25" s="187"/>
      <c r="P25" s="188">
        <f t="shared" si="0"/>
        <v>0</v>
      </c>
      <c r="Q25" s="189"/>
      <c r="R25" s="257">
        <f t="shared" si="1"/>
        <v>0</v>
      </c>
      <c r="S25" s="356">
        <f t="shared" si="2"/>
        <v>0</v>
      </c>
      <c r="T25" s="356"/>
      <c r="U25" s="356"/>
    </row>
    <row r="26" spans="1:21" ht="36" customHeight="1" x14ac:dyDescent="0.25">
      <c r="A26" s="177"/>
      <c r="B26" s="216"/>
      <c r="C26" s="216"/>
      <c r="D26" s="316"/>
      <c r="E26" s="316"/>
      <c r="F26" s="316"/>
      <c r="G26" s="316"/>
      <c r="H26" s="316"/>
      <c r="I26" s="316"/>
      <c r="J26" s="235"/>
      <c r="K26" s="69"/>
      <c r="L26" s="236"/>
      <c r="M26" s="235"/>
      <c r="N26" s="235"/>
      <c r="O26" s="187"/>
      <c r="P26" s="188">
        <f t="shared" si="0"/>
        <v>0</v>
      </c>
      <c r="Q26" s="189"/>
      <c r="R26" s="257">
        <f t="shared" si="1"/>
        <v>0</v>
      </c>
      <c r="S26" s="356">
        <f t="shared" si="2"/>
        <v>0</v>
      </c>
      <c r="T26" s="356"/>
      <c r="U26" s="356"/>
    </row>
    <row r="27" spans="1:21" ht="36" customHeight="1" x14ac:dyDescent="0.25">
      <c r="A27" s="177"/>
      <c r="B27" s="216"/>
      <c r="C27" s="216"/>
      <c r="D27" s="316"/>
      <c r="E27" s="316"/>
      <c r="F27" s="316"/>
      <c r="G27" s="316"/>
      <c r="H27" s="316"/>
      <c r="I27" s="316"/>
      <c r="J27" s="235"/>
      <c r="K27" s="69"/>
      <c r="L27" s="236"/>
      <c r="M27" s="235"/>
      <c r="N27" s="235"/>
      <c r="O27" s="187"/>
      <c r="P27" s="188">
        <f t="shared" si="0"/>
        <v>0</v>
      </c>
      <c r="Q27" s="189"/>
      <c r="R27" s="257">
        <f t="shared" si="1"/>
        <v>0</v>
      </c>
      <c r="S27" s="356">
        <f t="shared" si="2"/>
        <v>0</v>
      </c>
      <c r="T27" s="356"/>
      <c r="U27" s="356"/>
    </row>
    <row r="28" spans="1:21" ht="36" customHeight="1" x14ac:dyDescent="0.25">
      <c r="A28" s="177"/>
      <c r="B28" s="216"/>
      <c r="C28" s="216"/>
      <c r="D28" s="316"/>
      <c r="E28" s="316"/>
      <c r="F28" s="316"/>
      <c r="G28" s="316"/>
      <c r="H28" s="316"/>
      <c r="I28" s="316"/>
      <c r="J28" s="235"/>
      <c r="K28" s="69"/>
      <c r="L28" s="236"/>
      <c r="M28" s="235"/>
      <c r="N28" s="235"/>
      <c r="O28" s="187"/>
      <c r="P28" s="188">
        <f t="shared" si="0"/>
        <v>0</v>
      </c>
      <c r="Q28" s="189"/>
      <c r="R28" s="257">
        <f t="shared" si="1"/>
        <v>0</v>
      </c>
      <c r="S28" s="356">
        <f t="shared" si="2"/>
        <v>0</v>
      </c>
      <c r="T28" s="356"/>
      <c r="U28" s="356"/>
    </row>
    <row r="29" spans="1:21" ht="36" customHeight="1" thickBot="1" x14ac:dyDescent="0.3">
      <c r="A29" s="177"/>
      <c r="B29" s="216"/>
      <c r="C29" s="216"/>
      <c r="D29" s="316"/>
      <c r="E29" s="316"/>
      <c r="F29" s="316"/>
      <c r="G29" s="316"/>
      <c r="H29" s="316"/>
      <c r="I29" s="316"/>
      <c r="J29" s="235"/>
      <c r="K29" s="243"/>
      <c r="L29" s="244"/>
      <c r="M29" s="245"/>
      <c r="N29" s="245"/>
      <c r="O29" s="191"/>
      <c r="P29" s="188">
        <f>O29-(O29*$Q$3)</f>
        <v>0</v>
      </c>
      <c r="Q29" s="192"/>
      <c r="R29" s="257">
        <f t="shared" si="1"/>
        <v>0</v>
      </c>
      <c r="S29" s="356">
        <f t="shared" si="2"/>
        <v>0</v>
      </c>
      <c r="T29" s="356"/>
      <c r="U29" s="356"/>
    </row>
    <row r="30" spans="1:21" ht="36" customHeight="1" thickBot="1" x14ac:dyDescent="0.3">
      <c r="A30" s="241"/>
      <c r="B30" s="242"/>
      <c r="C30" s="242"/>
      <c r="D30" s="242"/>
      <c r="E30" s="242"/>
      <c r="F30" s="242"/>
      <c r="G30" s="242"/>
      <c r="H30" s="242"/>
      <c r="I30" s="242"/>
      <c r="J30" s="242"/>
      <c r="K30" s="242"/>
      <c r="L30" s="246" t="s">
        <v>245</v>
      </c>
      <c r="M30" s="247" t="s">
        <v>39</v>
      </c>
      <c r="N30" s="248"/>
      <c r="O30" s="194" t="s">
        <v>202</v>
      </c>
      <c r="P30" s="204" t="s">
        <v>209</v>
      </c>
      <c r="Q30" s="193">
        <f>VLOOKUP(P30,Data!V2:W8,2,FALSE)</f>
        <v>0</v>
      </c>
      <c r="R30" s="259">
        <f>IF(C31&gt;1, VLOOKUP(P30,Data!X2:Y8,2,FALSE)*D31, 0)</f>
        <v>0</v>
      </c>
      <c r="S30" s="356">
        <f>SUM(Q30,R30,N30)</f>
        <v>0</v>
      </c>
      <c r="T30" s="356"/>
      <c r="U30" s="356"/>
    </row>
    <row r="31" spans="1:21" ht="36" customHeight="1" x14ac:dyDescent="0.25">
      <c r="A31" s="358" t="s">
        <v>233</v>
      </c>
      <c r="B31" s="359"/>
      <c r="C31" s="210">
        <f>SUM(C16:C30)+(F31)</f>
        <v>0</v>
      </c>
      <c r="D31" s="360">
        <f>SUM(C31-1)</f>
        <v>-1</v>
      </c>
      <c r="E31" s="361"/>
      <c r="F31" s="362">
        <f>Data!L16</f>
        <v>0</v>
      </c>
      <c r="G31" s="362"/>
      <c r="H31" s="363"/>
      <c r="I31" s="363"/>
      <c r="J31" s="218"/>
      <c r="K31" s="70"/>
      <c r="L31" s="71"/>
      <c r="M31" s="70"/>
      <c r="N31" s="70"/>
      <c r="O31" s="72"/>
      <c r="P31" s="73"/>
      <c r="Q31" s="364" t="s">
        <v>148</v>
      </c>
      <c r="R31" s="365"/>
      <c r="S31" s="384">
        <f>SUM(S16:T30)</f>
        <v>0</v>
      </c>
      <c r="T31" s="384"/>
      <c r="U31" s="384"/>
    </row>
    <row r="32" spans="1:21" s="18" customFormat="1" ht="36" customHeight="1" x14ac:dyDescent="0.25">
      <c r="A32" s="178"/>
      <c r="B32" s="366" t="s">
        <v>248</v>
      </c>
      <c r="C32" s="366"/>
      <c r="D32" s="366"/>
      <c r="E32" s="366"/>
      <c r="F32" s="366"/>
      <c r="G32" s="366"/>
      <c r="H32" s="366"/>
      <c r="I32" s="366"/>
      <c r="J32" s="366"/>
      <c r="K32" s="366"/>
      <c r="L32" s="366"/>
      <c r="M32" s="366"/>
      <c r="N32" s="366"/>
      <c r="O32" s="366"/>
      <c r="P32" s="366"/>
      <c r="Q32" s="369" t="s">
        <v>149</v>
      </c>
      <c r="R32" s="370"/>
      <c r="S32" s="384">
        <f>S31*0.1</f>
        <v>0</v>
      </c>
      <c r="T32" s="384"/>
      <c r="U32" s="384"/>
    </row>
    <row r="33" spans="1:21" s="39" customFormat="1" ht="36" customHeight="1" x14ac:dyDescent="0.25">
      <c r="A33" s="178"/>
      <c r="B33" s="366"/>
      <c r="C33" s="366"/>
      <c r="D33" s="366"/>
      <c r="E33" s="366"/>
      <c r="F33" s="366"/>
      <c r="G33" s="366"/>
      <c r="H33" s="366"/>
      <c r="I33" s="366"/>
      <c r="J33" s="366"/>
      <c r="K33" s="366"/>
      <c r="L33" s="366"/>
      <c r="M33" s="366"/>
      <c r="N33" s="366"/>
      <c r="O33" s="366"/>
      <c r="P33" s="366"/>
      <c r="Q33" s="367" t="s">
        <v>150</v>
      </c>
      <c r="R33" s="368"/>
      <c r="S33" s="383">
        <f>S31+S32</f>
        <v>0</v>
      </c>
      <c r="T33" s="383"/>
      <c r="U33" s="383"/>
    </row>
    <row r="34" spans="1:21" s="18" customFormat="1" ht="36" customHeight="1" x14ac:dyDescent="0.3">
      <c r="A34" s="178"/>
      <c r="B34" s="366"/>
      <c r="C34" s="366"/>
      <c r="D34" s="366"/>
      <c r="E34" s="366"/>
      <c r="F34" s="366"/>
      <c r="G34" s="366"/>
      <c r="H34" s="366"/>
      <c r="I34" s="366"/>
      <c r="J34" s="366"/>
      <c r="K34" s="366"/>
      <c r="L34" s="366"/>
      <c r="M34" s="366"/>
      <c r="N34" s="366"/>
      <c r="O34" s="366"/>
      <c r="P34" s="366"/>
      <c r="Q34" s="258"/>
      <c r="R34" s="250"/>
      <c r="S34" s="38"/>
      <c r="T34" s="38"/>
      <c r="U34" s="33"/>
    </row>
    <row r="35" spans="1:21" s="18" customFormat="1" ht="24.75" customHeight="1" x14ac:dyDescent="0.25">
      <c r="A35" s="178"/>
      <c r="B35" s="366"/>
      <c r="C35" s="366"/>
      <c r="D35" s="366"/>
      <c r="E35" s="366"/>
      <c r="F35" s="366"/>
      <c r="G35" s="366"/>
      <c r="H35" s="366"/>
      <c r="I35" s="366"/>
      <c r="J35" s="366"/>
      <c r="K35" s="366"/>
      <c r="L35" s="366"/>
      <c r="M35" s="366"/>
      <c r="N35" s="366"/>
      <c r="O35" s="366"/>
      <c r="P35" s="366"/>
      <c r="Q35" s="258"/>
      <c r="R35" s="250"/>
      <c r="S35" s="34"/>
      <c r="T35" s="34"/>
      <c r="U35" s="34"/>
    </row>
    <row r="36" spans="1:21" s="19" customFormat="1" ht="25.5" customHeight="1" x14ac:dyDescent="0.25">
      <c r="A36" s="178"/>
      <c r="B36" s="366"/>
      <c r="C36" s="366"/>
      <c r="D36" s="366"/>
      <c r="E36" s="366"/>
      <c r="F36" s="366"/>
      <c r="G36" s="366"/>
      <c r="H36" s="366"/>
      <c r="I36" s="366"/>
      <c r="J36" s="366"/>
      <c r="K36" s="366"/>
      <c r="L36" s="366"/>
      <c r="M36" s="366"/>
      <c r="N36" s="366"/>
      <c r="O36" s="366"/>
      <c r="P36" s="366"/>
      <c r="Q36" s="258"/>
      <c r="R36" s="250"/>
      <c r="S36" s="25"/>
      <c r="T36" s="25"/>
      <c r="U36" s="25"/>
    </row>
    <row r="37" spans="1:21" s="19" customFormat="1" ht="25.5" customHeight="1" x14ac:dyDescent="0.25">
      <c r="A37" s="179"/>
      <c r="B37" s="42"/>
      <c r="C37" s="42"/>
      <c r="D37" s="42"/>
      <c r="E37" s="42"/>
      <c r="F37" s="42"/>
      <c r="G37" s="42"/>
      <c r="H37" s="40"/>
      <c r="I37" s="41"/>
      <c r="J37" s="41"/>
      <c r="K37" s="41"/>
      <c r="L37" s="40"/>
      <c r="M37" s="41"/>
      <c r="N37" s="41"/>
      <c r="O37" s="41"/>
      <c r="P37" s="41"/>
      <c r="Q37" s="41"/>
      <c r="R37" s="41"/>
      <c r="S37" s="41"/>
      <c r="T37" s="41"/>
      <c r="U37" s="41"/>
    </row>
    <row r="38" spans="1:21" s="19" customFormat="1" ht="25.5" customHeight="1" x14ac:dyDescent="0.25">
      <c r="A38" s="357" t="s">
        <v>239</v>
      </c>
      <c r="B38" s="320"/>
      <c r="C38" s="321"/>
      <c r="D38" s="321"/>
      <c r="E38" s="321"/>
      <c r="F38" s="321"/>
      <c r="G38" s="321"/>
      <c r="H38" s="321"/>
      <c r="I38" s="321"/>
      <c r="J38" s="321"/>
      <c r="K38" s="322"/>
      <c r="L38" s="334" t="s">
        <v>227</v>
      </c>
      <c r="M38" s="335"/>
      <c r="N38" s="335"/>
      <c r="O38" s="335"/>
      <c r="P38" s="335"/>
      <c r="Q38" s="335"/>
      <c r="R38" s="335"/>
      <c r="S38" s="335"/>
      <c r="T38" s="335"/>
      <c r="U38" s="336"/>
    </row>
    <row r="39" spans="1:21" s="19" customFormat="1" ht="25.5" customHeight="1" x14ac:dyDescent="0.25">
      <c r="A39" s="357"/>
      <c r="B39" s="323"/>
      <c r="C39" s="324"/>
      <c r="D39" s="324"/>
      <c r="E39" s="324"/>
      <c r="F39" s="324"/>
      <c r="G39" s="324"/>
      <c r="H39" s="324"/>
      <c r="I39" s="324"/>
      <c r="J39" s="324"/>
      <c r="K39" s="325"/>
      <c r="L39" s="337"/>
      <c r="M39" s="338"/>
      <c r="N39" s="338"/>
      <c r="O39" s="338"/>
      <c r="P39" s="338"/>
      <c r="Q39" s="338"/>
      <c r="R39" s="338"/>
      <c r="S39" s="338"/>
      <c r="T39" s="338"/>
      <c r="U39" s="339"/>
    </row>
    <row r="40" spans="1:21" s="18" customFormat="1" ht="15" customHeight="1" x14ac:dyDescent="0.25">
      <c r="A40" s="180"/>
      <c r="B40" s="323"/>
      <c r="C40" s="324"/>
      <c r="D40" s="324"/>
      <c r="E40" s="324"/>
      <c r="F40" s="324"/>
      <c r="G40" s="324"/>
      <c r="H40" s="324"/>
      <c r="I40" s="324"/>
      <c r="J40" s="324"/>
      <c r="K40" s="325"/>
      <c r="L40" s="337"/>
      <c r="M40" s="338"/>
      <c r="N40" s="338"/>
      <c r="O40" s="338"/>
      <c r="P40" s="338"/>
      <c r="Q40" s="338"/>
      <c r="R40" s="338"/>
      <c r="S40" s="338"/>
      <c r="T40" s="338"/>
      <c r="U40" s="339"/>
    </row>
    <row r="41" spans="1:21" s="10" customFormat="1" ht="15" customHeight="1" x14ac:dyDescent="0.25">
      <c r="A41" s="180"/>
      <c r="B41" s="323"/>
      <c r="C41" s="324"/>
      <c r="D41" s="324"/>
      <c r="E41" s="324"/>
      <c r="F41" s="324"/>
      <c r="G41" s="324"/>
      <c r="H41" s="324"/>
      <c r="I41" s="324"/>
      <c r="J41" s="324"/>
      <c r="K41" s="325"/>
      <c r="L41" s="337"/>
      <c r="M41" s="338"/>
      <c r="N41" s="338"/>
      <c r="O41" s="338"/>
      <c r="P41" s="338"/>
      <c r="Q41" s="338"/>
      <c r="R41" s="338"/>
      <c r="S41" s="338"/>
      <c r="T41" s="338"/>
      <c r="U41" s="339"/>
    </row>
    <row r="42" spans="1:21" s="10" customFormat="1" ht="15" customHeight="1" x14ac:dyDescent="0.25">
      <c r="A42" s="180"/>
      <c r="B42" s="323"/>
      <c r="C42" s="324"/>
      <c r="D42" s="324"/>
      <c r="E42" s="324"/>
      <c r="F42" s="324"/>
      <c r="G42" s="324"/>
      <c r="H42" s="324"/>
      <c r="I42" s="324"/>
      <c r="J42" s="324"/>
      <c r="K42" s="325"/>
      <c r="L42" s="337"/>
      <c r="M42" s="338"/>
      <c r="N42" s="338"/>
      <c r="O42" s="338"/>
      <c r="P42" s="338"/>
      <c r="Q42" s="338"/>
      <c r="R42" s="338"/>
      <c r="S42" s="338"/>
      <c r="T42" s="338"/>
      <c r="U42" s="339"/>
    </row>
    <row r="43" spans="1:21" s="10" customFormat="1" ht="12.75" customHeight="1" x14ac:dyDescent="0.25">
      <c r="A43" s="180"/>
      <c r="B43" s="323"/>
      <c r="C43" s="324"/>
      <c r="D43" s="324"/>
      <c r="E43" s="324"/>
      <c r="F43" s="324"/>
      <c r="G43" s="324"/>
      <c r="H43" s="324"/>
      <c r="I43" s="324"/>
      <c r="J43" s="324"/>
      <c r="K43" s="325"/>
      <c r="L43" s="337"/>
      <c r="M43" s="338"/>
      <c r="N43" s="338"/>
      <c r="O43" s="338"/>
      <c r="P43" s="338"/>
      <c r="Q43" s="338"/>
      <c r="R43" s="338"/>
      <c r="S43" s="338"/>
      <c r="T43" s="338"/>
      <c r="U43" s="339"/>
    </row>
    <row r="44" spans="1:21" s="10" customFormat="1" ht="22.5" customHeight="1" x14ac:dyDescent="0.25">
      <c r="A44" s="180"/>
      <c r="B44" s="326"/>
      <c r="C44" s="327"/>
      <c r="D44" s="327"/>
      <c r="E44" s="327"/>
      <c r="F44" s="327"/>
      <c r="G44" s="327"/>
      <c r="H44" s="327"/>
      <c r="I44" s="327"/>
      <c r="J44" s="327"/>
      <c r="K44" s="328"/>
      <c r="L44" s="43"/>
      <c r="M44" s="346"/>
      <c r="N44" s="344"/>
      <c r="O44" s="344"/>
      <c r="P44" s="44"/>
      <c r="Q44" s="340" t="s">
        <v>183</v>
      </c>
      <c r="R44" s="341"/>
      <c r="S44" s="341"/>
      <c r="T44" s="205"/>
      <c r="U44" s="206"/>
    </row>
    <row r="45" spans="1:21" s="10" customFormat="1" ht="22.5" customHeight="1" x14ac:dyDescent="0.35">
      <c r="A45" s="319" t="s">
        <v>240</v>
      </c>
      <c r="B45" s="320"/>
      <c r="C45" s="321"/>
      <c r="D45" s="321"/>
      <c r="E45" s="321"/>
      <c r="F45" s="321"/>
      <c r="G45" s="321"/>
      <c r="H45" s="321"/>
      <c r="I45" s="321"/>
      <c r="J45" s="321"/>
      <c r="K45" s="322"/>
      <c r="L45" s="47" t="s">
        <v>151</v>
      </c>
      <c r="M45" s="345"/>
      <c r="N45" s="345"/>
      <c r="O45" s="345"/>
      <c r="P45" s="48"/>
      <c r="Q45" s="207"/>
      <c r="R45" s="45"/>
      <c r="S45" s="45"/>
      <c r="T45" s="45"/>
      <c r="U45" s="46"/>
    </row>
    <row r="46" spans="1:21" s="10" customFormat="1" ht="15" customHeight="1" x14ac:dyDescent="0.25">
      <c r="A46" s="319"/>
      <c r="B46" s="323"/>
      <c r="C46" s="324"/>
      <c r="D46" s="324"/>
      <c r="E46" s="324"/>
      <c r="F46" s="324"/>
      <c r="G46" s="324"/>
      <c r="H46" s="324"/>
      <c r="I46" s="324"/>
      <c r="J46" s="324"/>
      <c r="K46" s="325"/>
      <c r="L46" s="43"/>
      <c r="M46" s="221"/>
      <c r="N46" s="221"/>
      <c r="O46" s="222"/>
      <c r="P46" s="50"/>
      <c r="Q46" s="342" t="s">
        <v>221</v>
      </c>
      <c r="R46" s="255"/>
      <c r="S46" s="329"/>
      <c r="T46" s="330"/>
      <c r="U46" s="46"/>
    </row>
    <row r="47" spans="1:21" s="18" customFormat="1" ht="16.5" customHeight="1" x14ac:dyDescent="0.25">
      <c r="A47" s="180"/>
      <c r="B47" s="323"/>
      <c r="C47" s="324"/>
      <c r="D47" s="324"/>
      <c r="E47" s="324"/>
      <c r="F47" s="324"/>
      <c r="G47" s="324"/>
      <c r="H47" s="324"/>
      <c r="I47" s="324"/>
      <c r="J47" s="324"/>
      <c r="K47" s="325"/>
      <c r="L47" s="43"/>
      <c r="M47" s="344"/>
      <c r="N47" s="344"/>
      <c r="O47" s="344"/>
      <c r="P47" s="49"/>
      <c r="Q47" s="343"/>
      <c r="R47" s="256"/>
      <c r="S47" s="330"/>
      <c r="T47" s="330"/>
      <c r="U47" s="217"/>
    </row>
    <row r="48" spans="1:21" s="18" customFormat="1" ht="15.75" customHeight="1" x14ac:dyDescent="0.25">
      <c r="A48" s="180"/>
      <c r="B48" s="323"/>
      <c r="C48" s="324"/>
      <c r="D48" s="324"/>
      <c r="E48" s="324"/>
      <c r="F48" s="324"/>
      <c r="G48" s="324"/>
      <c r="H48" s="324"/>
      <c r="I48" s="324"/>
      <c r="J48" s="324"/>
      <c r="K48" s="325"/>
      <c r="L48" s="51" t="s">
        <v>82</v>
      </c>
      <c r="M48" s="345"/>
      <c r="N48" s="345"/>
      <c r="O48" s="345"/>
      <c r="P48" s="52"/>
      <c r="Q48" s="331"/>
      <c r="R48" s="332"/>
      <c r="S48" s="332"/>
      <c r="T48" s="332"/>
      <c r="U48" s="333"/>
    </row>
    <row r="49" spans="1:21" s="18" customFormat="1" ht="15.75" customHeight="1" x14ac:dyDescent="0.25">
      <c r="A49" s="181"/>
      <c r="B49" s="326"/>
      <c r="C49" s="327"/>
      <c r="D49" s="327"/>
      <c r="E49" s="327"/>
      <c r="F49" s="327"/>
      <c r="G49" s="327"/>
      <c r="H49" s="327"/>
      <c r="I49" s="327"/>
      <c r="J49" s="327"/>
      <c r="K49" s="328"/>
      <c r="L49" s="53"/>
      <c r="M49" s="223"/>
      <c r="N49" s="223"/>
      <c r="O49" s="224"/>
      <c r="P49" s="54"/>
      <c r="Q49" s="208"/>
      <c r="R49" s="55"/>
      <c r="S49" s="55"/>
      <c r="T49" s="55"/>
      <c r="U49" s="56"/>
    </row>
    <row r="50" spans="1:21" s="18" customFormat="1" ht="15.75" customHeight="1" x14ac:dyDescent="0.25">
      <c r="A50" s="36"/>
      <c r="B50" s="36"/>
      <c r="C50" s="36"/>
      <c r="D50" s="32"/>
      <c r="E50" s="30"/>
      <c r="F50" s="32"/>
      <c r="G50" s="32"/>
      <c r="H50" s="26"/>
      <c r="I50" s="27"/>
      <c r="J50" s="27"/>
      <c r="K50" s="28"/>
      <c r="L50" s="10"/>
      <c r="M50" s="27"/>
      <c r="N50" s="29"/>
      <c r="O50" s="10"/>
      <c r="P50" s="37"/>
      <c r="Q50" s="37"/>
      <c r="R50" s="37"/>
      <c r="S50" s="24"/>
      <c r="T50" s="24"/>
      <c r="U50" s="24"/>
    </row>
    <row r="51" spans="1:21" s="18" customFormat="1" ht="15.75" x14ac:dyDescent="0.25">
      <c r="A51" s="36"/>
      <c r="B51" s="36"/>
      <c r="C51" s="36"/>
      <c r="D51" s="30"/>
      <c r="E51" s="10"/>
      <c r="F51" s="30"/>
      <c r="G51" s="30"/>
      <c r="H51" s="30"/>
      <c r="I51" s="30"/>
      <c r="J51" s="30"/>
      <c r="K51" s="30"/>
      <c r="L51" s="30"/>
      <c r="M51" s="30"/>
      <c r="N51" s="30"/>
      <c r="O51" s="35"/>
      <c r="P51" s="24"/>
      <c r="Q51" s="24"/>
      <c r="R51" s="24"/>
      <c r="S51" s="24"/>
      <c r="T51" s="24"/>
      <c r="U51" s="24"/>
    </row>
    <row r="52" spans="1:21" ht="15" hidden="1" customHeight="1" x14ac:dyDescent="0.25">
      <c r="P52" s="24"/>
      <c r="Q52" s="24"/>
      <c r="R52" s="24"/>
      <c r="S52" s="24"/>
      <c r="T52" s="24"/>
      <c r="U52" s="24"/>
    </row>
    <row r="53" spans="1:21" ht="15" hidden="1" customHeight="1" x14ac:dyDescent="0.25"/>
    <row r="54" spans="1:21" ht="15" hidden="1" customHeight="1" x14ac:dyDescent="0.25"/>
    <row r="55" spans="1:21" ht="15" hidden="1" customHeight="1" x14ac:dyDescent="0.25"/>
    <row r="56" spans="1:21" ht="15" hidden="1" customHeight="1" x14ac:dyDescent="0.25"/>
    <row r="57" spans="1:21" ht="15" hidden="1" customHeight="1" x14ac:dyDescent="0.25"/>
    <row r="58" spans="1:21" ht="15" hidden="1" customHeight="1" x14ac:dyDescent="0.25"/>
    <row r="59" spans="1:21" ht="15" hidden="1" customHeight="1" x14ac:dyDescent="0.25"/>
    <row r="60" spans="1:21" ht="15" hidden="1" customHeight="1" x14ac:dyDescent="0.25"/>
    <row r="61" spans="1:21" ht="15" hidden="1" customHeight="1" x14ac:dyDescent="0.25"/>
    <row r="62" spans="1:21" ht="15" hidden="1" customHeight="1" x14ac:dyDescent="0.25"/>
    <row r="63" spans="1:21" ht="15" hidden="1" customHeight="1" x14ac:dyDescent="0.25"/>
    <row r="64" spans="1:21" ht="15" hidden="1" customHeight="1" x14ac:dyDescent="0.25"/>
    <row r="1048576" ht="15" hidden="1" x14ac:dyDescent="0.25"/>
  </sheetData>
  <dataConsolidate link="1"/>
  <mergeCells count="133">
    <mergeCell ref="B32:P36"/>
    <mergeCell ref="Q33:R33"/>
    <mergeCell ref="Q32:R32"/>
    <mergeCell ref="L10:N10"/>
    <mergeCell ref="O10:S10"/>
    <mergeCell ref="S14:U15"/>
    <mergeCell ref="S33:U33"/>
    <mergeCell ref="S32:U32"/>
    <mergeCell ref="S31:U31"/>
    <mergeCell ref="S30:U30"/>
    <mergeCell ref="S29:U29"/>
    <mergeCell ref="S28:U28"/>
    <mergeCell ref="S27:U27"/>
    <mergeCell ref="S26:U26"/>
    <mergeCell ref="S25:U25"/>
    <mergeCell ref="S24:U24"/>
    <mergeCell ref="S23:U23"/>
    <mergeCell ref="S22:U22"/>
    <mergeCell ref="S21:U21"/>
    <mergeCell ref="S20:U20"/>
    <mergeCell ref="S19:U19"/>
    <mergeCell ref="S18:U18"/>
    <mergeCell ref="S17:U17"/>
    <mergeCell ref="F25:G25"/>
    <mergeCell ref="T6:U7"/>
    <mergeCell ref="T10:U11"/>
    <mergeCell ref="T12:U12"/>
    <mergeCell ref="J14:J15"/>
    <mergeCell ref="M11:N11"/>
    <mergeCell ref="M12:N12"/>
    <mergeCell ref="S16:U16"/>
    <mergeCell ref="A38:A39"/>
    <mergeCell ref="B38:K44"/>
    <mergeCell ref="A31:B31"/>
    <mergeCell ref="D31:E31"/>
    <mergeCell ref="F31:G31"/>
    <mergeCell ref="H31:I31"/>
    <mergeCell ref="Q31:R31"/>
    <mergeCell ref="D29:E29"/>
    <mergeCell ref="F29:G29"/>
    <mergeCell ref="H29:I29"/>
    <mergeCell ref="D27:E27"/>
    <mergeCell ref="F27:G27"/>
    <mergeCell ref="H27:I27"/>
    <mergeCell ref="D28:E28"/>
    <mergeCell ref="F28:G28"/>
    <mergeCell ref="H28:I28"/>
    <mergeCell ref="D25:E25"/>
    <mergeCell ref="A45:A46"/>
    <mergeCell ref="B45:K49"/>
    <mergeCell ref="S46:T47"/>
    <mergeCell ref="Q48:U48"/>
    <mergeCell ref="L38:U43"/>
    <mergeCell ref="Q44:S44"/>
    <mergeCell ref="Q46:Q47"/>
    <mergeCell ref="M47:O48"/>
    <mergeCell ref="M44:O45"/>
    <mergeCell ref="H25:I25"/>
    <mergeCell ref="D26:E26"/>
    <mergeCell ref="F26:G26"/>
    <mergeCell ref="H26:I26"/>
    <mergeCell ref="D23:E23"/>
    <mergeCell ref="F23:G23"/>
    <mergeCell ref="H23:I23"/>
    <mergeCell ref="D24:E24"/>
    <mergeCell ref="F24:G24"/>
    <mergeCell ref="H24:I24"/>
    <mergeCell ref="D21:E21"/>
    <mergeCell ref="F21:G21"/>
    <mergeCell ref="H21:I21"/>
    <mergeCell ref="D22:E22"/>
    <mergeCell ref="F22:G22"/>
    <mergeCell ref="H22:I22"/>
    <mergeCell ref="D19:E19"/>
    <mergeCell ref="F19:G19"/>
    <mergeCell ref="H19:I19"/>
    <mergeCell ref="D20:E20"/>
    <mergeCell ref="F20:G20"/>
    <mergeCell ref="H20:I20"/>
    <mergeCell ref="D17:E17"/>
    <mergeCell ref="F17:G17"/>
    <mergeCell ref="H17:I17"/>
    <mergeCell ref="D18:E18"/>
    <mergeCell ref="F18:G18"/>
    <mergeCell ref="H18:I18"/>
    <mergeCell ref="Q14:Q15"/>
    <mergeCell ref="D16:E16"/>
    <mergeCell ref="F16:G16"/>
    <mergeCell ref="H16:I16"/>
    <mergeCell ref="H14:I15"/>
    <mergeCell ref="K14:K15"/>
    <mergeCell ref="L14:L15"/>
    <mergeCell ref="M14:M15"/>
    <mergeCell ref="N14:N15"/>
    <mergeCell ref="R14:R15"/>
    <mergeCell ref="D12:G12"/>
    <mergeCell ref="H12:K12"/>
    <mergeCell ref="R12:S12"/>
    <mergeCell ref="P11:Q11"/>
    <mergeCell ref="A6:B6"/>
    <mergeCell ref="D6:K6"/>
    <mergeCell ref="L6:S6"/>
    <mergeCell ref="A9:B9"/>
    <mergeCell ref="C10:C11"/>
    <mergeCell ref="D10:G11"/>
    <mergeCell ref="H10:K11"/>
    <mergeCell ref="R11:S11"/>
    <mergeCell ref="P12:Q12"/>
    <mergeCell ref="A14:A15"/>
    <mergeCell ref="B14:B15"/>
    <mergeCell ref="C14:C15"/>
    <mergeCell ref="D14:E15"/>
    <mergeCell ref="F14:G15"/>
    <mergeCell ref="O14:O15"/>
    <mergeCell ref="P14:P15"/>
    <mergeCell ref="D4:I4"/>
    <mergeCell ref="K4:L4"/>
    <mergeCell ref="N4:O4"/>
    <mergeCell ref="D5:I5"/>
    <mergeCell ref="K5:L5"/>
    <mergeCell ref="N5:O5"/>
    <mergeCell ref="B1:D1"/>
    <mergeCell ref="F1:G1"/>
    <mergeCell ref="H1:I1"/>
    <mergeCell ref="A2:U2"/>
    <mergeCell ref="D3:I3"/>
    <mergeCell ref="K3:L3"/>
    <mergeCell ref="N3:O3"/>
    <mergeCell ref="T4:U4"/>
    <mergeCell ref="T5:U5"/>
    <mergeCell ref="Q3:U3"/>
    <mergeCell ref="Q5:R5"/>
    <mergeCell ref="Q4:R4"/>
  </mergeCells>
  <conditionalFormatting sqref="A7:A8">
    <cfRule type="expression" dxfId="116" priority="160">
      <formula>$A$8&gt;0</formula>
    </cfRule>
  </conditionalFormatting>
  <conditionalFormatting sqref="B7:B8">
    <cfRule type="expression" dxfId="115" priority="159">
      <formula>$B$8&gt;0</formula>
    </cfRule>
  </conditionalFormatting>
  <conditionalFormatting sqref="F1">
    <cfRule type="cellIs" dxfId="114" priority="157" operator="greaterThan">
      <formula>0</formula>
    </cfRule>
  </conditionalFormatting>
  <conditionalFormatting sqref="K1">
    <cfRule type="cellIs" dxfId="113" priority="156" operator="greaterThan">
      <formula>0</formula>
    </cfRule>
  </conditionalFormatting>
  <conditionalFormatting sqref="D9">
    <cfRule type="expression" dxfId="112" priority="154">
      <formula>$D$9&gt;0</formula>
    </cfRule>
  </conditionalFormatting>
  <conditionalFormatting sqref="E9">
    <cfRule type="expression" dxfId="111" priority="153">
      <formula>$E$9&gt;0</formula>
    </cfRule>
  </conditionalFormatting>
  <conditionalFormatting sqref="F9">
    <cfRule type="expression" dxfId="110" priority="152">
      <formula>$F$9&gt;0</formula>
    </cfRule>
  </conditionalFormatting>
  <conditionalFormatting sqref="G9">
    <cfRule type="expression" dxfId="109" priority="151">
      <formula>$G$9&gt;0</formula>
    </cfRule>
  </conditionalFormatting>
  <conditionalFormatting sqref="H9">
    <cfRule type="expression" dxfId="108" priority="150">
      <formula>$H$9&gt;0</formula>
    </cfRule>
  </conditionalFormatting>
  <conditionalFormatting sqref="I9:J9">
    <cfRule type="expression" dxfId="107" priority="149">
      <formula>$I$9&gt;0</formula>
    </cfRule>
  </conditionalFormatting>
  <conditionalFormatting sqref="E7:K9">
    <cfRule type="expression" dxfId="106" priority="148">
      <formula>$D$9&gt;0</formula>
    </cfRule>
  </conditionalFormatting>
  <conditionalFormatting sqref="D7:D9 F7:K9">
    <cfRule type="expression" dxfId="105" priority="147">
      <formula>$E$9&gt;0</formula>
    </cfRule>
  </conditionalFormatting>
  <conditionalFormatting sqref="D7:E9 G7:K9">
    <cfRule type="expression" dxfId="104" priority="146">
      <formula>$F$9&gt;0</formula>
    </cfRule>
  </conditionalFormatting>
  <conditionalFormatting sqref="D7:F9 H7:K9">
    <cfRule type="expression" dxfId="103" priority="145">
      <formula>$G$9&gt;0</formula>
    </cfRule>
  </conditionalFormatting>
  <conditionalFormatting sqref="D7:G9 I7:K9">
    <cfRule type="expression" dxfId="102" priority="144">
      <formula>$H$9&gt;0</formula>
    </cfRule>
  </conditionalFormatting>
  <conditionalFormatting sqref="D7:H9 J7:K9">
    <cfRule type="expression" dxfId="101" priority="143">
      <formula>$I$9&gt;0</formula>
    </cfRule>
  </conditionalFormatting>
  <conditionalFormatting sqref="L9">
    <cfRule type="expression" dxfId="100" priority="49">
      <formula>$L$9&gt;0</formula>
    </cfRule>
    <cfRule type="expression" dxfId="99" priority="142">
      <formula>$L$9&gt;0</formula>
    </cfRule>
  </conditionalFormatting>
  <conditionalFormatting sqref="M9">
    <cfRule type="expression" dxfId="98" priority="48">
      <formula>$M$9&gt;0</formula>
    </cfRule>
    <cfRule type="expression" dxfId="97" priority="141">
      <formula>$M$9&gt;0</formula>
    </cfRule>
  </conditionalFormatting>
  <conditionalFormatting sqref="N9">
    <cfRule type="expression" dxfId="96" priority="50">
      <formula>$N$9&gt;0</formula>
    </cfRule>
    <cfRule type="expression" dxfId="95" priority="140">
      <formula>$N$9&gt;0</formula>
    </cfRule>
  </conditionalFormatting>
  <conditionalFormatting sqref="O9">
    <cfRule type="expression" dxfId="94" priority="47">
      <formula>$O$9&gt;0</formula>
    </cfRule>
    <cfRule type="expression" dxfId="93" priority="139">
      <formula>$O$9&gt;0</formula>
    </cfRule>
  </conditionalFormatting>
  <conditionalFormatting sqref="P9">
    <cfRule type="expression" dxfId="92" priority="138">
      <formula>$P$9&gt;0</formula>
    </cfRule>
  </conditionalFormatting>
  <conditionalFormatting sqref="Q9:R9">
    <cfRule type="expression" dxfId="91" priority="137">
      <formula>$Q$9&gt;0</formula>
    </cfRule>
  </conditionalFormatting>
  <conditionalFormatting sqref="B7:B8">
    <cfRule type="expression" dxfId="90" priority="131">
      <formula>$A$8&gt;0</formula>
    </cfRule>
  </conditionalFormatting>
  <conditionalFormatting sqref="A7:B8">
    <cfRule type="expression" dxfId="89" priority="130">
      <formula>$A$11&gt;0</formula>
    </cfRule>
  </conditionalFormatting>
  <conditionalFormatting sqref="A7:B8">
    <cfRule type="expression" dxfId="88" priority="129">
      <formula>$B$11&gt;0</formula>
    </cfRule>
  </conditionalFormatting>
  <conditionalFormatting sqref="A12">
    <cfRule type="expression" dxfId="87" priority="128">
      <formula>$A$12="YES"</formula>
    </cfRule>
  </conditionalFormatting>
  <conditionalFormatting sqref="F50:G50 D50">
    <cfRule type="notContainsBlanks" dxfId="86" priority="127">
      <formula>LEN(TRIM(D50))&gt;0</formula>
    </cfRule>
  </conditionalFormatting>
  <conditionalFormatting sqref="A7:A8">
    <cfRule type="expression" dxfId="85" priority="161">
      <formula>$B$8&gt;0</formula>
    </cfRule>
  </conditionalFormatting>
  <conditionalFormatting sqref="D7:J9">
    <cfRule type="expression" dxfId="84" priority="105">
      <formula>$K$9&gt;0</formula>
    </cfRule>
  </conditionalFormatting>
  <conditionalFormatting sqref="H12 H10">
    <cfRule type="expression" dxfId="83" priority="164">
      <formula>$H$12&gt;0</formula>
    </cfRule>
  </conditionalFormatting>
  <conditionalFormatting sqref="D3:I3">
    <cfRule type="cellIs" dxfId="82" priority="123" operator="greaterThan">
      <formula>0</formula>
    </cfRule>
  </conditionalFormatting>
  <conditionalFormatting sqref="D4:I4">
    <cfRule type="cellIs" dxfId="81" priority="122" operator="greaterThan">
      <formula>0</formula>
    </cfRule>
  </conditionalFormatting>
  <conditionalFormatting sqref="D5:I5">
    <cfRule type="cellIs" dxfId="80" priority="121" operator="greaterThan">
      <formula>0</formula>
    </cfRule>
  </conditionalFormatting>
  <conditionalFormatting sqref="C12">
    <cfRule type="cellIs" dxfId="79" priority="120" operator="greaterThan">
      <formula>0</formula>
    </cfRule>
  </conditionalFormatting>
  <conditionalFormatting sqref="D10 D12">
    <cfRule type="expression" dxfId="78" priority="118">
      <formula>$D$12&gt;0</formula>
    </cfRule>
  </conditionalFormatting>
  <conditionalFormatting sqref="C10:C11">
    <cfRule type="expression" dxfId="77" priority="116">
      <formula>$C$12&gt;0</formula>
    </cfRule>
  </conditionalFormatting>
  <conditionalFormatting sqref="C7">
    <cfRule type="cellIs" dxfId="76" priority="109" operator="greaterThan">
      <formula>0</formula>
    </cfRule>
  </conditionalFormatting>
  <conditionalFormatting sqref="C6">
    <cfRule type="expression" dxfId="75" priority="108">
      <formula>$C$7&gt;0</formula>
    </cfRule>
  </conditionalFormatting>
  <conditionalFormatting sqref="C9">
    <cfRule type="cellIs" dxfId="74" priority="106" operator="greaterThan">
      <formula>0</formula>
    </cfRule>
    <cfRule type="cellIs" dxfId="73" priority="107" operator="greaterThan">
      <formula>0</formula>
    </cfRule>
  </conditionalFormatting>
  <conditionalFormatting sqref="M12">
    <cfRule type="cellIs" dxfId="72" priority="103" operator="greaterThan">
      <formula>0</formula>
    </cfRule>
  </conditionalFormatting>
  <conditionalFormatting sqref="L12">
    <cfRule type="cellIs" dxfId="71" priority="104" operator="greaterThan">
      <formula>0</formula>
    </cfRule>
  </conditionalFormatting>
  <conditionalFormatting sqref="M11">
    <cfRule type="expression" dxfId="70" priority="102">
      <formula>$L$12&gt;0</formula>
    </cfRule>
  </conditionalFormatting>
  <conditionalFormatting sqref="L11">
    <cfRule type="expression" dxfId="69" priority="101">
      <formula>$M$12&gt;0</formula>
    </cfRule>
  </conditionalFormatting>
  <conditionalFormatting sqref="O12">
    <cfRule type="cellIs" dxfId="68" priority="98" operator="greaterThan">
      <formula>0</formula>
    </cfRule>
  </conditionalFormatting>
  <conditionalFormatting sqref="P12">
    <cfRule type="cellIs" dxfId="67" priority="97" operator="greaterThan">
      <formula>0</formula>
    </cfRule>
  </conditionalFormatting>
  <conditionalFormatting sqref="P11:P12 R11">
    <cfRule type="expression" dxfId="66" priority="96">
      <formula>$O$12&gt;0</formula>
    </cfRule>
  </conditionalFormatting>
  <conditionalFormatting sqref="O11:O12 R11">
    <cfRule type="expression" dxfId="65" priority="95">
      <formula>$P$12&gt;0</formula>
    </cfRule>
  </conditionalFormatting>
  <conditionalFormatting sqref="B3">
    <cfRule type="cellIs" dxfId="64" priority="84" operator="greaterThan">
      <formula>0</formula>
    </cfRule>
  </conditionalFormatting>
  <conditionalFormatting sqref="E13">
    <cfRule type="expression" dxfId="63" priority="91">
      <formula>OR($D$16="Top Fix", $D$17="Top Fix",$D$18="Top Fix",$D$19="Top Fix",$D$20="Top Fix",$D$21="Top Fix",$D$22="Top Fix",$D$23="Top Fix",$D$24="Top Fix",$D$25="Top Fix",  $D$26="Top Fix",$D$27="Top Fix",$D$28="Top Fix",$D$29="Top Fix",$D$30="Top Fix",$D$31="Top Fix",$D$16="Face Fix",$D$17="Face Fix",$D$18="Face Fix",$D$19="Face Fix",  $D$20="Face Fix",$D$21="Face Fix",$D$22="Face Fix",$D$23="Face Fix",$D$24="Face Fix",$D$25="Face Fix",$D$26="Face Fix",$D$27="Face Fix",$D$28="Face Fix",$D$29="Face   Fix",$D$30="Face Fix",$D$31="Face Fix")</formula>
    </cfRule>
  </conditionalFormatting>
  <conditionalFormatting sqref="L14">
    <cfRule type="expression" dxfId="62" priority="90">
      <formula>$A$13="YES"</formula>
    </cfRule>
  </conditionalFormatting>
  <conditionalFormatting sqref="C8">
    <cfRule type="expression" dxfId="61" priority="85">
      <formula>$C$7&gt;0</formula>
    </cfRule>
  </conditionalFormatting>
  <conditionalFormatting sqref="B4">
    <cfRule type="cellIs" dxfId="60" priority="83" operator="greaterThan">
      <formula>0</formula>
    </cfRule>
  </conditionalFormatting>
  <conditionalFormatting sqref="B5">
    <cfRule type="cellIs" dxfId="59" priority="82" operator="greaterThan">
      <formula>0</formula>
    </cfRule>
  </conditionalFormatting>
  <conditionalFormatting sqref="A10">
    <cfRule type="expression" dxfId="58" priority="78">
      <formula>$A$11&gt;0</formula>
    </cfRule>
  </conditionalFormatting>
  <conditionalFormatting sqref="B10">
    <cfRule type="expression" dxfId="57" priority="77">
      <formula>$B$11&gt;0</formula>
    </cfRule>
  </conditionalFormatting>
  <conditionalFormatting sqref="A9 A10:B10">
    <cfRule type="expression" dxfId="56" priority="76">
      <formula>$A$8&gt;0</formula>
    </cfRule>
  </conditionalFormatting>
  <conditionalFormatting sqref="B10">
    <cfRule type="expression" dxfId="55" priority="75">
      <formula>$A$11&gt;0</formula>
    </cfRule>
  </conditionalFormatting>
  <conditionalFormatting sqref="A10">
    <cfRule type="expression" dxfId="54" priority="74">
      <formula>$B$11&gt;0</formula>
    </cfRule>
  </conditionalFormatting>
  <conditionalFormatting sqref="A9 A10:B10">
    <cfRule type="expression" dxfId="53" priority="79">
      <formula>$B$8&gt;0</formula>
    </cfRule>
  </conditionalFormatting>
  <conditionalFormatting sqref="A11">
    <cfRule type="expression" dxfId="52" priority="72">
      <formula>$A$11&gt;0</formula>
    </cfRule>
  </conditionalFormatting>
  <conditionalFormatting sqref="B11">
    <cfRule type="expression" dxfId="51" priority="71">
      <formula>$B$11&gt;0</formula>
    </cfRule>
  </conditionalFormatting>
  <conditionalFormatting sqref="A11:B11">
    <cfRule type="expression" dxfId="50" priority="70">
      <formula>$A$8&gt;0</formula>
    </cfRule>
  </conditionalFormatting>
  <conditionalFormatting sqref="B11">
    <cfRule type="expression" dxfId="49" priority="69">
      <formula>$A$11&gt;0</formula>
    </cfRule>
  </conditionalFormatting>
  <conditionalFormatting sqref="A11">
    <cfRule type="expression" dxfId="48" priority="68">
      <formula>$B$11&gt;0</formula>
    </cfRule>
  </conditionalFormatting>
  <conditionalFormatting sqref="A11:B11">
    <cfRule type="expression" dxfId="47" priority="73">
      <formula>$B$8&gt;0</formula>
    </cfRule>
  </conditionalFormatting>
  <conditionalFormatting sqref="B12">
    <cfRule type="expression" dxfId="46" priority="67">
      <formula>$A$12="YES"</formula>
    </cfRule>
  </conditionalFormatting>
  <conditionalFormatting sqref="K14">
    <cfRule type="expression" dxfId="45" priority="66">
      <formula>$A$13="YES"</formula>
    </cfRule>
  </conditionalFormatting>
  <conditionalFormatting sqref="K9">
    <cfRule type="expression" dxfId="44" priority="43">
      <formula>$K$9&gt;0</formula>
    </cfRule>
  </conditionalFormatting>
  <conditionalFormatting sqref="S9">
    <cfRule type="expression" dxfId="43" priority="19">
      <formula>"$S$9&gt;0"</formula>
    </cfRule>
    <cfRule type="expression" dxfId="42" priority="51">
      <formula>$S$9&gt;0</formula>
    </cfRule>
    <cfRule type="expression" dxfId="41" priority="56">
      <formula>$P$9&gt;0</formula>
    </cfRule>
  </conditionalFormatting>
  <conditionalFormatting sqref="L7:M9 O7:S9">
    <cfRule type="expression" dxfId="40" priority="54">
      <formula>$N$9&gt;0</formula>
    </cfRule>
    <cfRule type="expression" dxfId="39" priority="135">
      <formula>$N$9&gt;0</formula>
    </cfRule>
  </conditionalFormatting>
  <conditionalFormatting sqref="L7:L9 N7:S9">
    <cfRule type="expression" dxfId="38" priority="52">
      <formula>$M$9&gt;0</formula>
    </cfRule>
    <cfRule type="expression" dxfId="37" priority="126">
      <formula>$M$9&gt;0</formula>
    </cfRule>
  </conditionalFormatting>
  <conditionalFormatting sqref="L7:O9 Q7:S9">
    <cfRule type="expression" dxfId="36" priority="46">
      <formula>$P$9&gt;0</formula>
    </cfRule>
    <cfRule type="expression" dxfId="35" priority="133">
      <formula>$P$9&gt;0</formula>
    </cfRule>
  </conditionalFormatting>
  <conditionalFormatting sqref="M7:S9">
    <cfRule type="expression" dxfId="34" priority="41">
      <formula>$L$9&gt;0</formula>
    </cfRule>
    <cfRule type="expression" dxfId="33" priority="136">
      <formula>$L$9&gt;0</formula>
    </cfRule>
  </conditionalFormatting>
  <conditionalFormatting sqref="L7:P9 R7:S9">
    <cfRule type="expression" dxfId="32" priority="64">
      <formula>$Q$9&gt;0</formula>
    </cfRule>
  </conditionalFormatting>
  <conditionalFormatting sqref="D7:I8 K7:K8">
    <cfRule type="expression" dxfId="31" priority="39">
      <formula>$J$9&gt;0</formula>
    </cfRule>
  </conditionalFormatting>
  <conditionalFormatting sqref="J9">
    <cfRule type="expression" dxfId="30" priority="27">
      <formula>$J$9&gt;0</formula>
    </cfRule>
  </conditionalFormatting>
  <conditionalFormatting sqref="O11:P12">
    <cfRule type="expression" dxfId="29" priority="26">
      <formula>$R$12&gt;0</formula>
    </cfRule>
    <cfRule type="expression" dxfId="28" priority="165">
      <formula>$R$12&gt;0</formula>
    </cfRule>
  </conditionalFormatting>
  <conditionalFormatting sqref="R12">
    <cfRule type="cellIs" dxfId="27" priority="25" operator="greaterThan">
      <formula>0</formula>
    </cfRule>
  </conditionalFormatting>
  <conditionalFormatting sqref="R12">
    <cfRule type="expression" dxfId="26" priority="24">
      <formula>$O$12&gt;0</formula>
    </cfRule>
  </conditionalFormatting>
  <conditionalFormatting sqref="O11:O12 R11:R12">
    <cfRule type="expression" dxfId="25" priority="23">
      <formula>$Q$12&gt;0</formula>
    </cfRule>
  </conditionalFormatting>
  <conditionalFormatting sqref="L7:N9 P7:S9">
    <cfRule type="expression" dxfId="24" priority="53">
      <formula>$O$9&gt;0</formula>
    </cfRule>
    <cfRule type="expression" dxfId="23" priority="134">
      <formula>$O$9&gt;0</formula>
    </cfRule>
  </conditionalFormatting>
  <conditionalFormatting sqref="Q9">
    <cfRule type="expression" dxfId="22" priority="45">
      <formula>$Q$9&gt;0</formula>
    </cfRule>
  </conditionalFormatting>
  <conditionalFormatting sqref="L7:Q9 S7:S9">
    <cfRule type="expression" dxfId="21" priority="22">
      <formula>$R$9&gt;0</formula>
    </cfRule>
  </conditionalFormatting>
  <conditionalFormatting sqref="R9">
    <cfRule type="expression" dxfId="20" priority="21">
      <formula>$R$9&gt;0</formula>
    </cfRule>
  </conditionalFormatting>
  <conditionalFormatting sqref="L7:R9">
    <cfRule type="expression" dxfId="19" priority="20">
      <formula>$S$9&gt;0</formula>
    </cfRule>
  </conditionalFormatting>
  <conditionalFormatting sqref="N30">
    <cfRule type="expression" dxfId="18" priority="18">
      <formula>$M$30="Yes"</formula>
    </cfRule>
  </conditionalFormatting>
  <conditionalFormatting sqref="N3:O3">
    <cfRule type="notContainsBlanks" dxfId="17" priority="17">
      <formula>LEN(TRIM(N3))&gt;0</formula>
    </cfRule>
  </conditionalFormatting>
  <conditionalFormatting sqref="N4:O5">
    <cfRule type="notContainsBlanks" dxfId="16" priority="16">
      <formula>LEN(TRIM(N4))&gt;0</formula>
    </cfRule>
  </conditionalFormatting>
  <conditionalFormatting sqref="K3:L5">
    <cfRule type="notContainsBlanks" dxfId="15" priority="15">
      <formula>LEN(TRIM(K3))&gt;0</formula>
    </cfRule>
  </conditionalFormatting>
  <conditionalFormatting sqref="Q3">
    <cfRule type="cellIs" dxfId="14" priority="14" operator="greaterThan">
      <formula>0</formula>
    </cfRule>
  </conditionalFormatting>
  <conditionalFormatting sqref="Q5">
    <cfRule type="cellIs" dxfId="13" priority="13" operator="greaterThan">
      <formula>0</formula>
    </cfRule>
  </conditionalFormatting>
  <conditionalFormatting sqref="T4:T5">
    <cfRule type="cellIs" dxfId="12" priority="12" operator="greaterThan">
      <formula>0</formula>
    </cfRule>
  </conditionalFormatting>
  <conditionalFormatting sqref="Q4">
    <cfRule type="cellIs" dxfId="11" priority="11" operator="greaterThan">
      <formula>0</formula>
    </cfRule>
  </conditionalFormatting>
  <conditionalFormatting sqref="T12 T10">
    <cfRule type="expression" dxfId="10" priority="10">
      <formula>$T$12&gt;0</formula>
    </cfRule>
  </conditionalFormatting>
  <conditionalFormatting sqref="T8:T9">
    <cfRule type="expression" dxfId="9" priority="8">
      <formula>$T$9&gt;0</formula>
    </cfRule>
    <cfRule type="expression" dxfId="8" priority="1">
      <formula>$U$9&gt;0</formula>
    </cfRule>
  </conditionalFormatting>
  <conditionalFormatting sqref="T6:U9">
    <cfRule type="expression" dxfId="7" priority="5">
      <formula>$A$13="YES"</formula>
    </cfRule>
  </conditionalFormatting>
  <conditionalFormatting sqref="T12">
    <cfRule type="cellIs" dxfId="6" priority="4" operator="greaterThan">
      <formula>0</formula>
    </cfRule>
  </conditionalFormatting>
  <conditionalFormatting sqref="U8:U9">
    <cfRule type="expression" dxfId="5" priority="9">
      <formula>$U$9&gt;0</formula>
    </cfRule>
    <cfRule type="expression" dxfId="4" priority="2">
      <formula>$T$9&gt;0</formula>
    </cfRule>
  </conditionalFormatting>
  <dataValidations count="5">
    <dataValidation type="list" allowBlank="1" showInputMessage="1" showErrorMessage="1" sqref="C7" xr:uid="{00000000-0002-0000-0000-000000000000}">
      <formula1>perf</formula1>
    </dataValidation>
    <dataValidation type="list" allowBlank="1" showInputMessage="1" showErrorMessage="1" sqref="A12 H12" xr:uid="{00000000-0002-0000-0000-000001000000}">
      <formula1>YN</formula1>
    </dataValidation>
    <dataValidation type="list" allowBlank="1" showInputMessage="1" showErrorMessage="1" sqref="B1:D1" xr:uid="{00000000-0002-0000-0000-000002000000}">
      <formula1>form</formula1>
    </dataValidation>
    <dataValidation type="list" allowBlank="1" showInputMessage="1" showErrorMessage="1" sqref="N16:N29" xr:uid="{DF406225-4D87-48E5-983B-D8FBFF20A886}">
      <formula1>"Natural Anodised, RAL 9006 Silver, RAL 9007 Silver Pearl, RAL 9016 White, HOR 7043 Storm Pearl, HOR 7140 Bronze, RAL 8019 Bronze, RAL 8019 Dark Brown, RAL 9005 Jet Black, 7021 Monument Grey, Custom - Provide in Notes"</formula1>
    </dataValidation>
    <dataValidation type="list" allowBlank="1" showInputMessage="1" showErrorMessage="1" sqref="T12:U12" xr:uid="{F128888C-FF56-478F-9889-7D5FA3FED240}">
      <formula1>"No,Yes"</formula1>
    </dataValidation>
  </dataValidations>
  <printOptions horizontalCentered="1" verticalCentered="1"/>
  <pageMargins left="0.27559055118110237" right="0.23622047244094491" top="0.31496062992125984" bottom="0.43307086614173229" header="0.31496062992125984" footer="0.31496062992125984"/>
  <pageSetup paperSize="9" scale="36" orientation="landscape" r:id="rId1"/>
  <headerFooter scaleWithDoc="0" alignWithMargins="0">
    <oddFooter>&amp;C&amp;10HORSIO         T -  (02) 8755 4500        F  - (02) 8755 4555            E - PROJECT@HORISO.COM.AU</oddFooter>
  </headerFooter>
  <ignoredErrors>
    <ignoredError sqref="F31" unlockedFormula="1"/>
  </ignoredError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3000000}">
          <x14:formula1>
            <xm:f>Data!$V$2:$V$8</xm:f>
          </x14:formula1>
          <xm:sqref>P30</xm:sqref>
        </x14:dataValidation>
        <x14:dataValidation type="list" allowBlank="1" showInputMessage="1" showErrorMessage="1" xr:uid="{00000000-0002-0000-0000-000004000000}">
          <x14:formula1>
            <xm:f>Data!$J$1:$J$7</xm:f>
          </x14:formula1>
          <xm:sqref>K16:K29</xm:sqref>
        </x14:dataValidation>
        <x14:dataValidation type="list" allowBlank="1" showInputMessage="1" showErrorMessage="1" xr:uid="{00000000-0002-0000-0000-000007000000}">
          <x14:formula1>
            <xm:f>Data!$F$1:$F$4</xm:f>
          </x14:formula1>
          <xm:sqref>M16:M29</xm:sqref>
        </x14:dataValidation>
        <x14:dataValidation type="list" allowBlank="1" showInputMessage="1" showErrorMessage="1" xr:uid="{00000000-0002-0000-0000-000008000000}">
          <x14:formula1>
            <xm:f>Data!$I$1:$I$8</xm:f>
          </x14:formula1>
          <xm:sqref>J16:J29</xm:sqref>
        </x14:dataValidation>
        <x14:dataValidation type="list" allowBlank="1" showInputMessage="1" showErrorMessage="1" xr:uid="{00000000-0002-0000-0000-000009000000}">
          <x14:formula1>
            <xm:f>Data!$N$1:$N$3</xm:f>
          </x14:formula1>
          <xm:sqref>D12:G12</xm:sqref>
        </x14:dataValidation>
        <x14:dataValidation type="list" allowBlank="1" showInputMessage="1" showErrorMessage="1" xr:uid="{00000000-0002-0000-0000-00000B000000}">
          <x14:formula1>
            <xm:f>Data!$AA$2:$AA$3</xm:f>
          </x14:formula1>
          <xm:sqref>M30</xm:sqref>
        </x14:dataValidation>
        <x14:dataValidation type="list" showInputMessage="1" showErrorMessage="1" xr:uid="{FD949E96-C630-479B-B71B-76F012EF93B7}">
          <x14:formula1>
            <xm:f>Data!$B$2</xm:f>
          </x14:formula1>
          <xm:sqref>H16:I29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B18"/>
  <sheetViews>
    <sheetView topLeftCell="P1" workbookViewId="0">
      <selection activeCell="Z15" sqref="Z15"/>
    </sheetView>
  </sheetViews>
  <sheetFormatPr defaultRowHeight="15" x14ac:dyDescent="0.25"/>
  <cols>
    <col min="2" max="2" width="15.7109375" customWidth="1"/>
    <col min="3" max="3" width="19.42578125" customWidth="1"/>
    <col min="7" max="7" width="20.85546875" bestFit="1" customWidth="1"/>
    <col min="8" max="9" width="24.42578125" bestFit="1" customWidth="1"/>
    <col min="10" max="12" width="19" customWidth="1"/>
    <col min="13" max="13" width="16.7109375" customWidth="1"/>
    <col min="14" max="14" width="18.85546875" customWidth="1"/>
    <col min="15" max="15" width="30" customWidth="1"/>
    <col min="17" max="17" width="27.5703125" customWidth="1"/>
    <col min="18" max="18" width="15.42578125" customWidth="1"/>
    <col min="22" max="22" width="10.85546875" customWidth="1"/>
    <col min="24" max="24" width="9.85546875" bestFit="1" customWidth="1"/>
  </cols>
  <sheetData>
    <row r="1" spans="2:28" ht="15.75" x14ac:dyDescent="0.3">
      <c r="C1" s="1"/>
      <c r="J1" s="2"/>
      <c r="K1" s="2">
        <v>0</v>
      </c>
      <c r="L1" s="2" t="s">
        <v>232</v>
      </c>
      <c r="M1" s="2"/>
      <c r="N1" s="3"/>
      <c r="O1" s="3"/>
    </row>
    <row r="2" spans="2:28" ht="15.75" x14ac:dyDescent="0.3">
      <c r="B2" s="1" t="s">
        <v>37</v>
      </c>
      <c r="C2" s="1" t="s">
        <v>101</v>
      </c>
      <c r="D2" s="1" t="s">
        <v>39</v>
      </c>
      <c r="E2" s="1" t="s">
        <v>39</v>
      </c>
      <c r="F2" s="1" t="s">
        <v>120</v>
      </c>
      <c r="G2" s="1" t="s">
        <v>107</v>
      </c>
      <c r="H2" s="1" t="s">
        <v>53</v>
      </c>
      <c r="I2" s="1" t="s">
        <v>228</v>
      </c>
      <c r="J2" s="2" t="s">
        <v>39</v>
      </c>
      <c r="K2" s="2">
        <v>0</v>
      </c>
      <c r="L2" s="2">
        <f>IF(ISBLANK('EVB Order Form 1'!K16), 0, VLOOKUP('EVB Order Form 1'!K16,$J$1:$K$7,2,FALSE))*'EVB Order Form 1'!C16</f>
        <v>0</v>
      </c>
      <c r="M2" s="2" t="s">
        <v>242</v>
      </c>
      <c r="N2" s="3" t="s">
        <v>91</v>
      </c>
      <c r="O2" s="3" t="s">
        <v>93</v>
      </c>
      <c r="P2" t="s">
        <v>110</v>
      </c>
      <c r="Q2" t="s">
        <v>123</v>
      </c>
      <c r="R2" t="s">
        <v>124</v>
      </c>
      <c r="S2" t="s">
        <v>126</v>
      </c>
      <c r="V2" s="190" t="s">
        <v>209</v>
      </c>
      <c r="W2" s="190">
        <v>0</v>
      </c>
      <c r="X2" s="190" t="s">
        <v>209</v>
      </c>
      <c r="Y2">
        <v>0</v>
      </c>
      <c r="AA2" t="s">
        <v>39</v>
      </c>
      <c r="AB2">
        <v>0</v>
      </c>
    </row>
    <row r="3" spans="2:28" ht="15.75" x14ac:dyDescent="0.3">
      <c r="B3" s="1" t="s">
        <v>42</v>
      </c>
      <c r="C3" s="1" t="s">
        <v>121</v>
      </c>
      <c r="D3" s="1" t="s">
        <v>38</v>
      </c>
      <c r="E3" s="1">
        <v>1</v>
      </c>
      <c r="F3" s="1" t="s">
        <v>40</v>
      </c>
      <c r="G3" s="1" t="s">
        <v>53</v>
      </c>
      <c r="H3" s="1" t="s">
        <v>54</v>
      </c>
      <c r="I3" s="1" t="s">
        <v>41</v>
      </c>
      <c r="J3" s="2" t="s">
        <v>231</v>
      </c>
      <c r="K3" s="2">
        <v>1</v>
      </c>
      <c r="L3" s="2">
        <f>IF(ISBLANK('EVB Order Form 1'!K17), 0, VLOOKUP('EVB Order Form 1'!K17,$J$1:$K$7,2,FALSE))*'EVB Order Form 1'!C17</f>
        <v>0</v>
      </c>
      <c r="M3" s="2" t="s">
        <v>132</v>
      </c>
      <c r="N3" s="3" t="s">
        <v>92</v>
      </c>
      <c r="O3" s="3" t="s">
        <v>94</v>
      </c>
      <c r="P3" t="s">
        <v>111</v>
      </c>
      <c r="Q3" t="s">
        <v>112</v>
      </c>
      <c r="R3" t="s">
        <v>125</v>
      </c>
      <c r="S3" t="s">
        <v>127</v>
      </c>
      <c r="V3" s="190" t="s">
        <v>203</v>
      </c>
      <c r="W3" s="190">
        <v>82</v>
      </c>
      <c r="X3" s="190" t="s">
        <v>203</v>
      </c>
      <c r="Y3">
        <v>38</v>
      </c>
      <c r="AA3" t="s">
        <v>38</v>
      </c>
      <c r="AB3">
        <v>250</v>
      </c>
    </row>
    <row r="4" spans="2:28" ht="15.75" x14ac:dyDescent="0.3">
      <c r="B4" s="1" t="s">
        <v>45</v>
      </c>
      <c r="C4" s="1" t="s">
        <v>122</v>
      </c>
      <c r="D4" s="1" t="s">
        <v>142</v>
      </c>
      <c r="E4" s="1">
        <v>2</v>
      </c>
      <c r="F4" s="1" t="s">
        <v>43</v>
      </c>
      <c r="G4" s="1" t="s">
        <v>54</v>
      </c>
      <c r="H4" s="1" t="s">
        <v>55</v>
      </c>
      <c r="I4" s="1" t="s">
        <v>44</v>
      </c>
      <c r="J4" s="2" t="s">
        <v>49</v>
      </c>
      <c r="K4" s="2">
        <v>1</v>
      </c>
      <c r="L4" s="2">
        <f>IF(ISBLANK('EVB Order Form 1'!K18), 0, VLOOKUP('EVB Order Form 1'!K18,$J$1:$K$7,2,FALSE))*'EVB Order Form 1'!C18</f>
        <v>0</v>
      </c>
      <c r="M4" s="2" t="s">
        <v>133</v>
      </c>
      <c r="N4" s="3"/>
      <c r="O4" s="3"/>
      <c r="Q4" t="s">
        <v>128</v>
      </c>
      <c r="V4" s="190" t="s">
        <v>204</v>
      </c>
      <c r="W4" s="190">
        <v>90</v>
      </c>
      <c r="X4" s="190" t="s">
        <v>204</v>
      </c>
      <c r="Y4">
        <v>40</v>
      </c>
    </row>
    <row r="5" spans="2:28" x14ac:dyDescent="0.25">
      <c r="B5" s="1" t="s">
        <v>58</v>
      </c>
      <c r="D5" s="1" t="s">
        <v>143</v>
      </c>
      <c r="E5" s="1">
        <v>3</v>
      </c>
      <c r="G5" s="1" t="s">
        <v>55</v>
      </c>
      <c r="H5" s="1" t="s">
        <v>56</v>
      </c>
      <c r="I5" s="1" t="s">
        <v>46</v>
      </c>
      <c r="J5" s="2" t="s">
        <v>50</v>
      </c>
      <c r="K5" s="2">
        <v>1</v>
      </c>
      <c r="L5" s="2">
        <f>IF(ISBLANK('EVB Order Form 1'!K19), 0, VLOOKUP('EVB Order Form 1'!K19,$J$1:$K$7,2,FALSE))*'EVB Order Form 1'!C19</f>
        <v>0</v>
      </c>
      <c r="M5" s="2"/>
      <c r="N5" s="2"/>
      <c r="O5" s="4"/>
      <c r="Q5" t="s">
        <v>113</v>
      </c>
      <c r="V5" s="190" t="s">
        <v>205</v>
      </c>
      <c r="W5" s="190">
        <v>90</v>
      </c>
      <c r="X5" s="190" t="s">
        <v>205</v>
      </c>
      <c r="Y5">
        <v>40</v>
      </c>
    </row>
    <row r="6" spans="2:28" x14ac:dyDescent="0.25">
      <c r="B6" s="1"/>
      <c r="C6" s="1"/>
      <c r="D6" s="1" t="s">
        <v>144</v>
      </c>
      <c r="E6" s="1"/>
      <c r="F6" s="1"/>
      <c r="G6" s="1" t="s">
        <v>56</v>
      </c>
      <c r="H6" s="1" t="s">
        <v>57</v>
      </c>
      <c r="I6" s="1" t="s">
        <v>47</v>
      </c>
      <c r="J6" s="2" t="s">
        <v>51</v>
      </c>
      <c r="K6" s="2">
        <v>1</v>
      </c>
      <c r="L6" s="2">
        <f>IF(ISBLANK('EVB Order Form 1'!K20), 0, VLOOKUP('EVB Order Form 1'!K20,$J$1:$K$7,2,FALSE))*'EVB Order Form 1'!C20</f>
        <v>0</v>
      </c>
      <c r="M6" s="2"/>
      <c r="N6" s="2"/>
      <c r="O6" s="2"/>
      <c r="Q6" t="s">
        <v>114</v>
      </c>
      <c r="V6" s="190" t="s">
        <v>207</v>
      </c>
      <c r="W6" s="190">
        <v>95</v>
      </c>
      <c r="X6" s="190" t="s">
        <v>207</v>
      </c>
      <c r="Y6">
        <v>42</v>
      </c>
    </row>
    <row r="7" spans="2:28" x14ac:dyDescent="0.25">
      <c r="B7" s="1"/>
      <c r="C7" s="1"/>
      <c r="D7" s="1"/>
      <c r="E7" s="1"/>
      <c r="F7" s="1"/>
      <c r="G7" s="1" t="s">
        <v>57</v>
      </c>
      <c r="H7" s="1" t="s">
        <v>136</v>
      </c>
      <c r="I7" s="1" t="s">
        <v>59</v>
      </c>
      <c r="J7" s="2" t="s">
        <v>52</v>
      </c>
      <c r="K7" s="2">
        <v>1</v>
      </c>
      <c r="L7" s="2">
        <f>IF(ISBLANK('EVB Order Form 1'!K21), 0, VLOOKUP('EVB Order Form 1'!K21,$J$1:$K$7,2,FALSE))*'EVB Order Form 1'!C21</f>
        <v>0</v>
      </c>
      <c r="M7" s="2"/>
      <c r="N7" s="2"/>
      <c r="O7" s="2"/>
      <c r="Q7" t="s">
        <v>129</v>
      </c>
      <c r="V7" s="190" t="s">
        <v>208</v>
      </c>
      <c r="W7" s="190">
        <v>100</v>
      </c>
      <c r="X7" s="190" t="s">
        <v>208</v>
      </c>
      <c r="Y7">
        <v>74</v>
      </c>
    </row>
    <row r="8" spans="2:28" x14ac:dyDescent="0.25">
      <c r="B8" s="2"/>
      <c r="C8" s="1"/>
      <c r="D8" s="1"/>
      <c r="E8" s="1"/>
      <c r="F8" s="1"/>
      <c r="G8" s="1" t="s">
        <v>136</v>
      </c>
      <c r="H8" s="1" t="s">
        <v>222</v>
      </c>
      <c r="I8" s="1" t="s">
        <v>48</v>
      </c>
      <c r="J8" s="2"/>
      <c r="K8" s="2"/>
      <c r="L8" s="2">
        <f>IF(ISBLANK('EVB Order Form 1'!K22), 0, VLOOKUP('EVB Order Form 1'!K22,$J$1:$K$7,2,FALSE))*'EVB Order Form 1'!C22</f>
        <v>0</v>
      </c>
      <c r="M8" s="2"/>
      <c r="N8" s="2"/>
      <c r="O8" s="2"/>
      <c r="Q8" t="s">
        <v>115</v>
      </c>
      <c r="V8" s="190" t="s">
        <v>206</v>
      </c>
      <c r="W8" s="190">
        <v>180</v>
      </c>
      <c r="X8" s="190" t="s">
        <v>206</v>
      </c>
      <c r="Y8">
        <v>120</v>
      </c>
    </row>
    <row r="9" spans="2:28" x14ac:dyDescent="0.25">
      <c r="C9" s="1"/>
      <c r="D9" s="1"/>
      <c r="E9" s="2"/>
      <c r="F9" s="2"/>
      <c r="G9" s="1" t="s">
        <v>222</v>
      </c>
      <c r="H9" s="1"/>
      <c r="L9" s="2">
        <f>IF(ISBLANK('EVB Order Form 1'!K23), 0, VLOOKUP('EVB Order Form 1'!K23,$J$1:$K$7,2,FALSE))*'EVB Order Form 1'!C23</f>
        <v>0</v>
      </c>
      <c r="Q9" t="s">
        <v>116</v>
      </c>
    </row>
    <row r="10" spans="2:28" x14ac:dyDescent="0.25">
      <c r="D10" s="1"/>
      <c r="G10" s="1" t="s">
        <v>48</v>
      </c>
      <c r="L10" s="2">
        <f>IF(ISBLANK('EVB Order Form 1'!K24), 0, VLOOKUP('EVB Order Form 1'!K24,$J$1:$K$7,2,FALSE))*'EVB Order Form 1'!C24</f>
        <v>0</v>
      </c>
      <c r="M10" t="s">
        <v>234</v>
      </c>
      <c r="Q10" t="s">
        <v>130</v>
      </c>
      <c r="V10" s="190"/>
      <c r="W10" s="190"/>
    </row>
    <row r="11" spans="2:28" x14ac:dyDescent="0.25">
      <c r="D11" s="1"/>
      <c r="L11" s="2">
        <f>IF(ISBLANK('EVB Order Form 1'!K25), 0, VLOOKUP('EVB Order Form 1'!K25,$J$1:$K$7,2,FALSE))*'EVB Order Form 1'!C25</f>
        <v>0</v>
      </c>
      <c r="Q11" t="s">
        <v>117</v>
      </c>
      <c r="V11" s="190"/>
      <c r="W11" s="190"/>
    </row>
    <row r="12" spans="2:28" x14ac:dyDescent="0.25">
      <c r="D12" s="1"/>
      <c r="L12" s="2">
        <f>IF(ISBLANK('EVB Order Form 1'!K26), 0, VLOOKUP('EVB Order Form 1'!K26,$J$1:$K$7,2,FALSE))*'EVB Order Form 1'!C26</f>
        <v>0</v>
      </c>
      <c r="Q12" t="s">
        <v>118</v>
      </c>
      <c r="V12" s="190"/>
      <c r="W12" s="190"/>
    </row>
    <row r="13" spans="2:28" x14ac:dyDescent="0.25">
      <c r="L13" s="2">
        <f>IF(ISBLANK('EVB Order Form 1'!K27), 0, VLOOKUP('EVB Order Form 1'!K27,$J$1:$K$7,2,FALSE))*'EVB Order Form 1'!C27</f>
        <v>0</v>
      </c>
      <c r="V13" s="190"/>
      <c r="W13" s="190"/>
    </row>
    <row r="14" spans="2:28" x14ac:dyDescent="0.25">
      <c r="L14" s="2">
        <f>IF(ISBLANK('EVB Order Form 1'!K28), 0, VLOOKUP('EVB Order Form 1'!K28,$J$1:$K$7,2,FALSE))*'EVB Order Form 1'!C28</f>
        <v>0</v>
      </c>
      <c r="V14" s="190"/>
      <c r="W14" s="190"/>
    </row>
    <row r="15" spans="2:28" x14ac:dyDescent="0.25">
      <c r="L15" s="2">
        <f>IF(ISBLANK('EVB Order Form 1'!K29), 0, VLOOKUP('EVB Order Form 1'!K29,$J$1:$K$7,2,FALSE))*'EVB Order Form 1'!C29</f>
        <v>0</v>
      </c>
      <c r="V15" s="190"/>
      <c r="W15" s="190"/>
    </row>
    <row r="16" spans="2:28" x14ac:dyDescent="0.25">
      <c r="L16" s="238">
        <f>SUM(L2:L15)</f>
        <v>0</v>
      </c>
      <c r="V16" s="190"/>
      <c r="W16" s="190"/>
    </row>
    <row r="17" spans="12:12" x14ac:dyDescent="0.25">
      <c r="L17" s="2"/>
    </row>
    <row r="18" spans="12:12" x14ac:dyDescent="0.25">
      <c r="L18" s="2"/>
    </row>
  </sheetData>
  <sortState xmlns:xlrd2="http://schemas.microsoft.com/office/spreadsheetml/2017/richdata2" ref="V2:W8">
    <sortCondition ref="W2:W8"/>
  </sortState>
  <customSheetViews>
    <customSheetView guid="{661026DD-70AE-4D87-AEDD-231A7C1493DC}" state="hidden">
      <selection activeCell="K3" sqref="K3"/>
      <pageMargins left="0.7" right="0.7" top="0.75" bottom="0.75" header="0.3" footer="0.3"/>
    </customSheetView>
  </customSheetView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4"/>
  <sheetViews>
    <sheetView workbookViewId="0">
      <selection activeCell="F16" sqref="F16"/>
    </sheetView>
  </sheetViews>
  <sheetFormatPr defaultRowHeight="15" x14ac:dyDescent="0.25"/>
  <cols>
    <col min="1" max="1" width="19.28515625" bestFit="1" customWidth="1"/>
    <col min="2" max="2" width="7.42578125" bestFit="1" customWidth="1"/>
    <col min="3" max="3" width="24.140625" bestFit="1" customWidth="1"/>
    <col min="4" max="4" width="15.140625" bestFit="1" customWidth="1"/>
    <col min="5" max="5" width="29.28515625" customWidth="1"/>
    <col min="6" max="6" width="15.140625" customWidth="1"/>
  </cols>
  <sheetData>
    <row r="1" spans="1:8" x14ac:dyDescent="0.25">
      <c r="A1" t="s">
        <v>0</v>
      </c>
      <c r="B1" t="s">
        <v>13</v>
      </c>
      <c r="C1" t="s">
        <v>15</v>
      </c>
      <c r="D1" t="s">
        <v>2</v>
      </c>
      <c r="E1" t="s">
        <v>20</v>
      </c>
      <c r="F1" t="s">
        <v>30</v>
      </c>
      <c r="H1" t="s">
        <v>34</v>
      </c>
    </row>
    <row r="2" spans="1:8" x14ac:dyDescent="0.25">
      <c r="A2" t="s">
        <v>3</v>
      </c>
      <c r="B2" t="s">
        <v>14</v>
      </c>
      <c r="C2" t="s">
        <v>16</v>
      </c>
      <c r="D2" t="s">
        <v>18</v>
      </c>
      <c r="E2" t="s">
        <v>21</v>
      </c>
      <c r="F2" t="s">
        <v>31</v>
      </c>
      <c r="H2" t="s">
        <v>35</v>
      </c>
    </row>
    <row r="3" spans="1:8" x14ac:dyDescent="0.25">
      <c r="A3" t="s">
        <v>4</v>
      </c>
      <c r="C3" t="s">
        <v>17</v>
      </c>
      <c r="D3" t="s">
        <v>19</v>
      </c>
      <c r="E3" t="s">
        <v>22</v>
      </c>
    </row>
    <row r="4" spans="1:8" x14ac:dyDescent="0.25">
      <c r="A4" t="s">
        <v>1</v>
      </c>
      <c r="E4" t="s">
        <v>23</v>
      </c>
    </row>
    <row r="5" spans="1:8" x14ac:dyDescent="0.25">
      <c r="A5" t="s">
        <v>5</v>
      </c>
      <c r="E5" t="s">
        <v>24</v>
      </c>
    </row>
    <row r="6" spans="1:8" x14ac:dyDescent="0.25">
      <c r="A6" t="s">
        <v>6</v>
      </c>
      <c r="E6" t="s">
        <v>25</v>
      </c>
    </row>
    <row r="7" spans="1:8" x14ac:dyDescent="0.25">
      <c r="A7" t="s">
        <v>7</v>
      </c>
      <c r="E7" t="s">
        <v>26</v>
      </c>
    </row>
    <row r="8" spans="1:8" x14ac:dyDescent="0.25">
      <c r="A8" t="s">
        <v>8</v>
      </c>
      <c r="E8" t="s">
        <v>27</v>
      </c>
    </row>
    <row r="9" spans="1:8" x14ac:dyDescent="0.25">
      <c r="A9" t="s">
        <v>9</v>
      </c>
      <c r="E9" t="s">
        <v>28</v>
      </c>
    </row>
    <row r="10" spans="1:8" x14ac:dyDescent="0.25">
      <c r="A10" t="s">
        <v>10</v>
      </c>
      <c r="E10" t="s">
        <v>29</v>
      </c>
    </row>
    <row r="11" spans="1:8" x14ac:dyDescent="0.25">
      <c r="A11" t="s">
        <v>11</v>
      </c>
    </row>
    <row r="12" spans="1:8" x14ac:dyDescent="0.25">
      <c r="A12" t="s">
        <v>12</v>
      </c>
    </row>
    <row r="13" spans="1:8" x14ac:dyDescent="0.25">
      <c r="A13" t="s">
        <v>32</v>
      </c>
    </row>
    <row r="14" spans="1:8" x14ac:dyDescent="0.25">
      <c r="A14" t="s">
        <v>33</v>
      </c>
    </row>
  </sheetData>
  <customSheetViews>
    <customSheetView guid="{661026DD-70AE-4D87-AEDD-231A7C1493DC}" state="hidden">
      <selection activeCell="H2" sqref="H1:H2"/>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
  <sheetViews>
    <sheetView showGridLines="0" showRowColHeaders="0" showRuler="0" zoomScaleNormal="100" workbookViewId="0">
      <selection activeCell="Q20" sqref="Q20"/>
    </sheetView>
  </sheetViews>
  <sheetFormatPr defaultRowHeight="15" x14ac:dyDescent="0.25"/>
  <sheetData>
    <row r="1" spans="1:14" ht="23.25" customHeight="1" x14ac:dyDescent="0.25"/>
    <row r="2" spans="1:14" ht="15.75" x14ac:dyDescent="0.3">
      <c r="A2" s="57"/>
      <c r="B2" s="57"/>
      <c r="C2" s="57"/>
      <c r="D2" s="57"/>
      <c r="E2" s="57"/>
      <c r="F2" s="57"/>
      <c r="G2" s="57"/>
      <c r="H2" s="57"/>
      <c r="I2" s="57"/>
      <c r="J2" s="57"/>
      <c r="K2" s="385" t="s">
        <v>60</v>
      </c>
      <c r="L2" s="385"/>
      <c r="M2" s="385"/>
      <c r="N2" s="57"/>
    </row>
  </sheetData>
  <mergeCells count="1">
    <mergeCell ref="K2:M2"/>
  </mergeCells>
  <pageMargins left="0.7" right="0.7" top="0.75" bottom="0.75" header="0.3" footer="0.3"/>
  <pageSetup paperSize="9" scale="98" orientation="landscape" r:id="rId1"/>
  <headerFooter>
    <oddFooter>&amp;L&amp;"Franklin Gothic Book,Bold"&amp;9HORISO T 02 8755 4500 F 02 8755 4555 E project@horiso.com&amp;R&amp;"Franklin Gothic Book,Bold"&amp;10CABLE POSITIONS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
  <sheetViews>
    <sheetView showGridLines="0" showRowColHeaders="0" showRuler="0" zoomScaleNormal="100" workbookViewId="0">
      <selection activeCell="Q20" sqref="Q20"/>
    </sheetView>
  </sheetViews>
  <sheetFormatPr defaultRowHeight="15" x14ac:dyDescent="0.25"/>
  <sheetData>
    <row r="1" spans="1:14" ht="23.25" customHeight="1" x14ac:dyDescent="0.25"/>
    <row r="2" spans="1:14" ht="15.75" x14ac:dyDescent="0.3">
      <c r="A2" s="57"/>
      <c r="B2" s="57"/>
      <c r="C2" s="57"/>
      <c r="D2" s="57"/>
      <c r="E2" s="57"/>
      <c r="F2" s="57"/>
      <c r="G2" s="57"/>
      <c r="H2" s="57"/>
      <c r="I2" s="57"/>
      <c r="J2" s="57"/>
      <c r="K2" s="385" t="s">
        <v>60</v>
      </c>
      <c r="L2" s="385"/>
      <c r="M2" s="385"/>
      <c r="N2" s="57"/>
    </row>
  </sheetData>
  <mergeCells count="1">
    <mergeCell ref="K2:M2"/>
  </mergeCells>
  <pageMargins left="0.7" right="0.7" top="0.75" bottom="0.75" header="0.3" footer="0.3"/>
  <pageSetup paperSize="9" scale="98" orientation="landscape" r:id="rId1"/>
  <headerFooter>
    <oddFooter>&amp;L&amp;"Franklin Gothic Book,Bold"&amp;9HORISO T 02 8755 4500 F 02 8755 4555 E project@horiso.com&amp;R&amp;"Franklin Gothic Book,Bold"&amp;10CABLE POSITIONS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44"/>
  <sheetViews>
    <sheetView zoomScale="120" zoomScaleNormal="120" workbookViewId="0">
      <selection activeCell="R20" sqref="R20"/>
    </sheetView>
  </sheetViews>
  <sheetFormatPr defaultRowHeight="15" x14ac:dyDescent="0.25"/>
  <cols>
    <col min="1" max="1" width="4.85546875" customWidth="1"/>
    <col min="2" max="2" width="10.140625" customWidth="1"/>
    <col min="4" max="4" width="11.28515625" customWidth="1"/>
    <col min="5" max="5" width="8.85546875" customWidth="1"/>
    <col min="6" max="6" width="8.140625" customWidth="1"/>
    <col min="7" max="7" width="4.5703125" customWidth="1"/>
    <col min="8" max="8" width="7.7109375" customWidth="1"/>
    <col min="9" max="9" width="7.7109375" hidden="1" customWidth="1"/>
    <col min="10" max="10" width="3.5703125" customWidth="1"/>
    <col min="11" max="12" width="6.7109375" customWidth="1"/>
    <col min="15" max="15" width="7.42578125" customWidth="1"/>
    <col min="16" max="17" width="9.5703125" customWidth="1"/>
    <col min="18" max="18" width="8" customWidth="1"/>
    <col min="19" max="19" width="5.42578125" customWidth="1"/>
    <col min="21" max="21" width="0" hidden="1" customWidth="1"/>
    <col min="22" max="22" width="6.28515625" customWidth="1"/>
  </cols>
  <sheetData>
    <row r="1" spans="1:24" x14ac:dyDescent="0.25">
      <c r="A1" s="61"/>
      <c r="B1" s="62"/>
      <c r="C1" s="62"/>
      <c r="D1" s="62"/>
      <c r="E1" s="62"/>
      <c r="F1" s="62"/>
      <c r="G1" s="62"/>
      <c r="H1" s="62"/>
      <c r="I1" s="62"/>
      <c r="J1" s="62"/>
      <c r="K1" s="62"/>
      <c r="L1" s="62"/>
      <c r="M1" s="62"/>
      <c r="N1" s="62"/>
      <c r="O1" s="62"/>
      <c r="P1" s="62"/>
      <c r="Q1" s="62"/>
      <c r="R1" s="62"/>
      <c r="S1" s="62"/>
      <c r="T1" s="62"/>
      <c r="U1" s="62"/>
      <c r="V1" s="62"/>
      <c r="W1" s="62"/>
      <c r="X1" s="63"/>
    </row>
    <row r="2" spans="1:24" ht="12" customHeight="1" x14ac:dyDescent="0.25">
      <c r="A2" s="64"/>
      <c r="B2" s="58"/>
      <c r="C2" s="58"/>
      <c r="D2" s="58"/>
      <c r="E2" s="58"/>
      <c r="F2" s="58"/>
      <c r="G2" s="58"/>
      <c r="H2" s="58"/>
      <c r="I2" s="58"/>
      <c r="J2" s="58"/>
      <c r="K2" s="58"/>
      <c r="L2" s="58"/>
      <c r="M2" s="58"/>
      <c r="N2" s="58"/>
      <c r="O2" s="58"/>
      <c r="P2" s="58"/>
      <c r="Q2" s="58"/>
      <c r="R2" s="58"/>
      <c r="S2" s="58"/>
      <c r="T2" s="58"/>
      <c r="U2" s="58"/>
      <c r="V2" s="58"/>
      <c r="W2" s="58"/>
      <c r="X2" s="65"/>
    </row>
    <row r="3" spans="1:24" ht="10.9" customHeight="1" x14ac:dyDescent="0.25">
      <c r="A3" s="239"/>
      <c r="B3" s="240"/>
      <c r="C3" s="240"/>
      <c r="D3" s="240"/>
      <c r="E3" s="240"/>
      <c r="F3" s="240"/>
      <c r="G3" s="240"/>
      <c r="H3" s="240"/>
      <c r="I3" s="240"/>
      <c r="J3" s="240"/>
      <c r="K3" s="240"/>
      <c r="L3" s="59"/>
      <c r="M3" s="59"/>
      <c r="N3" s="59"/>
      <c r="O3" s="59"/>
      <c r="P3" s="59"/>
      <c r="Q3" s="60"/>
      <c r="R3" s="60"/>
      <c r="S3" s="407" t="s">
        <v>235</v>
      </c>
      <c r="T3" s="407"/>
      <c r="U3" s="407"/>
      <c r="V3" s="407"/>
      <c r="W3" s="407"/>
      <c r="X3" s="408"/>
    </row>
    <row r="4" spans="1:24" ht="18" customHeight="1" x14ac:dyDescent="0.25">
      <c r="A4" s="394" t="s">
        <v>199</v>
      </c>
      <c r="B4" s="395"/>
      <c r="C4" s="396">
        <f>'EVB Order Form 1'!B3</f>
        <v>0</v>
      </c>
      <c r="D4" s="396"/>
      <c r="E4" s="396"/>
      <c r="F4" s="395" t="s">
        <v>236</v>
      </c>
      <c r="G4" s="395"/>
      <c r="H4" s="395"/>
      <c r="I4" s="409">
        <f>'EVB Order Form 1'!B4</f>
        <v>0</v>
      </c>
      <c r="J4" s="410"/>
      <c r="K4" s="410"/>
      <c r="L4" s="410"/>
      <c r="M4" s="410"/>
      <c r="N4" s="410"/>
      <c r="O4" s="411"/>
      <c r="P4" s="105" t="s">
        <v>152</v>
      </c>
      <c r="Q4" s="397">
        <f>'EVB Order Form 1'!D4</f>
        <v>0</v>
      </c>
      <c r="R4" s="397"/>
      <c r="S4" s="397"/>
      <c r="T4" s="106" t="s">
        <v>153</v>
      </c>
      <c r="U4" s="412">
        <f>'EVB Order Form 1'!K4</f>
        <v>0</v>
      </c>
      <c r="V4" s="413"/>
      <c r="W4" s="413"/>
      <c r="X4" s="414"/>
    </row>
    <row r="5" spans="1:24" ht="18" customHeight="1" x14ac:dyDescent="0.25">
      <c r="A5" s="394" t="s">
        <v>154</v>
      </c>
      <c r="B5" s="395"/>
      <c r="C5" s="396">
        <f>'EVB Order Form 1'!D3</f>
        <v>0</v>
      </c>
      <c r="D5" s="396"/>
      <c r="E5" s="396"/>
      <c r="F5" s="395" t="s">
        <v>155</v>
      </c>
      <c r="G5" s="395"/>
      <c r="H5" s="395"/>
      <c r="I5" s="396">
        <f>'EVB Order Form 1'!N3</f>
        <v>0</v>
      </c>
      <c r="J5" s="396"/>
      <c r="K5" s="396"/>
      <c r="L5" s="105" t="s">
        <v>156</v>
      </c>
      <c r="M5" s="396"/>
      <c r="N5" s="396"/>
      <c r="O5" s="396"/>
      <c r="P5" s="237" t="s">
        <v>237</v>
      </c>
      <c r="Q5" s="406">
        <f>'EVB Order Form 1'!R4</f>
        <v>0</v>
      </c>
      <c r="R5" s="397"/>
      <c r="S5" s="397"/>
      <c r="T5" s="105" t="s">
        <v>238</v>
      </c>
      <c r="U5" s="415">
        <f>'EVB Order Form 1'!U4</f>
        <v>0</v>
      </c>
      <c r="V5" s="416"/>
      <c r="W5" s="416"/>
      <c r="X5" s="417"/>
    </row>
    <row r="6" spans="1:24" x14ac:dyDescent="0.25">
      <c r="A6" s="110"/>
      <c r="B6" s="107"/>
      <c r="C6" s="164"/>
      <c r="D6" s="164"/>
      <c r="E6" s="164"/>
      <c r="F6" s="107"/>
      <c r="G6" s="107"/>
      <c r="H6" s="107"/>
      <c r="I6" s="107"/>
      <c r="J6" s="111"/>
      <c r="K6" s="111"/>
      <c r="L6" s="111"/>
      <c r="M6" s="107"/>
      <c r="N6" s="107"/>
      <c r="O6" s="107"/>
      <c r="P6" s="107"/>
      <c r="Q6" s="112"/>
      <c r="R6" s="107"/>
      <c r="S6" s="107"/>
      <c r="T6" s="107"/>
      <c r="U6" s="107"/>
      <c r="V6" s="107"/>
      <c r="W6" s="107"/>
      <c r="X6" s="108"/>
    </row>
    <row r="7" spans="1:24" x14ac:dyDescent="0.25">
      <c r="A7" s="110"/>
      <c r="B7" s="198" t="s">
        <v>157</v>
      </c>
      <c r="C7" s="400" t="s">
        <v>158</v>
      </c>
      <c r="D7" s="400"/>
      <c r="E7" s="400"/>
      <c r="F7" s="186" t="s">
        <v>159</v>
      </c>
      <c r="G7" s="186" t="s">
        <v>83</v>
      </c>
      <c r="H7" s="186" t="s">
        <v>198</v>
      </c>
      <c r="I7" s="113" t="s">
        <v>160</v>
      </c>
      <c r="J7" s="114"/>
      <c r="K7" s="114"/>
      <c r="L7" s="114"/>
      <c r="M7" s="198" t="s">
        <v>157</v>
      </c>
      <c r="N7" s="400" t="s">
        <v>158</v>
      </c>
      <c r="O7" s="400"/>
      <c r="P7" s="400"/>
      <c r="Q7" s="199"/>
      <c r="R7" s="186" t="s">
        <v>159</v>
      </c>
      <c r="S7" s="186" t="s">
        <v>83</v>
      </c>
      <c r="T7" s="186" t="s">
        <v>198</v>
      </c>
      <c r="U7" s="112" t="s">
        <v>160</v>
      </c>
      <c r="V7" s="107"/>
      <c r="W7" s="107"/>
      <c r="X7" s="108"/>
    </row>
    <row r="8" spans="1:24" x14ac:dyDescent="0.25">
      <c r="A8" s="115"/>
      <c r="B8" s="401" t="s">
        <v>247</v>
      </c>
      <c r="C8" s="401"/>
      <c r="D8" s="401"/>
      <c r="E8" s="107"/>
      <c r="F8" s="107"/>
      <c r="G8" s="107"/>
      <c r="H8" s="107"/>
      <c r="I8" s="107"/>
      <c r="J8" s="107"/>
      <c r="K8" s="107"/>
      <c r="L8" s="107"/>
      <c r="M8" s="401" t="s">
        <v>161</v>
      </c>
      <c r="N8" s="401"/>
      <c r="O8" s="401"/>
      <c r="P8" s="107"/>
      <c r="Q8" s="107"/>
      <c r="R8" s="107"/>
      <c r="S8" s="107"/>
      <c r="T8" s="107"/>
      <c r="U8" s="107"/>
      <c r="V8" s="107"/>
      <c r="W8" s="107"/>
      <c r="X8" s="108"/>
    </row>
    <row r="9" spans="1:24" x14ac:dyDescent="0.25">
      <c r="A9" s="115"/>
      <c r="B9" s="116">
        <v>100722232</v>
      </c>
      <c r="C9" s="117" t="s">
        <v>162</v>
      </c>
      <c r="D9" s="117"/>
      <c r="E9" s="116"/>
      <c r="F9" s="118">
        <v>168</v>
      </c>
      <c r="G9" s="143"/>
      <c r="H9" s="197">
        <f>F9*G9</f>
        <v>0</v>
      </c>
      <c r="I9" s="119"/>
      <c r="J9" s="120"/>
      <c r="K9" s="120"/>
      <c r="L9" s="120"/>
      <c r="M9" s="121">
        <v>100861019</v>
      </c>
      <c r="N9" s="122" t="s">
        <v>215</v>
      </c>
      <c r="O9" s="109"/>
      <c r="P9" s="122"/>
      <c r="Q9" s="122"/>
      <c r="R9" s="123">
        <v>22</v>
      </c>
      <c r="S9" s="146"/>
      <c r="T9" s="197">
        <f>R9*S9</f>
        <v>0</v>
      </c>
      <c r="U9" s="124"/>
      <c r="V9" s="120"/>
      <c r="W9" s="120"/>
      <c r="X9" s="108"/>
    </row>
    <row r="10" spans="1:24" x14ac:dyDescent="0.25">
      <c r="A10" s="115"/>
      <c r="B10" s="116">
        <v>100722233</v>
      </c>
      <c r="C10" s="117" t="s">
        <v>163</v>
      </c>
      <c r="D10" s="117"/>
      <c r="E10" s="116"/>
      <c r="F10" s="118">
        <v>168</v>
      </c>
      <c r="G10" s="143"/>
      <c r="H10" s="197">
        <f t="shared" ref="H10:H15" si="0">F10*G10</f>
        <v>0</v>
      </c>
      <c r="I10" s="119"/>
      <c r="J10" s="120"/>
      <c r="K10" s="120"/>
      <c r="L10" s="120"/>
      <c r="M10" s="121">
        <v>100861032</v>
      </c>
      <c r="N10" s="122" t="s">
        <v>216</v>
      </c>
      <c r="O10" s="109"/>
      <c r="P10" s="122"/>
      <c r="Q10" s="122"/>
      <c r="R10" s="123">
        <v>37</v>
      </c>
      <c r="S10" s="146"/>
      <c r="T10" s="197">
        <f>R10*S10</f>
        <v>0</v>
      </c>
      <c r="U10" s="124"/>
      <c r="V10" s="120"/>
      <c r="W10" s="120"/>
      <c r="X10" s="108"/>
    </row>
    <row r="11" spans="1:24" x14ac:dyDescent="0.25">
      <c r="A11" s="115"/>
      <c r="B11" s="116">
        <v>100722235</v>
      </c>
      <c r="C11" s="117" t="s">
        <v>164</v>
      </c>
      <c r="D11" s="117"/>
      <c r="E11" s="116"/>
      <c r="F11" s="118">
        <v>274</v>
      </c>
      <c r="G11" s="143"/>
      <c r="H11" s="197">
        <f t="shared" si="0"/>
        <v>0</v>
      </c>
      <c r="I11" s="119"/>
      <c r="J11" s="120"/>
      <c r="K11" s="120"/>
      <c r="L11" s="120"/>
      <c r="M11" s="121">
        <v>100861012</v>
      </c>
      <c r="N11" s="122" t="s">
        <v>214</v>
      </c>
      <c r="O11" s="109"/>
      <c r="P11" s="122"/>
      <c r="Q11" s="122"/>
      <c r="R11" s="123">
        <v>48</v>
      </c>
      <c r="S11" s="146"/>
      <c r="T11" s="197">
        <f>R11*S11</f>
        <v>0</v>
      </c>
      <c r="U11" s="124"/>
      <c r="V11" s="120"/>
      <c r="W11" s="120"/>
      <c r="X11" s="108"/>
    </row>
    <row r="12" spans="1:24" x14ac:dyDescent="0.25">
      <c r="A12" s="115"/>
      <c r="B12" s="116">
        <v>100722236</v>
      </c>
      <c r="C12" s="117" t="s">
        <v>165</v>
      </c>
      <c r="D12" s="117"/>
      <c r="E12" s="116"/>
      <c r="F12" s="118">
        <v>274</v>
      </c>
      <c r="G12" s="143"/>
      <c r="H12" s="197">
        <f t="shared" si="0"/>
        <v>0</v>
      </c>
      <c r="I12" s="119"/>
      <c r="J12" s="120"/>
      <c r="K12" s="120"/>
      <c r="L12" s="120"/>
      <c r="M12" s="121">
        <v>100861031</v>
      </c>
      <c r="N12" s="122" t="s">
        <v>213</v>
      </c>
      <c r="O12" s="109"/>
      <c r="P12" s="122"/>
      <c r="Q12" s="122"/>
      <c r="R12" s="123">
        <v>93</v>
      </c>
      <c r="S12" s="146"/>
      <c r="T12" s="197">
        <f t="shared" ref="T12:T21" si="1">R12*S12</f>
        <v>0</v>
      </c>
      <c r="U12" s="124"/>
      <c r="V12" s="120"/>
      <c r="W12" s="120"/>
      <c r="X12" s="108"/>
    </row>
    <row r="13" spans="1:24" x14ac:dyDescent="0.25">
      <c r="A13" s="115"/>
      <c r="B13" s="116">
        <v>100722237</v>
      </c>
      <c r="C13" s="117" t="s">
        <v>167</v>
      </c>
      <c r="D13" s="117"/>
      <c r="E13" s="116"/>
      <c r="F13" s="118">
        <v>355</v>
      </c>
      <c r="G13" s="143"/>
      <c r="H13" s="197">
        <f t="shared" si="0"/>
        <v>0</v>
      </c>
      <c r="I13" s="119"/>
      <c r="J13" s="120"/>
      <c r="K13" s="120"/>
      <c r="L13" s="120"/>
      <c r="M13" s="121">
        <v>100650093</v>
      </c>
      <c r="N13" s="122" t="s">
        <v>217</v>
      </c>
      <c r="O13" s="109"/>
      <c r="P13" s="122"/>
      <c r="Q13" s="122"/>
      <c r="R13" s="123">
        <v>14</v>
      </c>
      <c r="S13" s="146"/>
      <c r="T13" s="197">
        <f>R13*S13</f>
        <v>0</v>
      </c>
      <c r="U13" s="124"/>
      <c r="V13" s="120"/>
      <c r="W13" s="120"/>
      <c r="X13" s="108"/>
    </row>
    <row r="14" spans="1:24" x14ac:dyDescent="0.25">
      <c r="A14" s="115"/>
      <c r="B14" s="116">
        <v>100722238</v>
      </c>
      <c r="C14" s="117" t="s">
        <v>167</v>
      </c>
      <c r="D14" s="117"/>
      <c r="E14" s="116"/>
      <c r="F14" s="118">
        <v>355</v>
      </c>
      <c r="G14" s="143"/>
      <c r="H14" s="197">
        <f t="shared" si="0"/>
        <v>0</v>
      </c>
      <c r="I14" s="119"/>
      <c r="J14" s="120"/>
      <c r="K14" s="120"/>
      <c r="L14" s="120"/>
      <c r="M14" s="121">
        <v>100650009</v>
      </c>
      <c r="N14" s="122" t="s">
        <v>218</v>
      </c>
      <c r="O14" s="109"/>
      <c r="P14" s="122"/>
      <c r="Q14" s="122"/>
      <c r="R14" s="123">
        <v>19</v>
      </c>
      <c r="S14" s="146"/>
      <c r="T14" s="197">
        <f>R14*S14</f>
        <v>0</v>
      </c>
      <c r="U14" s="124"/>
      <c r="V14" s="120"/>
      <c r="W14" s="120"/>
      <c r="X14" s="108"/>
    </row>
    <row r="15" spans="1:24" x14ac:dyDescent="0.25">
      <c r="A15" s="115"/>
      <c r="B15" s="116">
        <v>100722352</v>
      </c>
      <c r="C15" s="117" t="s">
        <v>168</v>
      </c>
      <c r="D15" s="117"/>
      <c r="E15" s="116"/>
      <c r="F15" s="118">
        <v>301</v>
      </c>
      <c r="G15" s="143"/>
      <c r="H15" s="197">
        <f t="shared" si="0"/>
        <v>0</v>
      </c>
      <c r="I15" s="119"/>
      <c r="J15" s="120"/>
      <c r="K15" s="120"/>
      <c r="L15" s="120"/>
      <c r="M15" s="121">
        <v>100861022</v>
      </c>
      <c r="N15" s="122" t="s">
        <v>212</v>
      </c>
      <c r="O15" s="109"/>
      <c r="P15" s="122"/>
      <c r="Q15" s="122"/>
      <c r="R15" s="123">
        <v>26</v>
      </c>
      <c r="S15" s="146"/>
      <c r="T15" s="197">
        <f t="shared" si="1"/>
        <v>0</v>
      </c>
      <c r="U15" s="124"/>
      <c r="V15" s="120"/>
      <c r="W15" s="120"/>
      <c r="X15" s="108"/>
    </row>
    <row r="16" spans="1:24" x14ac:dyDescent="0.25">
      <c r="A16" s="115"/>
      <c r="B16" s="116">
        <v>100721352</v>
      </c>
      <c r="C16" s="117" t="s">
        <v>169</v>
      </c>
      <c r="D16" s="117"/>
      <c r="E16" s="116"/>
      <c r="F16" s="118">
        <v>348</v>
      </c>
      <c r="G16" s="143"/>
      <c r="H16" s="197">
        <f t="shared" ref="H16:H21" si="2">F16*G16</f>
        <v>0</v>
      </c>
      <c r="I16" s="119"/>
      <c r="J16" s="120"/>
      <c r="K16" s="120"/>
      <c r="L16" s="120"/>
      <c r="M16" s="121">
        <v>100861046</v>
      </c>
      <c r="N16" s="122" t="s">
        <v>254</v>
      </c>
      <c r="O16" s="109"/>
      <c r="P16" s="122"/>
      <c r="Q16" s="122"/>
      <c r="R16" s="123">
        <v>50</v>
      </c>
      <c r="S16" s="146"/>
      <c r="T16" s="197">
        <f t="shared" si="1"/>
        <v>0</v>
      </c>
      <c r="U16" s="120"/>
      <c r="V16" s="120"/>
      <c r="W16" s="120"/>
      <c r="X16" s="108"/>
    </row>
    <row r="17" spans="1:24" x14ac:dyDescent="0.25">
      <c r="A17" s="115"/>
      <c r="B17" s="116">
        <v>77100120</v>
      </c>
      <c r="C17" s="117" t="s">
        <v>249</v>
      </c>
      <c r="D17" s="117"/>
      <c r="E17" s="116"/>
      <c r="F17" s="118">
        <v>181</v>
      </c>
      <c r="G17" s="143"/>
      <c r="H17" s="197">
        <f t="shared" si="2"/>
        <v>0</v>
      </c>
      <c r="I17" s="119"/>
      <c r="J17" s="120"/>
      <c r="K17" s="120"/>
      <c r="L17" s="120"/>
      <c r="M17" s="121">
        <v>100861025</v>
      </c>
      <c r="N17" s="122" t="s">
        <v>211</v>
      </c>
      <c r="O17" s="109"/>
      <c r="P17" s="122"/>
      <c r="Q17" s="122"/>
      <c r="R17" s="123">
        <v>34</v>
      </c>
      <c r="S17" s="146"/>
      <c r="T17" s="197">
        <f t="shared" si="1"/>
        <v>0</v>
      </c>
      <c r="U17" s="126"/>
      <c r="V17" s="120"/>
      <c r="W17" s="120"/>
      <c r="X17" s="108"/>
    </row>
    <row r="18" spans="1:24" x14ac:dyDescent="0.25">
      <c r="A18" s="115"/>
      <c r="B18" s="116">
        <v>77100121</v>
      </c>
      <c r="C18" s="117" t="s">
        <v>250</v>
      </c>
      <c r="D18" s="117"/>
      <c r="E18" s="116"/>
      <c r="F18" s="118">
        <v>224</v>
      </c>
      <c r="G18" s="143"/>
      <c r="H18" s="197">
        <f t="shared" si="2"/>
        <v>0</v>
      </c>
      <c r="I18" s="119"/>
      <c r="J18" s="120"/>
      <c r="K18" s="120"/>
      <c r="L18" s="120"/>
      <c r="M18" s="121">
        <v>191000092</v>
      </c>
      <c r="N18" s="122" t="s">
        <v>166</v>
      </c>
      <c r="O18" s="109"/>
      <c r="P18" s="122"/>
      <c r="Q18" s="122"/>
      <c r="R18" s="123">
        <v>27</v>
      </c>
      <c r="S18" s="146"/>
      <c r="T18" s="197">
        <f t="shared" si="1"/>
        <v>0</v>
      </c>
      <c r="U18" s="127"/>
      <c r="V18" s="120"/>
      <c r="W18" s="120"/>
      <c r="X18" s="108"/>
    </row>
    <row r="19" spans="1:24" x14ac:dyDescent="0.25">
      <c r="A19" s="115"/>
      <c r="B19" s="116">
        <v>77100130</v>
      </c>
      <c r="C19" s="117" t="s">
        <v>251</v>
      </c>
      <c r="D19" s="117"/>
      <c r="E19" s="116"/>
      <c r="F19" s="118">
        <v>236</v>
      </c>
      <c r="G19" s="143"/>
      <c r="H19" s="197">
        <f t="shared" si="2"/>
        <v>0</v>
      </c>
      <c r="I19" s="119"/>
      <c r="J19" s="120"/>
      <c r="K19" s="120"/>
      <c r="L19" s="120"/>
      <c r="M19" s="121">
        <v>100650097</v>
      </c>
      <c r="N19" s="122" t="s">
        <v>219</v>
      </c>
      <c r="O19" s="109"/>
      <c r="P19" s="122"/>
      <c r="Q19" s="122"/>
      <c r="R19" s="123">
        <v>10</v>
      </c>
      <c r="S19" s="146"/>
      <c r="T19" s="197">
        <f t="shared" si="1"/>
        <v>0</v>
      </c>
      <c r="U19" s="128"/>
      <c r="V19" s="120"/>
      <c r="W19" s="120"/>
      <c r="X19" s="108"/>
    </row>
    <row r="20" spans="1:24" x14ac:dyDescent="0.25">
      <c r="A20" s="115"/>
      <c r="B20" s="116">
        <v>77100131</v>
      </c>
      <c r="C20" s="117" t="s">
        <v>252</v>
      </c>
      <c r="D20" s="117"/>
      <c r="E20" s="116"/>
      <c r="F20" s="118">
        <v>290</v>
      </c>
      <c r="G20" s="143"/>
      <c r="H20" s="197">
        <f t="shared" si="2"/>
        <v>0</v>
      </c>
      <c r="I20" s="119"/>
      <c r="J20" s="120"/>
      <c r="K20" s="120"/>
      <c r="L20" s="120"/>
      <c r="M20" s="121">
        <v>100650095</v>
      </c>
      <c r="N20" s="122" t="s">
        <v>243</v>
      </c>
      <c r="O20" s="109"/>
      <c r="P20" s="122"/>
      <c r="Q20" s="122"/>
      <c r="R20" s="123">
        <v>2</v>
      </c>
      <c r="S20" s="146"/>
      <c r="T20" s="197">
        <f t="shared" si="1"/>
        <v>0</v>
      </c>
      <c r="U20" s="200"/>
      <c r="V20" s="120"/>
      <c r="W20" s="120"/>
      <c r="X20" s="108"/>
    </row>
    <row r="21" spans="1:24" x14ac:dyDescent="0.25">
      <c r="A21" s="115"/>
      <c r="B21" s="116">
        <v>77100140</v>
      </c>
      <c r="C21" s="117" t="s">
        <v>253</v>
      </c>
      <c r="D21" s="117"/>
      <c r="E21" s="116"/>
      <c r="F21" s="118">
        <v>242</v>
      </c>
      <c r="G21" s="143"/>
      <c r="H21" s="197">
        <f t="shared" si="2"/>
        <v>0</v>
      </c>
      <c r="I21" s="119"/>
      <c r="J21" s="120"/>
      <c r="K21" s="120"/>
      <c r="L21" s="120"/>
      <c r="M21" s="121">
        <v>100650103</v>
      </c>
      <c r="N21" s="122" t="s">
        <v>244</v>
      </c>
      <c r="O21" s="109"/>
      <c r="P21" s="122"/>
      <c r="Q21" s="122"/>
      <c r="R21" s="123">
        <v>1.4</v>
      </c>
      <c r="S21" s="146"/>
      <c r="T21" s="197">
        <f t="shared" si="1"/>
        <v>0</v>
      </c>
      <c r="U21" s="200"/>
      <c r="V21" s="120"/>
      <c r="W21" s="120"/>
      <c r="X21" s="108"/>
    </row>
    <row r="22" spans="1:24" x14ac:dyDescent="0.25">
      <c r="A22" s="115"/>
      <c r="B22" s="120"/>
      <c r="C22" s="120"/>
      <c r="D22" s="120"/>
      <c r="E22" s="120"/>
      <c r="F22" s="120"/>
      <c r="G22" s="120"/>
      <c r="H22" s="120"/>
      <c r="I22" s="119"/>
      <c r="J22" s="120"/>
      <c r="K22" s="120"/>
      <c r="L22" s="120"/>
      <c r="U22" s="128"/>
      <c r="V22" s="120"/>
      <c r="W22" s="120"/>
      <c r="X22" s="108"/>
    </row>
    <row r="23" spans="1:24" x14ac:dyDescent="0.25">
      <c r="A23" s="115"/>
      <c r="B23" s="120"/>
      <c r="C23" s="120"/>
      <c r="D23" s="120"/>
      <c r="E23" s="120"/>
      <c r="F23" s="120"/>
      <c r="G23" s="120"/>
      <c r="H23" s="120"/>
      <c r="I23" s="119"/>
      <c r="J23" s="120"/>
      <c r="K23" s="120"/>
      <c r="L23" s="120"/>
      <c r="M23" s="398" t="s">
        <v>210</v>
      </c>
      <c r="N23" s="398"/>
      <c r="U23" s="129"/>
      <c r="V23" s="120"/>
      <c r="W23" s="120"/>
      <c r="X23" s="108"/>
    </row>
    <row r="24" spans="1:24" x14ac:dyDescent="0.25">
      <c r="A24" s="115"/>
      <c r="B24" s="120"/>
      <c r="C24" s="120"/>
      <c r="D24" s="120"/>
      <c r="E24" s="120"/>
      <c r="F24" s="120"/>
      <c r="G24" s="120"/>
      <c r="H24" s="120"/>
      <c r="I24" s="119"/>
      <c r="J24" s="120"/>
      <c r="K24" s="120"/>
      <c r="L24" s="120"/>
      <c r="M24" s="116">
        <v>160120011</v>
      </c>
      <c r="N24" s="117" t="s">
        <v>170</v>
      </c>
      <c r="O24" s="109"/>
      <c r="P24" s="116"/>
      <c r="Q24" s="116"/>
      <c r="R24" s="123">
        <v>40</v>
      </c>
      <c r="S24" s="146"/>
      <c r="T24" s="197">
        <f>R24*S24</f>
        <v>0</v>
      </c>
      <c r="U24" s="130"/>
      <c r="V24" s="120"/>
      <c r="W24" s="120"/>
      <c r="X24" s="108"/>
    </row>
    <row r="25" spans="1:24" x14ac:dyDescent="0.25">
      <c r="A25" s="115"/>
      <c r="B25" s="120"/>
      <c r="C25" s="120"/>
      <c r="D25" s="120"/>
      <c r="E25" s="120"/>
      <c r="F25" s="120"/>
      <c r="G25" s="120"/>
      <c r="H25" s="120"/>
      <c r="I25" s="119"/>
      <c r="J25" s="120"/>
      <c r="K25" s="120"/>
      <c r="L25" s="120"/>
      <c r="M25" s="116">
        <v>160120013</v>
      </c>
      <c r="N25" s="117" t="s">
        <v>171</v>
      </c>
      <c r="O25" s="109"/>
      <c r="P25" s="116"/>
      <c r="Q25" s="116"/>
      <c r="R25" s="123">
        <v>50</v>
      </c>
      <c r="S25" s="146"/>
      <c r="T25" s="197">
        <f>R25*S25</f>
        <v>0</v>
      </c>
      <c r="U25" s="126"/>
      <c r="V25" s="120"/>
      <c r="W25" s="120"/>
      <c r="X25" s="108"/>
    </row>
    <row r="26" spans="1:24" x14ac:dyDescent="0.25">
      <c r="A26" s="115"/>
      <c r="B26" s="120"/>
      <c r="C26" s="120"/>
      <c r="D26" s="120"/>
      <c r="E26" s="120"/>
      <c r="F26" s="120"/>
      <c r="G26" s="120"/>
      <c r="H26" s="120"/>
      <c r="I26" s="119"/>
      <c r="J26" s="120"/>
      <c r="K26" s="120"/>
      <c r="L26" s="120"/>
      <c r="M26" s="116">
        <v>160120015</v>
      </c>
      <c r="N26" s="117" t="s">
        <v>172</v>
      </c>
      <c r="O26" s="109"/>
      <c r="P26" s="116"/>
      <c r="Q26" s="116"/>
      <c r="R26" s="123">
        <v>59</v>
      </c>
      <c r="S26" s="146"/>
      <c r="T26" s="197">
        <f>R26*S26</f>
        <v>0</v>
      </c>
      <c r="U26" s="132"/>
      <c r="V26" s="120"/>
      <c r="W26" s="120"/>
      <c r="X26" s="108"/>
    </row>
    <row r="27" spans="1:24" x14ac:dyDescent="0.25">
      <c r="A27" s="115"/>
      <c r="B27" s="120"/>
      <c r="C27" s="120"/>
      <c r="D27" s="120"/>
      <c r="E27" s="120"/>
      <c r="F27" s="120"/>
      <c r="G27" s="120"/>
      <c r="H27" s="120"/>
      <c r="I27" s="418"/>
      <c r="J27" s="418"/>
      <c r="K27" s="120"/>
      <c r="L27" s="120"/>
      <c r="U27" s="133"/>
      <c r="V27" s="120"/>
      <c r="W27" s="120"/>
      <c r="X27" s="108"/>
    </row>
    <row r="28" spans="1:24" x14ac:dyDescent="0.25">
      <c r="A28" s="115"/>
      <c r="B28" s="233" t="s">
        <v>176</v>
      </c>
      <c r="C28" s="120"/>
      <c r="D28" s="120"/>
      <c r="E28" s="120"/>
      <c r="F28" s="120"/>
      <c r="G28" s="120"/>
      <c r="H28" s="120"/>
      <c r="I28" s="120"/>
      <c r="J28" s="120"/>
      <c r="K28" s="120"/>
      <c r="L28" s="120"/>
      <c r="M28" s="234" t="s">
        <v>173</v>
      </c>
      <c r="N28" s="182"/>
      <c r="O28" s="120"/>
      <c r="P28" s="120"/>
      <c r="Q28" s="120"/>
      <c r="R28" s="120"/>
      <c r="S28" s="125"/>
      <c r="T28" s="125"/>
      <c r="U28" s="133"/>
      <c r="V28" s="120"/>
      <c r="W28" s="120"/>
      <c r="X28" s="108"/>
    </row>
    <row r="29" spans="1:24" x14ac:dyDescent="0.25">
      <c r="A29" s="115"/>
      <c r="B29" s="116">
        <v>100722234</v>
      </c>
      <c r="C29" s="117" t="s">
        <v>178</v>
      </c>
      <c r="D29" s="117"/>
      <c r="E29" s="134"/>
      <c r="F29" s="123">
        <v>557</v>
      </c>
      <c r="G29" s="143"/>
      <c r="H29" s="197">
        <f t="shared" ref="H29:H32" si="3">F29*G29</f>
        <v>0</v>
      </c>
      <c r="I29" s="135"/>
      <c r="J29" s="120"/>
      <c r="K29" s="120"/>
      <c r="L29" s="120"/>
      <c r="M29" s="116">
        <v>100754011</v>
      </c>
      <c r="N29" s="131" t="s">
        <v>174</v>
      </c>
      <c r="O29" s="109"/>
      <c r="P29" s="121"/>
      <c r="Q29" s="121"/>
      <c r="R29" s="123">
        <v>33</v>
      </c>
      <c r="S29" s="147"/>
      <c r="T29" s="197">
        <f t="shared" ref="T29:T31" si="4">R29*S29</f>
        <v>0</v>
      </c>
      <c r="U29" s="120"/>
      <c r="V29" s="120"/>
      <c r="W29" s="120"/>
      <c r="X29" s="108"/>
    </row>
    <row r="30" spans="1:24" x14ac:dyDescent="0.25">
      <c r="A30" s="115"/>
      <c r="B30" s="116">
        <v>100721316</v>
      </c>
      <c r="C30" s="131" t="s">
        <v>179</v>
      </c>
      <c r="D30" s="117"/>
      <c r="E30" s="134"/>
      <c r="F30" s="123">
        <v>283</v>
      </c>
      <c r="G30" s="144"/>
      <c r="H30" s="197">
        <f t="shared" si="3"/>
        <v>0</v>
      </c>
      <c r="I30" s="135"/>
      <c r="J30" s="120"/>
      <c r="K30" s="120"/>
      <c r="L30" s="120"/>
      <c r="M30" s="116">
        <v>100754012</v>
      </c>
      <c r="N30" s="131" t="s">
        <v>175</v>
      </c>
      <c r="O30" s="109"/>
      <c r="P30" s="121"/>
      <c r="Q30" s="121"/>
      <c r="R30" s="123">
        <v>33</v>
      </c>
      <c r="S30" s="146"/>
      <c r="T30" s="197">
        <f t="shared" si="4"/>
        <v>0</v>
      </c>
      <c r="U30" s="120"/>
      <c r="V30" s="120"/>
      <c r="W30" s="120"/>
      <c r="X30" s="108"/>
    </row>
    <row r="31" spans="1:24" x14ac:dyDescent="0.25">
      <c r="A31" s="115"/>
      <c r="B31" s="116">
        <v>100721317</v>
      </c>
      <c r="C31" s="136" t="s">
        <v>180</v>
      </c>
      <c r="D31" s="117"/>
      <c r="E31" s="134"/>
      <c r="F31" s="123">
        <v>357</v>
      </c>
      <c r="G31" s="145"/>
      <c r="H31" s="197">
        <f t="shared" si="3"/>
        <v>0</v>
      </c>
      <c r="I31" s="135"/>
      <c r="J31" s="120"/>
      <c r="K31" s="120"/>
      <c r="L31" s="120"/>
      <c r="M31" s="116">
        <v>100721226</v>
      </c>
      <c r="N31" s="131" t="s">
        <v>177</v>
      </c>
      <c r="O31" s="109"/>
      <c r="P31" s="121"/>
      <c r="Q31" s="121"/>
      <c r="R31" s="123">
        <v>229</v>
      </c>
      <c r="S31" s="146"/>
      <c r="T31" s="197">
        <f t="shared" si="4"/>
        <v>0</v>
      </c>
      <c r="U31" s="120"/>
      <c r="V31" s="120"/>
      <c r="W31" s="120"/>
      <c r="X31" s="108"/>
    </row>
    <row r="32" spans="1:24" x14ac:dyDescent="0.25">
      <c r="A32" s="115"/>
      <c r="B32" s="116">
        <v>100721319</v>
      </c>
      <c r="C32" s="136" t="s">
        <v>181</v>
      </c>
      <c r="D32" s="117"/>
      <c r="E32" s="134"/>
      <c r="F32" s="123">
        <v>540</v>
      </c>
      <c r="G32" s="145"/>
      <c r="H32" s="197">
        <f t="shared" si="3"/>
        <v>0</v>
      </c>
      <c r="I32" s="135"/>
      <c r="J32" s="120"/>
      <c r="K32" s="120"/>
      <c r="L32" s="120"/>
      <c r="M32" s="120"/>
      <c r="N32" s="120"/>
      <c r="O32" s="120"/>
      <c r="P32" s="120"/>
      <c r="U32" s="137"/>
      <c r="V32" s="107"/>
      <c r="W32" s="120"/>
      <c r="X32" s="108"/>
    </row>
    <row r="33" spans="1:24" x14ac:dyDescent="0.25">
      <c r="A33" s="115"/>
      <c r="B33" s="120"/>
      <c r="C33" s="120"/>
      <c r="D33" s="120"/>
      <c r="E33" s="120"/>
      <c r="F33" s="120"/>
      <c r="G33" s="120"/>
      <c r="H33" s="120"/>
      <c r="I33" s="138"/>
      <c r="J33" s="120"/>
      <c r="K33" s="120"/>
      <c r="L33" s="120"/>
      <c r="M33" s="120"/>
      <c r="N33" s="120"/>
      <c r="O33" s="120"/>
      <c r="P33" s="120"/>
      <c r="Q33" s="402" t="s">
        <v>109</v>
      </c>
      <c r="R33" s="403"/>
      <c r="S33" s="404">
        <f>DISCOUNT</f>
        <v>0</v>
      </c>
      <c r="T33" s="405"/>
      <c r="U33" s="137"/>
      <c r="V33" s="107"/>
      <c r="W33" s="120"/>
      <c r="X33" s="108"/>
    </row>
    <row r="34" spans="1:24" ht="14.45" hidden="1" customHeight="1" x14ac:dyDescent="0.25">
      <c r="A34" s="115"/>
      <c r="B34" s="120"/>
      <c r="C34" s="120"/>
      <c r="D34" s="120"/>
      <c r="E34" s="120"/>
      <c r="F34" s="120"/>
      <c r="G34" s="120"/>
      <c r="H34" s="120"/>
      <c r="I34" s="138"/>
      <c r="J34" s="120"/>
      <c r="K34" s="120"/>
      <c r="L34" s="120"/>
      <c r="M34" s="120"/>
      <c r="N34" s="120"/>
      <c r="O34" s="120"/>
      <c r="P34" s="120"/>
      <c r="Q34" s="184" t="s">
        <v>149</v>
      </c>
      <c r="R34" s="185"/>
      <c r="S34" s="183">
        <f>S36*0.1</f>
        <v>0</v>
      </c>
      <c r="T34" s="195"/>
      <c r="U34" s="137"/>
      <c r="V34" s="107"/>
      <c r="W34" s="120"/>
      <c r="X34" s="108"/>
    </row>
    <row r="35" spans="1:24" ht="14.45" hidden="1" customHeight="1" x14ac:dyDescent="0.25">
      <c r="A35" s="115"/>
      <c r="B35" s="120"/>
      <c r="C35" s="120"/>
      <c r="D35" s="120"/>
      <c r="E35" s="120"/>
      <c r="F35" s="120"/>
      <c r="G35" s="120"/>
      <c r="H35" s="120"/>
      <c r="I35" s="138"/>
      <c r="J35" s="120"/>
      <c r="K35" s="120"/>
      <c r="L35" s="120"/>
      <c r="M35" s="120"/>
      <c r="N35" s="120"/>
      <c r="O35" s="120"/>
      <c r="P35" s="120"/>
      <c r="Q35" s="184"/>
      <c r="R35" s="185"/>
      <c r="S35" s="183"/>
      <c r="T35" s="195">
        <f>SUM(H9:H26,H29:H32,T9:T21,T24:T26,T29:T31)</f>
        <v>0</v>
      </c>
      <c r="U35" s="137"/>
      <c r="V35" s="107"/>
      <c r="W35" s="120"/>
      <c r="X35" s="108"/>
    </row>
    <row r="36" spans="1:24" x14ac:dyDescent="0.25">
      <c r="A36" s="115"/>
      <c r="B36" s="399"/>
      <c r="C36" s="399"/>
      <c r="D36" s="120"/>
      <c r="E36" s="120"/>
      <c r="F36" s="120"/>
      <c r="G36" s="120"/>
      <c r="H36" s="120"/>
      <c r="I36" s="120"/>
      <c r="J36" s="120"/>
      <c r="K36" s="120"/>
      <c r="L36" s="120"/>
      <c r="M36" s="120"/>
      <c r="N36" s="120"/>
      <c r="O36" s="120"/>
      <c r="P36" s="120"/>
      <c r="Q36" s="390" t="s">
        <v>185</v>
      </c>
      <c r="R36" s="391"/>
      <c r="S36" s="386">
        <f>T35-(T35*S33)</f>
        <v>0</v>
      </c>
      <c r="T36" s="387"/>
      <c r="U36" s="137"/>
      <c r="V36" s="107"/>
      <c r="W36" s="120"/>
      <c r="X36" s="108"/>
    </row>
    <row r="37" spans="1:24" x14ac:dyDescent="0.25">
      <c r="A37" s="115"/>
      <c r="B37" s="120"/>
      <c r="C37" s="120"/>
      <c r="D37" s="186"/>
      <c r="E37" s="186"/>
      <c r="F37" s="186"/>
      <c r="G37" s="186"/>
      <c r="H37" s="120"/>
      <c r="I37" s="139"/>
      <c r="J37" s="120"/>
      <c r="K37" s="120"/>
      <c r="L37" s="120"/>
      <c r="M37" s="120"/>
      <c r="N37" s="120"/>
      <c r="O37" s="120"/>
      <c r="P37" s="120"/>
      <c r="Q37" s="201"/>
      <c r="R37" s="202" t="s">
        <v>149</v>
      </c>
      <c r="S37" s="386">
        <f>SUM(S33:T34)</f>
        <v>0</v>
      </c>
      <c r="T37" s="387"/>
      <c r="U37" s="120"/>
      <c r="V37" s="120"/>
      <c r="W37" s="120"/>
      <c r="X37" s="108"/>
    </row>
    <row r="38" spans="1:24" ht="15.75" thickBot="1" x14ac:dyDescent="0.3">
      <c r="A38" s="115"/>
      <c r="B38" s="120"/>
      <c r="C38" s="120"/>
      <c r="D38" s="120"/>
      <c r="E38" s="120"/>
      <c r="F38" s="120"/>
      <c r="G38" s="120"/>
      <c r="H38" s="120"/>
      <c r="I38" s="120"/>
      <c r="J38" s="120"/>
      <c r="K38" s="120"/>
      <c r="L38" s="120"/>
      <c r="M38" s="120"/>
      <c r="N38" s="120"/>
      <c r="O38" s="120"/>
      <c r="P38" s="120"/>
      <c r="Q38" s="196"/>
      <c r="R38" s="203" t="s">
        <v>200</v>
      </c>
      <c r="S38" s="388">
        <f>SUM(S36:T37)</f>
        <v>0</v>
      </c>
      <c r="T38" s="389"/>
      <c r="U38" s="120"/>
      <c r="V38" s="120"/>
      <c r="W38" s="120"/>
      <c r="X38" s="108"/>
    </row>
    <row r="39" spans="1:24" ht="15.75" thickTop="1" x14ac:dyDescent="0.25">
      <c r="A39" s="115"/>
      <c r="B39" s="107"/>
      <c r="U39" s="120"/>
      <c r="V39" s="120"/>
      <c r="W39" s="120"/>
      <c r="X39" s="108"/>
    </row>
    <row r="40" spans="1:24" x14ac:dyDescent="0.25">
      <c r="A40" s="115"/>
      <c r="B40" s="107"/>
      <c r="C40" s="148" t="s">
        <v>182</v>
      </c>
      <c r="D40" s="149"/>
      <c r="E40" s="149"/>
      <c r="F40" s="149"/>
      <c r="G40" s="149"/>
      <c r="H40" s="149"/>
      <c r="I40" s="149"/>
      <c r="J40" s="149"/>
      <c r="K40" s="150"/>
      <c r="L40" s="151" t="s">
        <v>183</v>
      </c>
      <c r="M40" s="152"/>
      <c r="N40" s="152"/>
      <c r="O40" s="149"/>
      <c r="P40" s="149"/>
      <c r="Q40" s="149"/>
      <c r="R40" s="149"/>
      <c r="S40" s="149"/>
      <c r="T40" s="153"/>
      <c r="U40" s="120"/>
      <c r="V40" s="120"/>
      <c r="W40" s="120"/>
      <c r="X40" s="108"/>
    </row>
    <row r="41" spans="1:24" x14ac:dyDescent="0.25">
      <c r="A41" s="115"/>
      <c r="B41" s="107"/>
      <c r="C41" s="154"/>
      <c r="D41" s="155"/>
      <c r="E41" s="155"/>
      <c r="F41" s="155"/>
      <c r="G41" s="155"/>
      <c r="H41" s="155"/>
      <c r="I41" s="155"/>
      <c r="J41" s="155"/>
      <c r="K41" s="154"/>
      <c r="L41" s="155"/>
      <c r="M41" s="155"/>
      <c r="N41" s="155"/>
      <c r="O41" s="155"/>
      <c r="P41" s="155"/>
      <c r="Q41" s="155"/>
      <c r="R41" s="155"/>
      <c r="S41" s="155"/>
      <c r="T41" s="156"/>
      <c r="U41" s="107"/>
      <c r="V41" s="107"/>
      <c r="W41" s="107"/>
      <c r="X41" s="108"/>
    </row>
    <row r="42" spans="1:24" x14ac:dyDescent="0.25">
      <c r="A42" s="115"/>
      <c r="B42" s="107"/>
      <c r="C42" s="157"/>
      <c r="D42" s="158"/>
      <c r="E42" s="158"/>
      <c r="F42" s="158"/>
      <c r="G42" s="158"/>
      <c r="H42" s="158"/>
      <c r="I42" s="158"/>
      <c r="J42" s="158"/>
      <c r="K42" s="159"/>
      <c r="L42" s="158" t="s">
        <v>184</v>
      </c>
      <c r="M42" s="392"/>
      <c r="N42" s="392"/>
      <c r="O42" s="392"/>
      <c r="P42" s="158"/>
      <c r="Q42" s="158" t="s">
        <v>36</v>
      </c>
      <c r="R42" s="392"/>
      <c r="S42" s="392"/>
      <c r="T42" s="393"/>
      <c r="U42" s="107"/>
      <c r="V42" s="107"/>
      <c r="W42" s="107"/>
      <c r="X42" s="108"/>
    </row>
    <row r="43" spans="1:24" x14ac:dyDescent="0.25">
      <c r="A43" s="115"/>
      <c r="B43" s="107"/>
      <c r="C43" s="160"/>
      <c r="D43" s="161"/>
      <c r="E43" s="161"/>
      <c r="F43" s="161"/>
      <c r="G43" s="161"/>
      <c r="H43" s="161"/>
      <c r="I43" s="161"/>
      <c r="J43" s="161"/>
      <c r="K43" s="162"/>
      <c r="L43" s="161"/>
      <c r="M43" s="161"/>
      <c r="N43" s="161"/>
      <c r="O43" s="161"/>
      <c r="P43" s="161"/>
      <c r="Q43" s="161"/>
      <c r="R43" s="161"/>
      <c r="S43" s="161"/>
      <c r="T43" s="163"/>
      <c r="U43" s="107"/>
      <c r="V43" s="107"/>
      <c r="W43" s="107"/>
      <c r="X43" s="108"/>
    </row>
    <row r="44" spans="1:24" ht="15.75" thickBot="1" x14ac:dyDescent="0.3">
      <c r="A44" s="140"/>
      <c r="B44" s="141"/>
      <c r="C44" s="141"/>
      <c r="D44" s="141"/>
      <c r="E44" s="141"/>
      <c r="F44" s="141"/>
      <c r="G44" s="141"/>
      <c r="H44" s="141"/>
      <c r="I44" s="141"/>
      <c r="J44" s="141"/>
      <c r="K44" s="141"/>
      <c r="L44" s="141"/>
      <c r="M44" s="141"/>
      <c r="N44" s="141"/>
      <c r="O44" s="141"/>
      <c r="P44" s="141"/>
      <c r="Q44" s="141"/>
      <c r="R44" s="141"/>
      <c r="S44" s="141"/>
      <c r="T44" s="141"/>
      <c r="U44" s="141"/>
      <c r="V44" s="141"/>
      <c r="W44" s="141"/>
      <c r="X44" s="142"/>
    </row>
  </sheetData>
  <mergeCells count="29">
    <mergeCell ref="S3:X3"/>
    <mergeCell ref="I4:O4"/>
    <mergeCell ref="U4:X4"/>
    <mergeCell ref="U5:X5"/>
    <mergeCell ref="I27:J27"/>
    <mergeCell ref="Q33:R33"/>
    <mergeCell ref="S33:T33"/>
    <mergeCell ref="A5:B5"/>
    <mergeCell ref="C5:E5"/>
    <mergeCell ref="F5:H5"/>
    <mergeCell ref="I5:K5"/>
    <mergeCell ref="M5:O5"/>
    <mergeCell ref="Q5:S5"/>
    <mergeCell ref="B36:C36"/>
    <mergeCell ref="C7:E7"/>
    <mergeCell ref="N7:P7"/>
    <mergeCell ref="B8:D8"/>
    <mergeCell ref="M8:O8"/>
    <mergeCell ref="A4:B4"/>
    <mergeCell ref="C4:E4"/>
    <mergeCell ref="F4:H4"/>
    <mergeCell ref="Q4:S4"/>
    <mergeCell ref="M23:N23"/>
    <mergeCell ref="S37:T37"/>
    <mergeCell ref="S38:T38"/>
    <mergeCell ref="Q36:R36"/>
    <mergeCell ref="S36:T36"/>
    <mergeCell ref="M42:O42"/>
    <mergeCell ref="R42:T42"/>
  </mergeCells>
  <printOptions horizontalCentered="1" verticalCentered="1"/>
  <pageMargins left="0.25" right="0.25" top="0.75" bottom="0.75" header="0.3" footer="0.3"/>
  <pageSetup paperSize="9" scale="7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8" tint="0.39997558519241921"/>
    <pageSetUpPr fitToPage="1"/>
  </sheetPr>
  <dimension ref="A1:O31"/>
  <sheetViews>
    <sheetView showZeros="0" showRuler="0" topLeftCell="E4" zoomScaleNormal="100" zoomScaleSheetLayoutView="130" zoomScalePageLayoutView="85" workbookViewId="0">
      <selection activeCell="E4" sqref="A1:XFD1048576"/>
    </sheetView>
  </sheetViews>
  <sheetFormatPr defaultColWidth="0" defaultRowHeight="15" zeroHeight="1" x14ac:dyDescent="0.25"/>
  <cols>
    <col min="1" max="1" width="12.85546875" style="12" customWidth="1"/>
    <col min="2" max="2" width="10.85546875" style="12" customWidth="1"/>
    <col min="3" max="3" width="11" style="12" customWidth="1"/>
    <col min="4" max="4" width="11.140625" style="12" customWidth="1"/>
    <col min="5" max="6" width="11" style="12" customWidth="1"/>
    <col min="7" max="8" width="10.7109375" style="12" customWidth="1"/>
    <col min="9" max="9" width="11" style="12" customWidth="1"/>
    <col min="10" max="13" width="11.140625" style="12" customWidth="1"/>
    <col min="14" max="14" width="10.7109375" style="12" customWidth="1"/>
    <col min="15" max="15" width="9.140625" style="12" hidden="1" customWidth="1"/>
    <col min="16" max="16" width="0" style="12" hidden="1" customWidth="1"/>
    <col min="17" max="16384" width="0" style="12" hidden="1"/>
  </cols>
  <sheetData>
    <row r="1" spans="1:15" ht="17.25" customHeight="1" x14ac:dyDescent="0.25">
      <c r="A1" s="13" t="e">
        <f>#REF!</f>
        <v>#REF!</v>
      </c>
      <c r="B1" s="14" t="e">
        <f>#REF!</f>
        <v>#REF!</v>
      </c>
      <c r="C1" s="15" t="e">
        <f>#REF!</f>
        <v>#REF!</v>
      </c>
      <c r="D1" s="423" t="s">
        <v>131</v>
      </c>
      <c r="E1" s="423"/>
      <c r="F1" s="423"/>
      <c r="G1" s="16" t="e">
        <f>#REF!</f>
        <v>#REF!</v>
      </c>
      <c r="H1" s="423" t="e">
        <f>#REF!</f>
        <v>#REF!</v>
      </c>
      <c r="I1" s="423"/>
      <c r="J1" s="16" t="e">
        <f>#REF!</f>
        <v>#REF!</v>
      </c>
      <c r="K1" s="420" t="e">
        <f>#REF!</f>
        <v>#REF!</v>
      </c>
      <c r="L1" s="420"/>
      <c r="M1" s="17"/>
      <c r="N1" s="23" t="e">
        <f>#REF!</f>
        <v>#REF!</v>
      </c>
      <c r="O1" s="20"/>
    </row>
    <row r="2" spans="1:15" x14ac:dyDescent="0.25">
      <c r="A2" s="421" t="s">
        <v>84</v>
      </c>
      <c r="B2" s="421"/>
      <c r="C2" s="421"/>
      <c r="D2" s="421"/>
      <c r="E2" s="421"/>
      <c r="F2" s="421"/>
      <c r="G2" s="421"/>
      <c r="H2" s="421"/>
      <c r="I2" s="421"/>
      <c r="J2" s="421"/>
      <c r="K2" s="421"/>
      <c r="L2" s="421"/>
      <c r="M2" s="421"/>
      <c r="N2" s="421"/>
      <c r="O2" s="20"/>
    </row>
    <row r="3" spans="1:15" s="20" customFormat="1" ht="17.25" customHeight="1" x14ac:dyDescent="0.25">
      <c r="A3" s="419"/>
      <c r="B3" s="419"/>
      <c r="C3" s="419"/>
      <c r="D3" s="419"/>
      <c r="E3" s="419"/>
      <c r="F3" s="419"/>
      <c r="G3" s="419"/>
      <c r="H3" s="419"/>
      <c r="I3" s="419"/>
      <c r="J3" s="419"/>
      <c r="K3" s="419"/>
      <c r="L3" s="419"/>
      <c r="M3" s="419"/>
      <c r="N3" s="419"/>
    </row>
    <row r="4" spans="1:15" ht="24.95" customHeight="1" x14ac:dyDescent="0.25">
      <c r="A4" s="422"/>
      <c r="B4" s="422"/>
      <c r="C4" s="422"/>
      <c r="D4" s="422"/>
      <c r="E4" s="422"/>
      <c r="F4" s="422"/>
      <c r="G4" s="422"/>
      <c r="H4" s="422"/>
      <c r="I4" s="422"/>
      <c r="J4" s="422"/>
      <c r="K4" s="422"/>
      <c r="L4" s="422"/>
      <c r="M4" s="422"/>
      <c r="N4" s="422"/>
    </row>
    <row r="5" spans="1:15" ht="24.95" customHeight="1" x14ac:dyDescent="0.25">
      <c r="A5" s="422"/>
      <c r="B5" s="422"/>
      <c r="C5" s="422"/>
      <c r="D5" s="422"/>
      <c r="E5" s="422"/>
      <c r="F5" s="422"/>
      <c r="G5" s="422"/>
      <c r="H5" s="422"/>
      <c r="I5" s="422"/>
      <c r="J5" s="422"/>
      <c r="K5" s="422"/>
      <c r="L5" s="422"/>
      <c r="M5" s="422"/>
      <c r="N5" s="422"/>
    </row>
    <row r="6" spans="1:15" ht="24.95" customHeight="1" x14ac:dyDescent="0.25">
      <c r="A6" s="422"/>
      <c r="B6" s="422"/>
      <c r="C6" s="422"/>
      <c r="D6" s="422"/>
      <c r="E6" s="422"/>
      <c r="F6" s="422"/>
      <c r="G6" s="422"/>
      <c r="H6" s="422"/>
      <c r="I6" s="422"/>
      <c r="J6" s="422"/>
      <c r="K6" s="422"/>
      <c r="L6" s="422"/>
      <c r="M6" s="422"/>
      <c r="N6" s="422"/>
    </row>
    <row r="7" spans="1:15" ht="24.95" customHeight="1" x14ac:dyDescent="0.25">
      <c r="A7" s="422"/>
      <c r="B7" s="422"/>
      <c r="C7" s="422"/>
      <c r="D7" s="422"/>
      <c r="E7" s="422"/>
      <c r="F7" s="422"/>
      <c r="G7" s="422"/>
      <c r="H7" s="422"/>
      <c r="I7" s="422"/>
      <c r="J7" s="422"/>
      <c r="K7" s="422"/>
      <c r="L7" s="422"/>
      <c r="M7" s="422"/>
      <c r="N7" s="422"/>
    </row>
    <row r="8" spans="1:15" ht="24.95" customHeight="1" x14ac:dyDescent="0.25">
      <c r="A8" s="422"/>
      <c r="B8" s="422"/>
      <c r="C8" s="422"/>
      <c r="D8" s="422"/>
      <c r="E8" s="422"/>
      <c r="F8" s="422"/>
      <c r="G8" s="422"/>
      <c r="H8" s="422"/>
      <c r="I8" s="422"/>
      <c r="J8" s="422"/>
      <c r="K8" s="422"/>
      <c r="L8" s="422"/>
      <c r="M8" s="422"/>
      <c r="N8" s="422"/>
    </row>
    <row r="9" spans="1:15" ht="24.95" customHeight="1" x14ac:dyDescent="0.25">
      <c r="A9" s="422"/>
      <c r="B9" s="422"/>
      <c r="C9" s="422"/>
      <c r="D9" s="422"/>
      <c r="E9" s="422"/>
      <c r="F9" s="422"/>
      <c r="G9" s="422"/>
      <c r="H9" s="422"/>
      <c r="I9" s="422"/>
      <c r="J9" s="422"/>
      <c r="K9" s="422"/>
      <c r="L9" s="422"/>
      <c r="M9" s="422"/>
      <c r="N9" s="422"/>
    </row>
    <row r="10" spans="1:15" ht="27" customHeight="1" x14ac:dyDescent="0.25">
      <c r="A10" s="422"/>
      <c r="B10" s="422"/>
      <c r="C10" s="422"/>
      <c r="D10" s="422"/>
      <c r="E10" s="422"/>
      <c r="F10" s="422"/>
      <c r="G10" s="422"/>
      <c r="H10" s="422"/>
      <c r="I10" s="422"/>
      <c r="J10" s="422"/>
      <c r="K10" s="422"/>
      <c r="L10" s="422"/>
      <c r="M10" s="422"/>
      <c r="N10" s="422"/>
    </row>
    <row r="11" spans="1:15" ht="18.75" customHeight="1" x14ac:dyDescent="0.25">
      <c r="A11" s="422"/>
      <c r="B11" s="422"/>
      <c r="C11" s="422"/>
      <c r="D11" s="422"/>
      <c r="E11" s="422"/>
      <c r="F11" s="422"/>
      <c r="G11" s="422"/>
      <c r="H11" s="422"/>
      <c r="I11" s="422"/>
      <c r="J11" s="422"/>
      <c r="K11" s="422"/>
      <c r="L11" s="422"/>
      <c r="M11" s="422"/>
      <c r="N11" s="422"/>
    </row>
    <row r="12" spans="1:15" ht="24.95" customHeight="1" x14ac:dyDescent="0.25">
      <c r="A12" s="422"/>
      <c r="B12" s="422"/>
      <c r="C12" s="422"/>
      <c r="D12" s="422"/>
      <c r="E12" s="422"/>
      <c r="F12" s="422"/>
      <c r="G12" s="422"/>
      <c r="H12" s="422"/>
      <c r="I12" s="422"/>
      <c r="J12" s="422"/>
      <c r="K12" s="422"/>
      <c r="L12" s="422"/>
      <c r="M12" s="422"/>
      <c r="N12" s="422"/>
    </row>
    <row r="13" spans="1:15" ht="24.95" customHeight="1" x14ac:dyDescent="0.25">
      <c r="A13" s="422"/>
      <c r="B13" s="422"/>
      <c r="C13" s="422"/>
      <c r="D13" s="422"/>
      <c r="E13" s="422"/>
      <c r="F13" s="422"/>
      <c r="G13" s="422"/>
      <c r="H13" s="422"/>
      <c r="I13" s="422"/>
      <c r="J13" s="422"/>
      <c r="K13" s="422"/>
      <c r="L13" s="422"/>
      <c r="M13" s="422"/>
      <c r="N13" s="422"/>
    </row>
    <row r="14" spans="1:15" ht="24.95" customHeight="1" x14ac:dyDescent="0.25">
      <c r="A14" s="422"/>
      <c r="B14" s="422"/>
      <c r="C14" s="422"/>
      <c r="D14" s="422"/>
      <c r="E14" s="422"/>
      <c r="F14" s="422"/>
      <c r="G14" s="422"/>
      <c r="H14" s="422"/>
      <c r="I14" s="422"/>
      <c r="J14" s="422"/>
      <c r="K14" s="422"/>
      <c r="L14" s="422"/>
      <c r="M14" s="422"/>
      <c r="N14" s="422"/>
    </row>
    <row r="15" spans="1:15" ht="24.95" customHeight="1" x14ac:dyDescent="0.25">
      <c r="A15" s="422"/>
      <c r="B15" s="422"/>
      <c r="C15" s="422"/>
      <c r="D15" s="422"/>
      <c r="E15" s="422"/>
      <c r="F15" s="422"/>
      <c r="G15" s="422"/>
      <c r="H15" s="422"/>
      <c r="I15" s="422"/>
      <c r="J15" s="422"/>
      <c r="K15" s="422"/>
      <c r="L15" s="422"/>
      <c r="M15" s="422"/>
      <c r="N15" s="422"/>
    </row>
    <row r="16" spans="1:15" ht="24.95" customHeight="1" x14ac:dyDescent="0.25">
      <c r="A16" s="422"/>
      <c r="B16" s="422"/>
      <c r="C16" s="422"/>
      <c r="D16" s="422"/>
      <c r="E16" s="422"/>
      <c r="F16" s="422"/>
      <c r="G16" s="422"/>
      <c r="H16" s="422"/>
      <c r="I16" s="422"/>
      <c r="J16" s="422"/>
      <c r="K16" s="422"/>
      <c r="L16" s="422"/>
      <c r="M16" s="422"/>
      <c r="N16" s="422"/>
    </row>
    <row r="17" spans="1:15" ht="14.25" customHeight="1" x14ac:dyDescent="0.25">
      <c r="A17" s="422"/>
      <c r="B17" s="422"/>
      <c r="C17" s="422"/>
      <c r="D17" s="422"/>
      <c r="E17" s="422"/>
      <c r="F17" s="422"/>
      <c r="G17" s="422"/>
      <c r="H17" s="422"/>
      <c r="I17" s="422"/>
      <c r="J17" s="422"/>
      <c r="K17" s="422"/>
      <c r="L17" s="422"/>
      <c r="M17" s="422"/>
      <c r="N17" s="422"/>
      <c r="O17" s="5"/>
    </row>
    <row r="18" spans="1:15" ht="24.95" customHeight="1" x14ac:dyDescent="0.25">
      <c r="A18" s="422"/>
      <c r="B18" s="422"/>
      <c r="C18" s="422"/>
      <c r="D18" s="422"/>
      <c r="E18" s="422"/>
      <c r="F18" s="422"/>
      <c r="G18" s="422"/>
      <c r="H18" s="422"/>
      <c r="I18" s="422"/>
      <c r="J18" s="422"/>
      <c r="K18" s="422"/>
      <c r="L18" s="422"/>
      <c r="M18" s="422"/>
      <c r="N18" s="422"/>
    </row>
    <row r="19" spans="1:15" ht="24.95" customHeight="1" x14ac:dyDescent="0.25">
      <c r="A19" s="422"/>
      <c r="B19" s="422"/>
      <c r="C19" s="422"/>
      <c r="D19" s="422"/>
      <c r="E19" s="422"/>
      <c r="F19" s="422"/>
      <c r="G19" s="422"/>
      <c r="H19" s="422"/>
      <c r="I19" s="422"/>
      <c r="J19" s="422"/>
      <c r="K19" s="422"/>
      <c r="L19" s="422"/>
      <c r="M19" s="422"/>
      <c r="N19" s="422"/>
    </row>
    <row r="20" spans="1:15" ht="24.95" customHeight="1" x14ac:dyDescent="0.25">
      <c r="A20" s="422"/>
      <c r="B20" s="422"/>
      <c r="C20" s="422"/>
      <c r="D20" s="422"/>
      <c r="E20" s="422"/>
      <c r="F20" s="422"/>
      <c r="G20" s="422"/>
      <c r="H20" s="422"/>
      <c r="I20" s="422"/>
      <c r="J20" s="422"/>
      <c r="K20" s="422"/>
      <c r="L20" s="422"/>
      <c r="M20" s="422"/>
      <c r="N20" s="422"/>
    </row>
    <row r="21" spans="1:15" ht="15" customHeight="1" x14ac:dyDescent="0.25">
      <c r="A21" s="21"/>
      <c r="F21" s="22"/>
      <c r="G21" s="22"/>
      <c r="H21" s="22"/>
      <c r="I21" s="22"/>
      <c r="J21" s="22"/>
      <c r="K21" s="22"/>
      <c r="L21" s="22"/>
      <c r="M21" s="22"/>
      <c r="N21" s="22"/>
    </row>
    <row r="22" spans="1:15" x14ac:dyDescent="0.25"/>
    <row r="23" spans="1:15" x14ac:dyDescent="0.25"/>
    <row r="24" spans="1:15" x14ac:dyDescent="0.25"/>
    <row r="25" spans="1:15" x14ac:dyDescent="0.25"/>
    <row r="26" spans="1:15" x14ac:dyDescent="0.25"/>
    <row r="27" spans="1:15" x14ac:dyDescent="0.25"/>
    <row r="28" spans="1:15" x14ac:dyDescent="0.25"/>
    <row r="29" spans="1:15" x14ac:dyDescent="0.25"/>
    <row r="30" spans="1:15" x14ac:dyDescent="0.25"/>
    <row r="31" spans="1:15" hidden="1" x14ac:dyDescent="0.25">
      <c r="A31" s="419"/>
      <c r="B31" s="419"/>
      <c r="C31" s="419"/>
      <c r="D31" s="419"/>
      <c r="E31" s="419"/>
      <c r="F31" s="419"/>
      <c r="G31" s="419"/>
      <c r="H31" s="419"/>
      <c r="I31" s="419"/>
      <c r="J31" s="419"/>
      <c r="K31" s="419"/>
      <c r="L31" s="419"/>
      <c r="M31" s="419"/>
      <c r="N31" s="419"/>
    </row>
  </sheetData>
  <sheetProtection algorithmName="SHA-512" hashValue="+Tqz53lA3HJfyAKNUG4MmzO4U26kVZ8v5/gHvOdNCJ7TLpCoQrBv/hxvrK2maFU0LS56Yl/q1Qu5gFb7dqZQdw==" saltValue="0bHWlZPXG5Ags/ZjrlL2Rw==" spinCount="100000" sheet="1" objects="1" scenarios="1"/>
  <customSheetViews>
    <customSheetView guid="{661026DD-70AE-4D87-AEDD-231A7C1493DC}" scale="85" showPageBreaks="1" fitToPage="1" printArea="1" view="pageLayout" showRuler="0" topLeftCell="A2">
      <selection activeCell="N1" sqref="A1:N32"/>
      <pageMargins left="0.25" right="0.25" top="0.75" bottom="0.75" header="0.3" footer="0.3"/>
      <printOptions horizontalCentered="1" verticalCentered="1"/>
      <pageSetup scale="80" orientation="landscape" r:id="rId1"/>
      <headerFooter>
        <oddFooter>&amp;L&amp;"Franklin Gothic Book,Bold"&amp;9HORISO sales@horiso.com&amp;R&amp;"Franklin Gothic Book,Bold"&amp;10TILTING AND LIFTING DEVICES POSITIONS AND SPACINGS</oddFooter>
      </headerFooter>
    </customSheetView>
  </customSheetViews>
  <mergeCells count="7">
    <mergeCell ref="A31:N31"/>
    <mergeCell ref="K1:L1"/>
    <mergeCell ref="A2:N2"/>
    <mergeCell ref="A3:N3"/>
    <mergeCell ref="A4:N20"/>
    <mergeCell ref="D1:F1"/>
    <mergeCell ref="H1:I1"/>
  </mergeCells>
  <conditionalFormatting sqref="K1">
    <cfRule type="cellIs" dxfId="3" priority="4" operator="greaterThan">
      <formula>0</formula>
    </cfRule>
  </conditionalFormatting>
  <conditionalFormatting sqref="N1">
    <cfRule type="cellIs" dxfId="2" priority="3" operator="greaterThan">
      <formula>0</formula>
    </cfRule>
  </conditionalFormatting>
  <conditionalFormatting sqref="H1">
    <cfRule type="expression" dxfId="1" priority="2">
      <formula>$H$1&gt;0</formula>
    </cfRule>
  </conditionalFormatting>
  <conditionalFormatting sqref="D1 B1">
    <cfRule type="notContainsBlanks" dxfId="0" priority="1">
      <formula>LEN(TRIM(B1))&gt;0</formula>
    </cfRule>
  </conditionalFormatting>
  <dataValidations count="1">
    <dataValidation type="list" allowBlank="1" showInputMessage="1" showErrorMessage="1" sqref="B1" xr:uid="{00000000-0002-0000-0600-000000000000}">
      <formula1>$P$56:$R$56</formula1>
    </dataValidation>
  </dataValidations>
  <printOptions horizontalCentered="1" verticalCentered="1"/>
  <pageMargins left="0.25" right="0.25" top="0.75" bottom="0.75" header="0.3" footer="0.3"/>
  <pageSetup scale="85" orientation="landscape" r:id="rId2"/>
  <headerFooter>
    <oddFooter>&amp;L&amp;"Franklin Gothic Book,Bold"&amp;9HORISO sales@horiso.com&amp;R&amp;"Franklin Gothic Book,Bold"&amp;10TILTING AND LIFTING DEVICES POSITIONS AND SPACINGS</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33</vt:i4>
      </vt:variant>
    </vt:vector>
  </HeadingPairs>
  <TitlesOfParts>
    <vt:vector size="39" baseType="lpstr">
      <vt:lpstr>EVB Order Form 1</vt:lpstr>
      <vt:lpstr>Sheet1</vt:lpstr>
      <vt:lpstr>Cable Poistions 1</vt:lpstr>
      <vt:lpstr>Cable Poistions 2</vt:lpstr>
      <vt:lpstr>Components Order Form</vt:lpstr>
      <vt:lpstr>Components Positions 1</vt:lpstr>
      <vt:lpstr>bend</vt:lpstr>
      <vt:lpstr>bracket</vt:lpstr>
      <vt:lpstr>color</vt:lpstr>
      <vt:lpstr>color\</vt:lpstr>
      <vt:lpstr>colour</vt:lpstr>
      <vt:lpstr>control</vt:lpstr>
      <vt:lpstr>Daylight</vt:lpstr>
      <vt:lpstr>DISCOUNT</vt:lpstr>
      <vt:lpstr>exten</vt:lpstr>
      <vt:lpstr>extent</vt:lpstr>
      <vt:lpstr>finish</vt:lpstr>
      <vt:lpstr>fixing</vt:lpstr>
      <vt:lpstr>form</vt:lpstr>
      <vt:lpstr>HI</vt:lpstr>
      <vt:lpstr>Install</vt:lpstr>
      <vt:lpstr>Mount</vt:lpstr>
      <vt:lpstr>opening</vt:lpstr>
      <vt:lpstr>oper</vt:lpstr>
      <vt:lpstr>pelm</vt:lpstr>
      <vt:lpstr>perf</vt:lpstr>
      <vt:lpstr>'Components Order Form'!Print_Area</vt:lpstr>
      <vt:lpstr>'Components Positions 1'!Print_Area</vt:lpstr>
      <vt:lpstr>'EVB Order Form 1'!Print_Area</vt:lpstr>
      <vt:lpstr>setup</vt:lpstr>
      <vt:lpstr>sys</vt:lpstr>
      <vt:lpstr>syss</vt:lpstr>
      <vt:lpstr>syst</vt:lpstr>
      <vt:lpstr>System</vt:lpstr>
      <vt:lpstr>termi</vt:lpstr>
      <vt:lpstr>terms</vt:lpstr>
      <vt:lpstr>TILT</vt:lpstr>
      <vt:lpstr>Voltage</vt:lpstr>
      <vt:lpstr>YN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Sin Yee Chong</cp:lastModifiedBy>
  <cp:lastPrinted>2017-02-09T02:06:29Z</cp:lastPrinted>
  <dcterms:created xsi:type="dcterms:W3CDTF">2010-11-09T00:33:07Z</dcterms:created>
  <dcterms:modified xsi:type="dcterms:W3CDTF">2020-01-21T23:45:12Z</dcterms:modified>
</cp:coreProperties>
</file>