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volvement\L&amp;A Training\GASB 87\"/>
    </mc:Choice>
  </mc:AlternateContent>
  <xr:revisionPtr revIDLastSave="0" documentId="13_ncr:1_{0CF72C45-6726-4896-AE78-88B4AFB4B2E0}" xr6:coauthVersionLast="47" xr6:coauthVersionMax="47" xr10:uidLastSave="{00000000-0000-0000-0000-000000000000}"/>
  <bookViews>
    <workbookView xWindow="1620" yWindow="4230" windowWidth="25245" windowHeight="26430" tabRatio="730" xr2:uid="{00000000-000D-0000-FFFF-FFFF00000000}"/>
  </bookViews>
  <sheets>
    <sheet name="Lease Tracking" sheetId="12" r:id="rId1"/>
    <sheet name="Lease Liability Calculator" sheetId="8" r:id="rId2"/>
    <sheet name="Lease Asset Amort. Calculator" sheetId="4" r:id="rId3"/>
    <sheet name="Sample Entry - Lessee" sheetId="2" r:id="rId4"/>
    <sheet name="Lease Receivable Calculator" sheetId="13" r:id="rId5"/>
    <sheet name="Def Lease Revenue Calculator" sheetId="14" r:id="rId6"/>
    <sheet name="Sample Entry - Lessor" sheetId="11" r:id="rId7"/>
  </sheets>
  <definedNames>
    <definedName name="AmortMonthly" localSheetId="5">'Def Lease Revenue Calculator'!$C$8</definedName>
    <definedName name="AmortMonthly">'Lease Asset Amort. Calculator'!$C$8</definedName>
    <definedName name="AnnualRate">'Lease Liability Calculator'!$C$13</definedName>
    <definedName name="AnnualRateRec" localSheetId="4">'Lease Receivable Calculator'!$C$13</definedName>
    <definedName name="FirstPmt" localSheetId="4">'Lease Receivable Calculator'!$C$10</definedName>
    <definedName name="FirstPmt">'Lease Liability Calculator'!$C$10</definedName>
    <definedName name="FYE">'Sample Entry - Lessee'!$C$10</definedName>
    <definedName name="FYE_AR">'Sample Entry - Lessor'!$C$10</definedName>
    <definedName name="Increment" localSheetId="4">'Lease Receivable Calculator'!$C$12</definedName>
    <definedName name="Increment">'Lease Liability Calculator'!$C$12</definedName>
    <definedName name="Periods" localSheetId="4">'Lease Receivable Calculator'!$C$11</definedName>
    <definedName name="Periods">'Lease Liability Calculator'!$C$11</definedName>
    <definedName name="PerRate" localSheetId="4">'Lease Receivable Calculator'!$C$14</definedName>
    <definedName name="PerRate">'Lease Liability Calculator'!$C$14</definedName>
    <definedName name="PmtAmount">'Lease Liability Calculator'!$C$8</definedName>
    <definedName name="PmtCalc" localSheetId="4">'Lease Receivable Calculator'!$C$21</definedName>
    <definedName name="PmtCalc">'Lease Liability Calculator'!$C$21</definedName>
    <definedName name="_xlnm.Print_Area" localSheetId="5">'Def Lease Revenue Calculator'!$A$1:$E$63</definedName>
    <definedName name="_xlnm.Print_Area" localSheetId="2">'Lease Asset Amort. Calculator'!$A$1:$E$63</definedName>
    <definedName name="_xlnm.Print_Area" localSheetId="1">'Lease Liability Calculator'!$A$1:$F$94</definedName>
    <definedName name="_xlnm.Print_Area" localSheetId="4">'Lease Receivable Calculator'!$A$1:$F$94</definedName>
    <definedName name="_xlnm.Print_Area" localSheetId="0">'Lease Tracking'!$A$1:$L$30</definedName>
    <definedName name="_xlnm.Print_Area" localSheetId="3">'Sample Entry - Lessee'!$A$1:$E$43</definedName>
    <definedName name="_xlnm.Print_Area" localSheetId="6">'Sample Entry - Lessor'!$A$1:$E$35</definedName>
    <definedName name="PVLiability">'Lease Liability Calculator'!$C$19</definedName>
    <definedName name="PVReceivable" localSheetId="4">'Lease Receivable Calculator'!$C$19</definedName>
    <definedName name="RecAmount" localSheetId="4">'Lease Receivable Calculator'!$C$8</definedName>
    <definedName name="RecAmount">'Lease Receivable Calculator'!$C$8</definedName>
    <definedName name="ResValue" localSheetId="4">'Lease Receivable Calculator'!$C$9</definedName>
    <definedName name="ResValue">'Lease Liability Calculator'!$C$9</definedName>
    <definedName name="Type" localSheetId="4">'Lease Receivable Calculator'!$C$15</definedName>
    <definedName name="Type">'Lease Liability Calculator'!$C$15</definedName>
    <definedName name="UsefulLife" localSheetId="5">'Def Lease Revenue Calculator'!$C$7</definedName>
    <definedName name="UsefulLife">'Lease Asset Amort. Calculator'!$C$7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8" l="1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5" i="14"/>
  <c r="C25" i="11" s="1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9" i="13"/>
  <c r="D22" i="11" s="1"/>
  <c r="C6" i="11"/>
  <c r="C6" i="14"/>
  <c r="D194" i="14"/>
  <c r="C194" i="14"/>
  <c r="B194" i="14"/>
  <c r="D193" i="14"/>
  <c r="C193" i="14"/>
  <c r="B193" i="14"/>
  <c r="D192" i="14"/>
  <c r="C192" i="14"/>
  <c r="B192" i="14"/>
  <c r="D191" i="14"/>
  <c r="C191" i="14"/>
  <c r="B191" i="14"/>
  <c r="D190" i="14"/>
  <c r="C190" i="14"/>
  <c r="B190" i="14"/>
  <c r="D189" i="14"/>
  <c r="C189" i="14"/>
  <c r="B189" i="14"/>
  <c r="D188" i="14"/>
  <c r="C188" i="14"/>
  <c r="B188" i="14"/>
  <c r="D187" i="14"/>
  <c r="C187" i="14"/>
  <c r="B187" i="14"/>
  <c r="D186" i="14"/>
  <c r="C186" i="14"/>
  <c r="B186" i="14"/>
  <c r="D185" i="14"/>
  <c r="C185" i="14"/>
  <c r="B185" i="14"/>
  <c r="D184" i="14"/>
  <c r="C184" i="14"/>
  <c r="B184" i="14"/>
  <c r="D183" i="14"/>
  <c r="C183" i="14"/>
  <c r="B183" i="14"/>
  <c r="D182" i="14"/>
  <c r="C182" i="14"/>
  <c r="B182" i="14"/>
  <c r="D181" i="14"/>
  <c r="C181" i="14"/>
  <c r="B181" i="14"/>
  <c r="D180" i="14"/>
  <c r="C180" i="14"/>
  <c r="B180" i="14"/>
  <c r="D179" i="14"/>
  <c r="C179" i="14"/>
  <c r="B179" i="14"/>
  <c r="D178" i="14"/>
  <c r="C178" i="14"/>
  <c r="B178" i="14"/>
  <c r="D177" i="14"/>
  <c r="C177" i="14"/>
  <c r="B177" i="14"/>
  <c r="D176" i="14"/>
  <c r="C176" i="14"/>
  <c r="B176" i="14"/>
  <c r="D175" i="14"/>
  <c r="C175" i="14"/>
  <c r="B175" i="14"/>
  <c r="D174" i="14"/>
  <c r="C174" i="14"/>
  <c r="B174" i="14"/>
  <c r="D173" i="14"/>
  <c r="C173" i="14"/>
  <c r="B173" i="14"/>
  <c r="D172" i="14"/>
  <c r="C172" i="14"/>
  <c r="B172" i="14"/>
  <c r="D171" i="14"/>
  <c r="C171" i="14"/>
  <c r="B171" i="14"/>
  <c r="D170" i="14"/>
  <c r="C170" i="14"/>
  <c r="B170" i="14"/>
  <c r="D169" i="14"/>
  <c r="C169" i="14"/>
  <c r="B169" i="14"/>
  <c r="D168" i="14"/>
  <c r="C168" i="14"/>
  <c r="B168" i="14"/>
  <c r="D167" i="14"/>
  <c r="C167" i="14"/>
  <c r="B167" i="14"/>
  <c r="D166" i="14"/>
  <c r="C166" i="14"/>
  <c r="B166" i="14"/>
  <c r="D165" i="14"/>
  <c r="C165" i="14"/>
  <c r="B165" i="14"/>
  <c r="D164" i="14"/>
  <c r="C164" i="14"/>
  <c r="B164" i="14"/>
  <c r="D163" i="14"/>
  <c r="C163" i="14"/>
  <c r="B163" i="14"/>
  <c r="D162" i="14"/>
  <c r="C162" i="14"/>
  <c r="B162" i="14"/>
  <c r="D161" i="14"/>
  <c r="C161" i="14"/>
  <c r="B161" i="14"/>
  <c r="D160" i="14"/>
  <c r="C160" i="14"/>
  <c r="B160" i="14"/>
  <c r="D159" i="14"/>
  <c r="C159" i="14"/>
  <c r="B159" i="14"/>
  <c r="D158" i="14"/>
  <c r="C158" i="14"/>
  <c r="B158" i="14"/>
  <c r="D157" i="14"/>
  <c r="C157" i="14"/>
  <c r="B157" i="14"/>
  <c r="D156" i="14"/>
  <c r="C156" i="14"/>
  <c r="B156" i="14"/>
  <c r="D155" i="14"/>
  <c r="C155" i="14"/>
  <c r="B155" i="14"/>
  <c r="D154" i="14"/>
  <c r="C154" i="14"/>
  <c r="B154" i="14"/>
  <c r="D153" i="14"/>
  <c r="C153" i="14"/>
  <c r="B153" i="14"/>
  <c r="D152" i="14"/>
  <c r="C152" i="14"/>
  <c r="B152" i="14"/>
  <c r="D151" i="14"/>
  <c r="C151" i="14"/>
  <c r="B151" i="14"/>
  <c r="D150" i="14"/>
  <c r="C150" i="14"/>
  <c r="B150" i="14"/>
  <c r="D149" i="14"/>
  <c r="C149" i="14"/>
  <c r="B149" i="14"/>
  <c r="D148" i="14"/>
  <c r="C148" i="14"/>
  <c r="B148" i="14"/>
  <c r="D147" i="14"/>
  <c r="C147" i="14"/>
  <c r="B147" i="14"/>
  <c r="D146" i="14"/>
  <c r="C146" i="14"/>
  <c r="B146" i="14"/>
  <c r="D145" i="14"/>
  <c r="C145" i="14"/>
  <c r="B145" i="14"/>
  <c r="D144" i="14"/>
  <c r="C144" i="14"/>
  <c r="B144" i="14"/>
  <c r="D143" i="14"/>
  <c r="C143" i="14"/>
  <c r="B143" i="14"/>
  <c r="D142" i="14"/>
  <c r="C142" i="14"/>
  <c r="B142" i="14"/>
  <c r="D141" i="14"/>
  <c r="C141" i="14"/>
  <c r="B141" i="14"/>
  <c r="D140" i="14"/>
  <c r="C140" i="14"/>
  <c r="B140" i="14"/>
  <c r="D139" i="14"/>
  <c r="C139" i="14"/>
  <c r="B139" i="14"/>
  <c r="D138" i="14"/>
  <c r="C138" i="14"/>
  <c r="B138" i="14"/>
  <c r="D137" i="14"/>
  <c r="C137" i="14"/>
  <c r="B137" i="14"/>
  <c r="D136" i="14"/>
  <c r="C136" i="14"/>
  <c r="B136" i="14"/>
  <c r="D135" i="14"/>
  <c r="C135" i="14"/>
  <c r="B135" i="14"/>
  <c r="D134" i="14"/>
  <c r="C134" i="14"/>
  <c r="B134" i="14"/>
  <c r="D133" i="14"/>
  <c r="C133" i="14"/>
  <c r="B133" i="14"/>
  <c r="D132" i="14"/>
  <c r="C132" i="14"/>
  <c r="B132" i="14"/>
  <c r="D131" i="14"/>
  <c r="C131" i="14"/>
  <c r="B131" i="14"/>
  <c r="D130" i="14"/>
  <c r="C130" i="14"/>
  <c r="B130" i="14"/>
  <c r="D129" i="14"/>
  <c r="C129" i="14"/>
  <c r="B129" i="14"/>
  <c r="D128" i="14"/>
  <c r="C128" i="14"/>
  <c r="B128" i="14"/>
  <c r="D127" i="14"/>
  <c r="C127" i="14"/>
  <c r="B127" i="14"/>
  <c r="D126" i="14"/>
  <c r="C126" i="14"/>
  <c r="B126" i="14"/>
  <c r="D125" i="14"/>
  <c r="C125" i="14"/>
  <c r="B125" i="14"/>
  <c r="D124" i="14"/>
  <c r="C124" i="14"/>
  <c r="B124" i="14"/>
  <c r="D123" i="14"/>
  <c r="C123" i="14"/>
  <c r="B123" i="14"/>
  <c r="D122" i="14"/>
  <c r="C122" i="14"/>
  <c r="B122" i="14"/>
  <c r="D121" i="14"/>
  <c r="C121" i="14"/>
  <c r="B121" i="14"/>
  <c r="D120" i="14"/>
  <c r="C120" i="14"/>
  <c r="B120" i="14"/>
  <c r="D119" i="14"/>
  <c r="C119" i="14"/>
  <c r="B119" i="14"/>
  <c r="D118" i="14"/>
  <c r="C118" i="14"/>
  <c r="B118" i="14"/>
  <c r="D117" i="14"/>
  <c r="C117" i="14"/>
  <c r="B117" i="14"/>
  <c r="D116" i="14"/>
  <c r="C116" i="14"/>
  <c r="B116" i="14"/>
  <c r="D115" i="14"/>
  <c r="C115" i="14"/>
  <c r="B115" i="14"/>
  <c r="D114" i="14"/>
  <c r="C114" i="14"/>
  <c r="B114" i="14"/>
  <c r="D113" i="14"/>
  <c r="C113" i="14"/>
  <c r="B113" i="14"/>
  <c r="D112" i="14"/>
  <c r="C112" i="14"/>
  <c r="B112" i="14"/>
  <c r="D111" i="14"/>
  <c r="C111" i="14"/>
  <c r="B111" i="14"/>
  <c r="D110" i="14"/>
  <c r="C110" i="14"/>
  <c r="B110" i="14"/>
  <c r="D109" i="14"/>
  <c r="C109" i="14"/>
  <c r="B109" i="14"/>
  <c r="D108" i="14"/>
  <c r="C108" i="14"/>
  <c r="B108" i="14"/>
  <c r="D107" i="14"/>
  <c r="C107" i="14"/>
  <c r="B107" i="14"/>
  <c r="D106" i="14"/>
  <c r="C106" i="14"/>
  <c r="B106" i="14"/>
  <c r="D105" i="14"/>
  <c r="C105" i="14"/>
  <c r="B105" i="14"/>
  <c r="D104" i="14"/>
  <c r="C104" i="14"/>
  <c r="B104" i="14"/>
  <c r="D103" i="14"/>
  <c r="C103" i="14"/>
  <c r="B103" i="14"/>
  <c r="D102" i="14"/>
  <c r="C102" i="14"/>
  <c r="B102" i="14"/>
  <c r="D101" i="14"/>
  <c r="C101" i="14"/>
  <c r="B101" i="14"/>
  <c r="D100" i="14"/>
  <c r="C100" i="14"/>
  <c r="B100" i="14"/>
  <c r="D99" i="14"/>
  <c r="C99" i="14"/>
  <c r="B99" i="14"/>
  <c r="D98" i="14"/>
  <c r="C98" i="14"/>
  <c r="B98" i="14"/>
  <c r="D97" i="14"/>
  <c r="C97" i="14"/>
  <c r="B97" i="14"/>
  <c r="D96" i="14"/>
  <c r="C96" i="14"/>
  <c r="B96" i="14"/>
  <c r="D95" i="14"/>
  <c r="C95" i="14"/>
  <c r="B95" i="14"/>
  <c r="D94" i="14"/>
  <c r="C94" i="14"/>
  <c r="B94" i="14"/>
  <c r="D93" i="14"/>
  <c r="C93" i="14"/>
  <c r="B93" i="14"/>
  <c r="D92" i="14"/>
  <c r="C92" i="14"/>
  <c r="B92" i="14"/>
  <c r="D91" i="14"/>
  <c r="C91" i="14"/>
  <c r="B91" i="14"/>
  <c r="D90" i="14"/>
  <c r="C90" i="14"/>
  <c r="B90" i="14"/>
  <c r="D89" i="14"/>
  <c r="C89" i="14"/>
  <c r="B89" i="14"/>
  <c r="D88" i="14"/>
  <c r="C88" i="14"/>
  <c r="B88" i="14"/>
  <c r="D87" i="14"/>
  <c r="C87" i="14"/>
  <c r="B87" i="14"/>
  <c r="D86" i="14"/>
  <c r="C86" i="14"/>
  <c r="B86" i="14"/>
  <c r="D85" i="14"/>
  <c r="C85" i="14"/>
  <c r="B85" i="14"/>
  <c r="D84" i="14"/>
  <c r="C84" i="14"/>
  <c r="B84" i="14"/>
  <c r="D83" i="14"/>
  <c r="C83" i="14"/>
  <c r="B83" i="14"/>
  <c r="D82" i="14"/>
  <c r="C82" i="14"/>
  <c r="B82" i="14"/>
  <c r="D81" i="14"/>
  <c r="C81" i="14"/>
  <c r="B81" i="14"/>
  <c r="D80" i="14"/>
  <c r="C80" i="14"/>
  <c r="B80" i="14"/>
  <c r="D79" i="14"/>
  <c r="C79" i="14"/>
  <c r="B79" i="14"/>
  <c r="D78" i="14"/>
  <c r="C78" i="14"/>
  <c r="B78" i="14"/>
  <c r="D77" i="14"/>
  <c r="C77" i="14"/>
  <c r="B77" i="14"/>
  <c r="D76" i="14"/>
  <c r="C76" i="14"/>
  <c r="B76" i="14"/>
  <c r="D75" i="14"/>
  <c r="C75" i="14"/>
  <c r="B75" i="14"/>
  <c r="B15" i="14"/>
  <c r="B16" i="14" s="1"/>
  <c r="F208" i="13"/>
  <c r="E208" i="13"/>
  <c r="D208" i="13"/>
  <c r="C208" i="13"/>
  <c r="B208" i="13"/>
  <c r="F207" i="13"/>
  <c r="E207" i="13"/>
  <c r="D207" i="13"/>
  <c r="C207" i="13"/>
  <c r="B207" i="13"/>
  <c r="F206" i="13"/>
  <c r="E206" i="13"/>
  <c r="D206" i="13"/>
  <c r="C206" i="13"/>
  <c r="B206" i="13"/>
  <c r="F205" i="13"/>
  <c r="E205" i="13"/>
  <c r="D205" i="13"/>
  <c r="C205" i="13"/>
  <c r="B205" i="13"/>
  <c r="F204" i="13"/>
  <c r="E204" i="13"/>
  <c r="D204" i="13"/>
  <c r="C204" i="13"/>
  <c r="B204" i="13"/>
  <c r="F203" i="13"/>
  <c r="E203" i="13"/>
  <c r="D203" i="13"/>
  <c r="C203" i="13"/>
  <c r="B203" i="13"/>
  <c r="F202" i="13"/>
  <c r="E202" i="13"/>
  <c r="D202" i="13"/>
  <c r="C202" i="13"/>
  <c r="B202" i="13"/>
  <c r="F201" i="13"/>
  <c r="E201" i="13"/>
  <c r="D201" i="13"/>
  <c r="C201" i="13"/>
  <c r="B201" i="13"/>
  <c r="F200" i="13"/>
  <c r="E200" i="13"/>
  <c r="D200" i="13"/>
  <c r="C200" i="13"/>
  <c r="B200" i="13"/>
  <c r="F199" i="13"/>
  <c r="E199" i="13"/>
  <c r="D199" i="13"/>
  <c r="C199" i="13"/>
  <c r="B199" i="13"/>
  <c r="F198" i="13"/>
  <c r="E198" i="13"/>
  <c r="D198" i="13"/>
  <c r="C198" i="13"/>
  <c r="B198" i="13"/>
  <c r="F197" i="13"/>
  <c r="E197" i="13"/>
  <c r="D197" i="13"/>
  <c r="C197" i="13"/>
  <c r="B197" i="13"/>
  <c r="F196" i="13"/>
  <c r="E196" i="13"/>
  <c r="D196" i="13"/>
  <c r="C196" i="13"/>
  <c r="B196" i="13"/>
  <c r="F195" i="13"/>
  <c r="E195" i="13"/>
  <c r="D195" i="13"/>
  <c r="C195" i="13"/>
  <c r="B195" i="13"/>
  <c r="F194" i="13"/>
  <c r="E194" i="13"/>
  <c r="D194" i="13"/>
  <c r="C194" i="13"/>
  <c r="B194" i="13"/>
  <c r="F193" i="13"/>
  <c r="E193" i="13"/>
  <c r="D193" i="13"/>
  <c r="C193" i="13"/>
  <c r="B193" i="13"/>
  <c r="F192" i="13"/>
  <c r="E192" i="13"/>
  <c r="D192" i="13"/>
  <c r="C192" i="13"/>
  <c r="B192" i="13"/>
  <c r="F191" i="13"/>
  <c r="E191" i="13"/>
  <c r="D191" i="13"/>
  <c r="C191" i="13"/>
  <c r="B191" i="13"/>
  <c r="F190" i="13"/>
  <c r="E190" i="13"/>
  <c r="D190" i="13"/>
  <c r="C190" i="13"/>
  <c r="B190" i="13"/>
  <c r="F189" i="13"/>
  <c r="E189" i="13"/>
  <c r="D189" i="13"/>
  <c r="C189" i="13"/>
  <c r="B189" i="13"/>
  <c r="F188" i="13"/>
  <c r="E188" i="13"/>
  <c r="D188" i="13"/>
  <c r="C188" i="13"/>
  <c r="B188" i="13"/>
  <c r="F187" i="13"/>
  <c r="E187" i="13"/>
  <c r="D187" i="13"/>
  <c r="C187" i="13"/>
  <c r="B187" i="13"/>
  <c r="F186" i="13"/>
  <c r="E186" i="13"/>
  <c r="D186" i="13"/>
  <c r="C186" i="13"/>
  <c r="B186" i="13"/>
  <c r="F185" i="13"/>
  <c r="E185" i="13"/>
  <c r="D185" i="13"/>
  <c r="C185" i="13"/>
  <c r="B185" i="13"/>
  <c r="F184" i="13"/>
  <c r="E184" i="13"/>
  <c r="D184" i="13"/>
  <c r="C184" i="13"/>
  <c r="B184" i="13"/>
  <c r="F183" i="13"/>
  <c r="E183" i="13"/>
  <c r="D183" i="13"/>
  <c r="C183" i="13"/>
  <c r="B183" i="13"/>
  <c r="F182" i="13"/>
  <c r="E182" i="13"/>
  <c r="D182" i="13"/>
  <c r="C182" i="13"/>
  <c r="B182" i="13"/>
  <c r="F181" i="13"/>
  <c r="E181" i="13"/>
  <c r="D181" i="13"/>
  <c r="C181" i="13"/>
  <c r="B181" i="13"/>
  <c r="F180" i="13"/>
  <c r="E180" i="13"/>
  <c r="D180" i="13"/>
  <c r="C180" i="13"/>
  <c r="B180" i="13"/>
  <c r="F179" i="13"/>
  <c r="E179" i="13"/>
  <c r="D179" i="13"/>
  <c r="C179" i="13"/>
  <c r="B179" i="13"/>
  <c r="F178" i="13"/>
  <c r="E178" i="13"/>
  <c r="D178" i="13"/>
  <c r="C178" i="13"/>
  <c r="B178" i="13"/>
  <c r="F177" i="13"/>
  <c r="E177" i="13"/>
  <c r="D177" i="13"/>
  <c r="C177" i="13"/>
  <c r="B177" i="13"/>
  <c r="F176" i="13"/>
  <c r="E176" i="13"/>
  <c r="D176" i="13"/>
  <c r="C176" i="13"/>
  <c r="B176" i="13"/>
  <c r="F175" i="13"/>
  <c r="E175" i="13"/>
  <c r="D175" i="13"/>
  <c r="C175" i="13"/>
  <c r="B175" i="13"/>
  <c r="F174" i="13"/>
  <c r="E174" i="13"/>
  <c r="D174" i="13"/>
  <c r="C174" i="13"/>
  <c r="B174" i="13"/>
  <c r="F173" i="13"/>
  <c r="E173" i="13"/>
  <c r="D173" i="13"/>
  <c r="C173" i="13"/>
  <c r="B173" i="13"/>
  <c r="F172" i="13"/>
  <c r="E172" i="13"/>
  <c r="D172" i="13"/>
  <c r="C172" i="13"/>
  <c r="B172" i="13"/>
  <c r="F171" i="13"/>
  <c r="E171" i="13"/>
  <c r="D171" i="13"/>
  <c r="C171" i="13"/>
  <c r="B171" i="13"/>
  <c r="F170" i="13"/>
  <c r="E170" i="13"/>
  <c r="D170" i="13"/>
  <c r="C170" i="13"/>
  <c r="B170" i="13"/>
  <c r="F169" i="13"/>
  <c r="E169" i="13"/>
  <c r="D169" i="13"/>
  <c r="C169" i="13"/>
  <c r="B169" i="13"/>
  <c r="F168" i="13"/>
  <c r="E168" i="13"/>
  <c r="D168" i="13"/>
  <c r="C168" i="13"/>
  <c r="B168" i="13"/>
  <c r="F167" i="13"/>
  <c r="E167" i="13"/>
  <c r="D167" i="13"/>
  <c r="C167" i="13"/>
  <c r="B167" i="13"/>
  <c r="F166" i="13"/>
  <c r="E166" i="13"/>
  <c r="D166" i="13"/>
  <c r="C166" i="13"/>
  <c r="B166" i="13"/>
  <c r="F165" i="13"/>
  <c r="E165" i="13"/>
  <c r="D165" i="13"/>
  <c r="C165" i="13"/>
  <c r="B165" i="13"/>
  <c r="F164" i="13"/>
  <c r="E164" i="13"/>
  <c r="D164" i="13"/>
  <c r="C164" i="13"/>
  <c r="B164" i="13"/>
  <c r="F163" i="13"/>
  <c r="E163" i="13"/>
  <c r="D163" i="13"/>
  <c r="C163" i="13"/>
  <c r="B163" i="13"/>
  <c r="F162" i="13"/>
  <c r="E162" i="13"/>
  <c r="D162" i="13"/>
  <c r="C162" i="13"/>
  <c r="B162" i="13"/>
  <c r="F161" i="13"/>
  <c r="E161" i="13"/>
  <c r="D161" i="13"/>
  <c r="C161" i="13"/>
  <c r="B161" i="13"/>
  <c r="F160" i="13"/>
  <c r="E160" i="13"/>
  <c r="D160" i="13"/>
  <c r="C160" i="13"/>
  <c r="B160" i="13"/>
  <c r="F159" i="13"/>
  <c r="E159" i="13"/>
  <c r="D159" i="13"/>
  <c r="C159" i="13"/>
  <c r="B159" i="13"/>
  <c r="F158" i="13"/>
  <c r="E158" i="13"/>
  <c r="D158" i="13"/>
  <c r="C158" i="13"/>
  <c r="B158" i="13"/>
  <c r="F157" i="13"/>
  <c r="E157" i="13"/>
  <c r="D157" i="13"/>
  <c r="C157" i="13"/>
  <c r="B157" i="13"/>
  <c r="F156" i="13"/>
  <c r="E156" i="13"/>
  <c r="D156" i="13"/>
  <c r="C156" i="13"/>
  <c r="B156" i="13"/>
  <c r="F155" i="13"/>
  <c r="E155" i="13"/>
  <c r="D155" i="13"/>
  <c r="C155" i="13"/>
  <c r="B155" i="13"/>
  <c r="F154" i="13"/>
  <c r="E154" i="13"/>
  <c r="D154" i="13"/>
  <c r="C154" i="13"/>
  <c r="B154" i="13"/>
  <c r="F153" i="13"/>
  <c r="E153" i="13"/>
  <c r="D153" i="13"/>
  <c r="C153" i="13"/>
  <c r="B153" i="13"/>
  <c r="F152" i="13"/>
  <c r="E152" i="13"/>
  <c r="D152" i="13"/>
  <c r="C152" i="13"/>
  <c r="B152" i="13"/>
  <c r="F151" i="13"/>
  <c r="E151" i="13"/>
  <c r="D151" i="13"/>
  <c r="C151" i="13"/>
  <c r="B151" i="13"/>
  <c r="F150" i="13"/>
  <c r="E150" i="13"/>
  <c r="D150" i="13"/>
  <c r="C150" i="13"/>
  <c r="B150" i="13"/>
  <c r="F149" i="13"/>
  <c r="E149" i="13"/>
  <c r="D149" i="13"/>
  <c r="C149" i="13"/>
  <c r="B149" i="13"/>
  <c r="F148" i="13"/>
  <c r="E148" i="13"/>
  <c r="D148" i="13"/>
  <c r="C148" i="13"/>
  <c r="B148" i="13"/>
  <c r="F147" i="13"/>
  <c r="E147" i="13"/>
  <c r="D147" i="13"/>
  <c r="C147" i="13"/>
  <c r="B147" i="13"/>
  <c r="F146" i="13"/>
  <c r="E146" i="13"/>
  <c r="D146" i="13"/>
  <c r="C146" i="13"/>
  <c r="B146" i="13"/>
  <c r="F145" i="13"/>
  <c r="E145" i="13"/>
  <c r="D145" i="13"/>
  <c r="C145" i="13"/>
  <c r="B145" i="13"/>
  <c r="F144" i="13"/>
  <c r="E144" i="13"/>
  <c r="D144" i="13"/>
  <c r="C144" i="13"/>
  <c r="B144" i="13"/>
  <c r="F143" i="13"/>
  <c r="E143" i="13"/>
  <c r="D143" i="13"/>
  <c r="C143" i="13"/>
  <c r="B143" i="13"/>
  <c r="F142" i="13"/>
  <c r="E142" i="13"/>
  <c r="D142" i="13"/>
  <c r="C142" i="13"/>
  <c r="B142" i="13"/>
  <c r="F141" i="13"/>
  <c r="E141" i="13"/>
  <c r="D141" i="13"/>
  <c r="C141" i="13"/>
  <c r="B141" i="13"/>
  <c r="F140" i="13"/>
  <c r="E140" i="13"/>
  <c r="D140" i="13"/>
  <c r="C140" i="13"/>
  <c r="B140" i="13"/>
  <c r="F139" i="13"/>
  <c r="E139" i="13"/>
  <c r="D139" i="13"/>
  <c r="C139" i="13"/>
  <c r="B139" i="13"/>
  <c r="F138" i="13"/>
  <c r="E138" i="13"/>
  <c r="D138" i="13"/>
  <c r="C138" i="13"/>
  <c r="B138" i="13"/>
  <c r="F137" i="13"/>
  <c r="E137" i="13"/>
  <c r="D137" i="13"/>
  <c r="C137" i="13"/>
  <c r="B137" i="13"/>
  <c r="F136" i="13"/>
  <c r="E136" i="13"/>
  <c r="D136" i="13"/>
  <c r="C136" i="13"/>
  <c r="B136" i="13"/>
  <c r="F135" i="13"/>
  <c r="E135" i="13"/>
  <c r="D135" i="13"/>
  <c r="C135" i="13"/>
  <c r="B135" i="13"/>
  <c r="F134" i="13"/>
  <c r="E134" i="13"/>
  <c r="D134" i="13"/>
  <c r="C134" i="13"/>
  <c r="B134" i="13"/>
  <c r="F133" i="13"/>
  <c r="E133" i="13"/>
  <c r="D133" i="13"/>
  <c r="C133" i="13"/>
  <c r="B133" i="13"/>
  <c r="F132" i="13"/>
  <c r="E132" i="13"/>
  <c r="D132" i="13"/>
  <c r="C132" i="13"/>
  <c r="B132" i="13"/>
  <c r="F131" i="13"/>
  <c r="E131" i="13"/>
  <c r="D131" i="13"/>
  <c r="C131" i="13"/>
  <c r="B131" i="13"/>
  <c r="F130" i="13"/>
  <c r="E130" i="13"/>
  <c r="D130" i="13"/>
  <c r="C130" i="13"/>
  <c r="B130" i="13"/>
  <c r="F129" i="13"/>
  <c r="E129" i="13"/>
  <c r="D129" i="13"/>
  <c r="C129" i="13"/>
  <c r="B129" i="13"/>
  <c r="F128" i="13"/>
  <c r="E128" i="13"/>
  <c r="D128" i="13"/>
  <c r="C128" i="13"/>
  <c r="B128" i="13"/>
  <c r="F127" i="13"/>
  <c r="E127" i="13"/>
  <c r="D127" i="13"/>
  <c r="C127" i="13"/>
  <c r="B127" i="13"/>
  <c r="F126" i="13"/>
  <c r="E126" i="13"/>
  <c r="D126" i="13"/>
  <c r="C126" i="13"/>
  <c r="B126" i="13"/>
  <c r="F125" i="13"/>
  <c r="E125" i="13"/>
  <c r="D125" i="13"/>
  <c r="C125" i="13"/>
  <c r="B125" i="13"/>
  <c r="F124" i="13"/>
  <c r="E124" i="13"/>
  <c r="D124" i="13"/>
  <c r="C124" i="13"/>
  <c r="B124" i="13"/>
  <c r="F123" i="13"/>
  <c r="E123" i="13"/>
  <c r="D123" i="13"/>
  <c r="C123" i="13"/>
  <c r="B123" i="13"/>
  <c r="F122" i="13"/>
  <c r="E122" i="13"/>
  <c r="D122" i="13"/>
  <c r="C122" i="13"/>
  <c r="B122" i="13"/>
  <c r="F121" i="13"/>
  <c r="E121" i="13"/>
  <c r="D121" i="13"/>
  <c r="C121" i="13"/>
  <c r="B121" i="13"/>
  <c r="F120" i="13"/>
  <c r="E120" i="13"/>
  <c r="D120" i="13"/>
  <c r="C120" i="13"/>
  <c r="B120" i="13"/>
  <c r="F119" i="13"/>
  <c r="E119" i="13"/>
  <c r="D119" i="13"/>
  <c r="C119" i="13"/>
  <c r="B119" i="13"/>
  <c r="F118" i="13"/>
  <c r="E118" i="13"/>
  <c r="D118" i="13"/>
  <c r="C118" i="13"/>
  <c r="B118" i="13"/>
  <c r="F117" i="13"/>
  <c r="E117" i="13"/>
  <c r="D117" i="13"/>
  <c r="C117" i="13"/>
  <c r="B117" i="13"/>
  <c r="F116" i="13"/>
  <c r="E116" i="13"/>
  <c r="D116" i="13"/>
  <c r="C116" i="13"/>
  <c r="B116" i="13"/>
  <c r="F115" i="13"/>
  <c r="E115" i="13"/>
  <c r="D115" i="13"/>
  <c r="C115" i="13"/>
  <c r="B115" i="13"/>
  <c r="F114" i="13"/>
  <c r="E114" i="13"/>
  <c r="D114" i="13"/>
  <c r="C114" i="13"/>
  <c r="B114" i="13"/>
  <c r="F113" i="13"/>
  <c r="E113" i="13"/>
  <c r="D113" i="13"/>
  <c r="C113" i="13"/>
  <c r="B113" i="13"/>
  <c r="F112" i="13"/>
  <c r="E112" i="13"/>
  <c r="D112" i="13"/>
  <c r="C112" i="13"/>
  <c r="B112" i="13"/>
  <c r="F111" i="13"/>
  <c r="E111" i="13"/>
  <c r="D111" i="13"/>
  <c r="C111" i="13"/>
  <c r="B111" i="13"/>
  <c r="F110" i="13"/>
  <c r="E110" i="13"/>
  <c r="D110" i="13"/>
  <c r="C110" i="13"/>
  <c r="B110" i="13"/>
  <c r="F109" i="13"/>
  <c r="E109" i="13"/>
  <c r="D109" i="13"/>
  <c r="C109" i="13"/>
  <c r="B109" i="13"/>
  <c r="F108" i="13"/>
  <c r="E108" i="13"/>
  <c r="D108" i="13"/>
  <c r="C108" i="13"/>
  <c r="B108" i="13"/>
  <c r="F107" i="13"/>
  <c r="E107" i="13"/>
  <c r="D107" i="13"/>
  <c r="C107" i="13"/>
  <c r="B107" i="13"/>
  <c r="F106" i="13"/>
  <c r="E106" i="13"/>
  <c r="D106" i="13"/>
  <c r="C106" i="13"/>
  <c r="B106" i="13"/>
  <c r="F105" i="13"/>
  <c r="E105" i="13"/>
  <c r="D105" i="13"/>
  <c r="C105" i="13"/>
  <c r="B105" i="13"/>
  <c r="F104" i="13"/>
  <c r="E104" i="13"/>
  <c r="D104" i="13"/>
  <c r="C104" i="13"/>
  <c r="B104" i="13"/>
  <c r="F103" i="13"/>
  <c r="E103" i="13"/>
  <c r="D103" i="13"/>
  <c r="C103" i="13"/>
  <c r="B103" i="13"/>
  <c r="F102" i="13"/>
  <c r="E102" i="13"/>
  <c r="D102" i="13"/>
  <c r="C102" i="13"/>
  <c r="B102" i="13"/>
  <c r="F101" i="13"/>
  <c r="E101" i="13"/>
  <c r="D101" i="13"/>
  <c r="C101" i="13"/>
  <c r="B101" i="13"/>
  <c r="F100" i="13"/>
  <c r="E100" i="13"/>
  <c r="D100" i="13"/>
  <c r="C100" i="13"/>
  <c r="B100" i="13"/>
  <c r="F99" i="13"/>
  <c r="E99" i="13"/>
  <c r="D99" i="13"/>
  <c r="C99" i="13"/>
  <c r="B99" i="13"/>
  <c r="F98" i="13"/>
  <c r="E98" i="13"/>
  <c r="D98" i="13"/>
  <c r="C98" i="13"/>
  <c r="B98" i="13"/>
  <c r="F97" i="13"/>
  <c r="E97" i="13"/>
  <c r="D97" i="13"/>
  <c r="C97" i="13"/>
  <c r="B97" i="13"/>
  <c r="F96" i="13"/>
  <c r="E96" i="13"/>
  <c r="D96" i="13"/>
  <c r="C96" i="13"/>
  <c r="B96" i="13"/>
  <c r="F95" i="13"/>
  <c r="E95" i="13"/>
  <c r="D95" i="13"/>
  <c r="C95" i="13"/>
  <c r="B95" i="13"/>
  <c r="F94" i="13"/>
  <c r="E94" i="13"/>
  <c r="D94" i="13"/>
  <c r="C94" i="13"/>
  <c r="B94" i="13"/>
  <c r="F93" i="13"/>
  <c r="E93" i="13"/>
  <c r="D93" i="13"/>
  <c r="C93" i="13"/>
  <c r="B93" i="13"/>
  <c r="F92" i="13"/>
  <c r="E92" i="13"/>
  <c r="D92" i="13"/>
  <c r="C92" i="13"/>
  <c r="B92" i="13"/>
  <c r="F91" i="13"/>
  <c r="E91" i="13"/>
  <c r="D91" i="13"/>
  <c r="C91" i="13"/>
  <c r="B91" i="13"/>
  <c r="F90" i="13"/>
  <c r="E90" i="13"/>
  <c r="D90" i="13"/>
  <c r="C90" i="13"/>
  <c r="B90" i="13"/>
  <c r="F89" i="13"/>
  <c r="E89" i="13"/>
  <c r="D89" i="13"/>
  <c r="C89" i="13"/>
  <c r="B89" i="13"/>
  <c r="B29" i="13"/>
  <c r="C14" i="13"/>
  <c r="C17" i="13" s="1"/>
  <c r="C19" i="13" s="1"/>
  <c r="F28" i="13" s="1"/>
  <c r="F123" i="4"/>
  <c r="F147" i="4"/>
  <c r="F163" i="4"/>
  <c r="F179" i="4"/>
  <c r="F187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B85" i="4"/>
  <c r="F85" i="4" s="1"/>
  <c r="B86" i="4"/>
  <c r="F86" i="4" s="1"/>
  <c r="B87" i="4"/>
  <c r="F87" i="4" s="1"/>
  <c r="B88" i="4"/>
  <c r="F88" i="4" s="1"/>
  <c r="B89" i="4"/>
  <c r="F89" i="4" s="1"/>
  <c r="B90" i="4"/>
  <c r="F90" i="4" s="1"/>
  <c r="B91" i="4"/>
  <c r="F91" i="4" s="1"/>
  <c r="B92" i="4"/>
  <c r="F92" i="4" s="1"/>
  <c r="B93" i="4"/>
  <c r="F93" i="4" s="1"/>
  <c r="B94" i="4"/>
  <c r="F94" i="4" s="1"/>
  <c r="B95" i="4"/>
  <c r="F95" i="4" s="1"/>
  <c r="B96" i="4"/>
  <c r="F96" i="4" s="1"/>
  <c r="B97" i="4"/>
  <c r="F97" i="4" s="1"/>
  <c r="B98" i="4"/>
  <c r="F98" i="4" s="1"/>
  <c r="B99" i="4"/>
  <c r="F99" i="4" s="1"/>
  <c r="B100" i="4"/>
  <c r="F100" i="4" s="1"/>
  <c r="B101" i="4"/>
  <c r="F101" i="4" s="1"/>
  <c r="B102" i="4"/>
  <c r="F102" i="4" s="1"/>
  <c r="B103" i="4"/>
  <c r="F103" i="4" s="1"/>
  <c r="B104" i="4"/>
  <c r="F104" i="4" s="1"/>
  <c r="B105" i="4"/>
  <c r="F105" i="4" s="1"/>
  <c r="B106" i="4"/>
  <c r="F106" i="4" s="1"/>
  <c r="B107" i="4"/>
  <c r="F107" i="4" s="1"/>
  <c r="B108" i="4"/>
  <c r="F108" i="4" s="1"/>
  <c r="B109" i="4"/>
  <c r="F109" i="4" s="1"/>
  <c r="B110" i="4"/>
  <c r="F110" i="4" s="1"/>
  <c r="B111" i="4"/>
  <c r="F111" i="4" s="1"/>
  <c r="B112" i="4"/>
  <c r="F112" i="4" s="1"/>
  <c r="B113" i="4"/>
  <c r="F113" i="4" s="1"/>
  <c r="B114" i="4"/>
  <c r="F114" i="4" s="1"/>
  <c r="B115" i="4"/>
  <c r="F115" i="4" s="1"/>
  <c r="B116" i="4"/>
  <c r="F116" i="4" s="1"/>
  <c r="B117" i="4"/>
  <c r="F117" i="4" s="1"/>
  <c r="B118" i="4"/>
  <c r="F118" i="4" s="1"/>
  <c r="B119" i="4"/>
  <c r="F119" i="4" s="1"/>
  <c r="B120" i="4"/>
  <c r="F120" i="4" s="1"/>
  <c r="B121" i="4"/>
  <c r="F121" i="4" s="1"/>
  <c r="B122" i="4"/>
  <c r="F122" i="4" s="1"/>
  <c r="B123" i="4"/>
  <c r="B124" i="4"/>
  <c r="F124" i="4" s="1"/>
  <c r="B125" i="4"/>
  <c r="F125" i="4" s="1"/>
  <c r="B126" i="4"/>
  <c r="F126" i="4" s="1"/>
  <c r="B127" i="4"/>
  <c r="F127" i="4" s="1"/>
  <c r="B128" i="4"/>
  <c r="F128" i="4" s="1"/>
  <c r="B129" i="4"/>
  <c r="F129" i="4" s="1"/>
  <c r="B130" i="4"/>
  <c r="F130" i="4" s="1"/>
  <c r="B131" i="4"/>
  <c r="F131" i="4" s="1"/>
  <c r="B132" i="4"/>
  <c r="F132" i="4" s="1"/>
  <c r="B133" i="4"/>
  <c r="F133" i="4" s="1"/>
  <c r="B134" i="4"/>
  <c r="F134" i="4" s="1"/>
  <c r="B135" i="4"/>
  <c r="F135" i="4" s="1"/>
  <c r="B136" i="4"/>
  <c r="F136" i="4" s="1"/>
  <c r="B137" i="4"/>
  <c r="F137" i="4" s="1"/>
  <c r="B138" i="4"/>
  <c r="F138" i="4" s="1"/>
  <c r="B139" i="4"/>
  <c r="F139" i="4" s="1"/>
  <c r="B140" i="4"/>
  <c r="F140" i="4" s="1"/>
  <c r="B141" i="4"/>
  <c r="F141" i="4" s="1"/>
  <c r="B142" i="4"/>
  <c r="F142" i="4" s="1"/>
  <c r="B143" i="4"/>
  <c r="F143" i="4" s="1"/>
  <c r="B144" i="4"/>
  <c r="F144" i="4" s="1"/>
  <c r="B145" i="4"/>
  <c r="F145" i="4" s="1"/>
  <c r="B146" i="4"/>
  <c r="F146" i="4" s="1"/>
  <c r="B147" i="4"/>
  <c r="B148" i="4"/>
  <c r="F148" i="4" s="1"/>
  <c r="B149" i="4"/>
  <c r="F149" i="4" s="1"/>
  <c r="B150" i="4"/>
  <c r="F150" i="4" s="1"/>
  <c r="B151" i="4"/>
  <c r="F151" i="4" s="1"/>
  <c r="B152" i="4"/>
  <c r="F152" i="4" s="1"/>
  <c r="B153" i="4"/>
  <c r="F153" i="4" s="1"/>
  <c r="B154" i="4"/>
  <c r="F154" i="4" s="1"/>
  <c r="B155" i="4"/>
  <c r="F155" i="4" s="1"/>
  <c r="B156" i="4"/>
  <c r="F156" i="4" s="1"/>
  <c r="B157" i="4"/>
  <c r="F157" i="4" s="1"/>
  <c r="B158" i="4"/>
  <c r="F158" i="4" s="1"/>
  <c r="B159" i="4"/>
  <c r="F159" i="4" s="1"/>
  <c r="B160" i="4"/>
  <c r="F160" i="4" s="1"/>
  <c r="B161" i="4"/>
  <c r="F161" i="4" s="1"/>
  <c r="B162" i="4"/>
  <c r="F162" i="4" s="1"/>
  <c r="B163" i="4"/>
  <c r="B164" i="4"/>
  <c r="F164" i="4" s="1"/>
  <c r="B165" i="4"/>
  <c r="F165" i="4" s="1"/>
  <c r="B166" i="4"/>
  <c r="F166" i="4" s="1"/>
  <c r="B167" i="4"/>
  <c r="F167" i="4" s="1"/>
  <c r="B168" i="4"/>
  <c r="F168" i="4" s="1"/>
  <c r="B169" i="4"/>
  <c r="F169" i="4" s="1"/>
  <c r="B170" i="4"/>
  <c r="F170" i="4" s="1"/>
  <c r="B171" i="4"/>
  <c r="F171" i="4" s="1"/>
  <c r="B172" i="4"/>
  <c r="F172" i="4" s="1"/>
  <c r="B173" i="4"/>
  <c r="F173" i="4" s="1"/>
  <c r="B174" i="4"/>
  <c r="F174" i="4" s="1"/>
  <c r="B175" i="4"/>
  <c r="F175" i="4" s="1"/>
  <c r="B176" i="4"/>
  <c r="F176" i="4" s="1"/>
  <c r="B177" i="4"/>
  <c r="F177" i="4" s="1"/>
  <c r="B178" i="4"/>
  <c r="F178" i="4" s="1"/>
  <c r="B179" i="4"/>
  <c r="B180" i="4"/>
  <c r="F180" i="4" s="1"/>
  <c r="B181" i="4"/>
  <c r="F181" i="4" s="1"/>
  <c r="B182" i="4"/>
  <c r="F182" i="4" s="1"/>
  <c r="B183" i="4"/>
  <c r="F183" i="4" s="1"/>
  <c r="B184" i="4"/>
  <c r="F184" i="4" s="1"/>
  <c r="B185" i="4"/>
  <c r="F185" i="4" s="1"/>
  <c r="B186" i="4"/>
  <c r="F186" i="4" s="1"/>
  <c r="B187" i="4"/>
  <c r="B188" i="4"/>
  <c r="F188" i="4" s="1"/>
  <c r="B189" i="4"/>
  <c r="F189" i="4" s="1"/>
  <c r="B190" i="4"/>
  <c r="F190" i="4" s="1"/>
  <c r="B191" i="4"/>
  <c r="F191" i="4" s="1"/>
  <c r="B192" i="4"/>
  <c r="F192" i="4" s="1"/>
  <c r="B193" i="4"/>
  <c r="F193" i="4" s="1"/>
  <c r="B194" i="4"/>
  <c r="F194" i="4" s="1"/>
  <c r="B75" i="4"/>
  <c r="F75" i="4" s="1"/>
  <c r="B76" i="4"/>
  <c r="F76" i="4" s="1"/>
  <c r="B77" i="4"/>
  <c r="F77" i="4" s="1"/>
  <c r="B78" i="4"/>
  <c r="F78" i="4" s="1"/>
  <c r="B79" i="4"/>
  <c r="F79" i="4" s="1"/>
  <c r="B80" i="4"/>
  <c r="F80" i="4" s="1"/>
  <c r="B81" i="4"/>
  <c r="F81" i="4" s="1"/>
  <c r="B82" i="4"/>
  <c r="F82" i="4" s="1"/>
  <c r="B83" i="4"/>
  <c r="F83" i="4" s="1"/>
  <c r="B84" i="4"/>
  <c r="F84" i="4" s="1"/>
  <c r="B15" i="4"/>
  <c r="B16" i="4" s="1"/>
  <c r="B200" i="8"/>
  <c r="G200" i="8" s="1"/>
  <c r="C200" i="8"/>
  <c r="D200" i="8"/>
  <c r="E200" i="8"/>
  <c r="F200" i="8"/>
  <c r="B201" i="8"/>
  <c r="G201" i="8" s="1"/>
  <c r="C201" i="8"/>
  <c r="D201" i="8"/>
  <c r="E201" i="8"/>
  <c r="F201" i="8"/>
  <c r="B202" i="8"/>
  <c r="G202" i="8" s="1"/>
  <c r="C202" i="8"/>
  <c r="D202" i="8"/>
  <c r="E202" i="8"/>
  <c r="F202" i="8"/>
  <c r="B203" i="8"/>
  <c r="G203" i="8" s="1"/>
  <c r="C203" i="8"/>
  <c r="D203" i="8"/>
  <c r="E203" i="8"/>
  <c r="F203" i="8"/>
  <c r="B204" i="8"/>
  <c r="G204" i="8" s="1"/>
  <c r="C204" i="8"/>
  <c r="D204" i="8"/>
  <c r="E204" i="8"/>
  <c r="F204" i="8"/>
  <c r="B205" i="8"/>
  <c r="G205" i="8" s="1"/>
  <c r="C205" i="8"/>
  <c r="D205" i="8"/>
  <c r="E205" i="8"/>
  <c r="F205" i="8"/>
  <c r="B206" i="8"/>
  <c r="G206" i="8" s="1"/>
  <c r="C206" i="8"/>
  <c r="D206" i="8"/>
  <c r="E206" i="8"/>
  <c r="F206" i="8"/>
  <c r="B207" i="8"/>
  <c r="G207" i="8" s="1"/>
  <c r="C207" i="8"/>
  <c r="D207" i="8"/>
  <c r="E207" i="8"/>
  <c r="F207" i="8"/>
  <c r="B208" i="8"/>
  <c r="G208" i="8" s="1"/>
  <c r="C208" i="8"/>
  <c r="D208" i="8"/>
  <c r="E208" i="8"/>
  <c r="F208" i="8"/>
  <c r="B104" i="8"/>
  <c r="G104" i="8" s="1"/>
  <c r="C104" i="8"/>
  <c r="D104" i="8"/>
  <c r="E104" i="8"/>
  <c r="F104" i="8"/>
  <c r="B105" i="8"/>
  <c r="G105" i="8" s="1"/>
  <c r="C105" i="8"/>
  <c r="D105" i="8"/>
  <c r="E105" i="8"/>
  <c r="F105" i="8"/>
  <c r="B106" i="8"/>
  <c r="G106" i="8" s="1"/>
  <c r="C106" i="8"/>
  <c r="D106" i="8"/>
  <c r="E106" i="8"/>
  <c r="F106" i="8"/>
  <c r="B107" i="8"/>
  <c r="G107" i="8" s="1"/>
  <c r="C107" i="8"/>
  <c r="D107" i="8"/>
  <c r="E107" i="8"/>
  <c r="F107" i="8"/>
  <c r="B108" i="8"/>
  <c r="G108" i="8" s="1"/>
  <c r="C108" i="8"/>
  <c r="D108" i="8"/>
  <c r="E108" i="8"/>
  <c r="F108" i="8"/>
  <c r="B109" i="8"/>
  <c r="G109" i="8" s="1"/>
  <c r="C109" i="8"/>
  <c r="D109" i="8"/>
  <c r="E109" i="8"/>
  <c r="F109" i="8"/>
  <c r="B110" i="8"/>
  <c r="G110" i="8" s="1"/>
  <c r="C110" i="8"/>
  <c r="D110" i="8"/>
  <c r="E110" i="8"/>
  <c r="F110" i="8"/>
  <c r="B111" i="8"/>
  <c r="G111" i="8" s="1"/>
  <c r="C111" i="8"/>
  <c r="D111" i="8"/>
  <c r="E111" i="8"/>
  <c r="F111" i="8"/>
  <c r="B112" i="8"/>
  <c r="G112" i="8" s="1"/>
  <c r="C112" i="8"/>
  <c r="D112" i="8"/>
  <c r="E112" i="8"/>
  <c r="F112" i="8"/>
  <c r="B113" i="8"/>
  <c r="G113" i="8" s="1"/>
  <c r="C113" i="8"/>
  <c r="D113" i="8"/>
  <c r="E113" i="8"/>
  <c r="F113" i="8"/>
  <c r="B114" i="8"/>
  <c r="G114" i="8" s="1"/>
  <c r="C114" i="8"/>
  <c r="D114" i="8"/>
  <c r="E114" i="8"/>
  <c r="F114" i="8"/>
  <c r="B115" i="8"/>
  <c r="G115" i="8" s="1"/>
  <c r="C115" i="8"/>
  <c r="D115" i="8"/>
  <c r="E115" i="8"/>
  <c r="F115" i="8"/>
  <c r="B116" i="8"/>
  <c r="G116" i="8" s="1"/>
  <c r="C116" i="8"/>
  <c r="D116" i="8"/>
  <c r="E116" i="8"/>
  <c r="F116" i="8"/>
  <c r="B117" i="8"/>
  <c r="G117" i="8" s="1"/>
  <c r="C117" i="8"/>
  <c r="D117" i="8"/>
  <c r="E117" i="8"/>
  <c r="F117" i="8"/>
  <c r="B118" i="8"/>
  <c r="G118" i="8" s="1"/>
  <c r="C118" i="8"/>
  <c r="D118" i="8"/>
  <c r="E118" i="8"/>
  <c r="F118" i="8"/>
  <c r="B119" i="8"/>
  <c r="G119" i="8" s="1"/>
  <c r="C119" i="8"/>
  <c r="D119" i="8"/>
  <c r="E119" i="8"/>
  <c r="F119" i="8"/>
  <c r="B120" i="8"/>
  <c r="G120" i="8" s="1"/>
  <c r="C120" i="8"/>
  <c r="D120" i="8"/>
  <c r="E120" i="8"/>
  <c r="F120" i="8"/>
  <c r="B121" i="8"/>
  <c r="G121" i="8" s="1"/>
  <c r="C121" i="8"/>
  <c r="D121" i="8"/>
  <c r="E121" i="8"/>
  <c r="F121" i="8"/>
  <c r="B122" i="8"/>
  <c r="G122" i="8" s="1"/>
  <c r="C122" i="8"/>
  <c r="D122" i="8"/>
  <c r="E122" i="8"/>
  <c r="F122" i="8"/>
  <c r="B123" i="8"/>
  <c r="G123" i="8" s="1"/>
  <c r="C123" i="8"/>
  <c r="D123" i="8"/>
  <c r="E123" i="8"/>
  <c r="F123" i="8"/>
  <c r="B124" i="8"/>
  <c r="G124" i="8" s="1"/>
  <c r="C124" i="8"/>
  <c r="D124" i="8"/>
  <c r="E124" i="8"/>
  <c r="F124" i="8"/>
  <c r="B125" i="8"/>
  <c r="G125" i="8" s="1"/>
  <c r="C125" i="8"/>
  <c r="D125" i="8"/>
  <c r="E125" i="8"/>
  <c r="F125" i="8"/>
  <c r="B126" i="8"/>
  <c r="G126" i="8" s="1"/>
  <c r="C126" i="8"/>
  <c r="D126" i="8"/>
  <c r="E126" i="8"/>
  <c r="F126" i="8"/>
  <c r="B127" i="8"/>
  <c r="G127" i="8" s="1"/>
  <c r="C127" i="8"/>
  <c r="D127" i="8"/>
  <c r="E127" i="8"/>
  <c r="F127" i="8"/>
  <c r="B128" i="8"/>
  <c r="G128" i="8" s="1"/>
  <c r="C128" i="8"/>
  <c r="D128" i="8"/>
  <c r="E128" i="8"/>
  <c r="F128" i="8"/>
  <c r="B129" i="8"/>
  <c r="G129" i="8" s="1"/>
  <c r="C129" i="8"/>
  <c r="D129" i="8"/>
  <c r="E129" i="8"/>
  <c r="F129" i="8"/>
  <c r="B130" i="8"/>
  <c r="G130" i="8" s="1"/>
  <c r="C130" i="8"/>
  <c r="D130" i="8"/>
  <c r="E130" i="8"/>
  <c r="F130" i="8"/>
  <c r="B131" i="8"/>
  <c r="G131" i="8" s="1"/>
  <c r="C131" i="8"/>
  <c r="D131" i="8"/>
  <c r="E131" i="8"/>
  <c r="F131" i="8"/>
  <c r="B132" i="8"/>
  <c r="G132" i="8" s="1"/>
  <c r="C132" i="8"/>
  <c r="D132" i="8"/>
  <c r="E132" i="8"/>
  <c r="F132" i="8"/>
  <c r="B133" i="8"/>
  <c r="G133" i="8" s="1"/>
  <c r="C133" i="8"/>
  <c r="D133" i="8"/>
  <c r="E133" i="8"/>
  <c r="F133" i="8"/>
  <c r="B134" i="8"/>
  <c r="G134" i="8" s="1"/>
  <c r="C134" i="8"/>
  <c r="D134" i="8"/>
  <c r="E134" i="8"/>
  <c r="F134" i="8"/>
  <c r="B135" i="8"/>
  <c r="G135" i="8" s="1"/>
  <c r="C135" i="8"/>
  <c r="D135" i="8"/>
  <c r="E135" i="8"/>
  <c r="F135" i="8"/>
  <c r="B136" i="8"/>
  <c r="G136" i="8" s="1"/>
  <c r="C136" i="8"/>
  <c r="D136" i="8"/>
  <c r="E136" i="8"/>
  <c r="F136" i="8"/>
  <c r="B137" i="8"/>
  <c r="G137" i="8" s="1"/>
  <c r="C137" i="8"/>
  <c r="D137" i="8"/>
  <c r="E137" i="8"/>
  <c r="F137" i="8"/>
  <c r="B138" i="8"/>
  <c r="G138" i="8" s="1"/>
  <c r="C138" i="8"/>
  <c r="D138" i="8"/>
  <c r="E138" i="8"/>
  <c r="F138" i="8"/>
  <c r="B139" i="8"/>
  <c r="G139" i="8" s="1"/>
  <c r="C139" i="8"/>
  <c r="D139" i="8"/>
  <c r="E139" i="8"/>
  <c r="F139" i="8"/>
  <c r="B140" i="8"/>
  <c r="G140" i="8" s="1"/>
  <c r="C140" i="8"/>
  <c r="D140" i="8"/>
  <c r="E140" i="8"/>
  <c r="F140" i="8"/>
  <c r="B141" i="8"/>
  <c r="G141" i="8" s="1"/>
  <c r="C141" i="8"/>
  <c r="D141" i="8"/>
  <c r="E141" i="8"/>
  <c r="F141" i="8"/>
  <c r="B142" i="8"/>
  <c r="G142" i="8" s="1"/>
  <c r="C142" i="8"/>
  <c r="D142" i="8"/>
  <c r="E142" i="8"/>
  <c r="F142" i="8"/>
  <c r="B143" i="8"/>
  <c r="G143" i="8" s="1"/>
  <c r="C143" i="8"/>
  <c r="D143" i="8"/>
  <c r="E143" i="8"/>
  <c r="F143" i="8"/>
  <c r="B144" i="8"/>
  <c r="G144" i="8" s="1"/>
  <c r="C144" i="8"/>
  <c r="D144" i="8"/>
  <c r="E144" i="8"/>
  <c r="F144" i="8"/>
  <c r="B145" i="8"/>
  <c r="G145" i="8" s="1"/>
  <c r="C145" i="8"/>
  <c r="D145" i="8"/>
  <c r="E145" i="8"/>
  <c r="F145" i="8"/>
  <c r="B146" i="8"/>
  <c r="G146" i="8" s="1"/>
  <c r="C146" i="8"/>
  <c r="D146" i="8"/>
  <c r="E146" i="8"/>
  <c r="F146" i="8"/>
  <c r="B147" i="8"/>
  <c r="G147" i="8" s="1"/>
  <c r="C147" i="8"/>
  <c r="D147" i="8"/>
  <c r="E147" i="8"/>
  <c r="F147" i="8"/>
  <c r="B148" i="8"/>
  <c r="G148" i="8" s="1"/>
  <c r="C148" i="8"/>
  <c r="D148" i="8"/>
  <c r="E148" i="8"/>
  <c r="F148" i="8"/>
  <c r="B149" i="8"/>
  <c r="G149" i="8" s="1"/>
  <c r="C149" i="8"/>
  <c r="D149" i="8"/>
  <c r="E149" i="8"/>
  <c r="F149" i="8"/>
  <c r="B150" i="8"/>
  <c r="G150" i="8" s="1"/>
  <c r="C150" i="8"/>
  <c r="D150" i="8"/>
  <c r="E150" i="8"/>
  <c r="F150" i="8"/>
  <c r="B151" i="8"/>
  <c r="G151" i="8" s="1"/>
  <c r="C151" i="8"/>
  <c r="D151" i="8"/>
  <c r="E151" i="8"/>
  <c r="F151" i="8"/>
  <c r="B152" i="8"/>
  <c r="G152" i="8" s="1"/>
  <c r="C152" i="8"/>
  <c r="D152" i="8"/>
  <c r="E152" i="8"/>
  <c r="F152" i="8"/>
  <c r="B153" i="8"/>
  <c r="G153" i="8" s="1"/>
  <c r="C153" i="8"/>
  <c r="D153" i="8"/>
  <c r="E153" i="8"/>
  <c r="F153" i="8"/>
  <c r="B154" i="8"/>
  <c r="G154" i="8" s="1"/>
  <c r="C154" i="8"/>
  <c r="D154" i="8"/>
  <c r="E154" i="8"/>
  <c r="F154" i="8"/>
  <c r="B155" i="8"/>
  <c r="G155" i="8" s="1"/>
  <c r="C155" i="8"/>
  <c r="D155" i="8"/>
  <c r="E155" i="8"/>
  <c r="F155" i="8"/>
  <c r="B156" i="8"/>
  <c r="G156" i="8" s="1"/>
  <c r="C156" i="8"/>
  <c r="D156" i="8"/>
  <c r="E156" i="8"/>
  <c r="F156" i="8"/>
  <c r="B157" i="8"/>
  <c r="G157" i="8" s="1"/>
  <c r="C157" i="8"/>
  <c r="D157" i="8"/>
  <c r="E157" i="8"/>
  <c r="F157" i="8"/>
  <c r="B158" i="8"/>
  <c r="G158" i="8" s="1"/>
  <c r="C158" i="8"/>
  <c r="D158" i="8"/>
  <c r="E158" i="8"/>
  <c r="F158" i="8"/>
  <c r="B159" i="8"/>
  <c r="G159" i="8" s="1"/>
  <c r="C159" i="8"/>
  <c r="D159" i="8"/>
  <c r="E159" i="8"/>
  <c r="F159" i="8"/>
  <c r="B160" i="8"/>
  <c r="G160" i="8" s="1"/>
  <c r="C160" i="8"/>
  <c r="D160" i="8"/>
  <c r="E160" i="8"/>
  <c r="F160" i="8"/>
  <c r="B161" i="8"/>
  <c r="G161" i="8" s="1"/>
  <c r="C161" i="8"/>
  <c r="D161" i="8"/>
  <c r="E161" i="8"/>
  <c r="F161" i="8"/>
  <c r="B162" i="8"/>
  <c r="G162" i="8" s="1"/>
  <c r="C162" i="8"/>
  <c r="D162" i="8"/>
  <c r="E162" i="8"/>
  <c r="F162" i="8"/>
  <c r="B163" i="8"/>
  <c r="G163" i="8" s="1"/>
  <c r="C163" i="8"/>
  <c r="D163" i="8"/>
  <c r="E163" i="8"/>
  <c r="F163" i="8"/>
  <c r="B164" i="8"/>
  <c r="G164" i="8" s="1"/>
  <c r="C164" i="8"/>
  <c r="D164" i="8"/>
  <c r="E164" i="8"/>
  <c r="F164" i="8"/>
  <c r="B165" i="8"/>
  <c r="G165" i="8" s="1"/>
  <c r="C165" i="8"/>
  <c r="D165" i="8"/>
  <c r="E165" i="8"/>
  <c r="F165" i="8"/>
  <c r="B166" i="8"/>
  <c r="G166" i="8" s="1"/>
  <c r="C166" i="8"/>
  <c r="D166" i="8"/>
  <c r="E166" i="8"/>
  <c r="F166" i="8"/>
  <c r="B167" i="8"/>
  <c r="G167" i="8" s="1"/>
  <c r="C167" i="8"/>
  <c r="D167" i="8"/>
  <c r="E167" i="8"/>
  <c r="F167" i="8"/>
  <c r="B168" i="8"/>
  <c r="G168" i="8" s="1"/>
  <c r="C168" i="8"/>
  <c r="D168" i="8"/>
  <c r="E168" i="8"/>
  <c r="F168" i="8"/>
  <c r="B169" i="8"/>
  <c r="G169" i="8" s="1"/>
  <c r="C169" i="8"/>
  <c r="D169" i="8"/>
  <c r="E169" i="8"/>
  <c r="F169" i="8"/>
  <c r="B170" i="8"/>
  <c r="G170" i="8" s="1"/>
  <c r="C170" i="8"/>
  <c r="D170" i="8"/>
  <c r="E170" i="8"/>
  <c r="F170" i="8"/>
  <c r="B171" i="8"/>
  <c r="G171" i="8" s="1"/>
  <c r="C171" i="8"/>
  <c r="D171" i="8"/>
  <c r="E171" i="8"/>
  <c r="F171" i="8"/>
  <c r="B172" i="8"/>
  <c r="G172" i="8" s="1"/>
  <c r="C172" i="8"/>
  <c r="D172" i="8"/>
  <c r="E172" i="8"/>
  <c r="F172" i="8"/>
  <c r="B173" i="8"/>
  <c r="G173" i="8" s="1"/>
  <c r="C173" i="8"/>
  <c r="D173" i="8"/>
  <c r="E173" i="8"/>
  <c r="F173" i="8"/>
  <c r="B174" i="8"/>
  <c r="G174" i="8" s="1"/>
  <c r="C174" i="8"/>
  <c r="D174" i="8"/>
  <c r="E174" i="8"/>
  <c r="F174" i="8"/>
  <c r="B175" i="8"/>
  <c r="G175" i="8" s="1"/>
  <c r="C175" i="8"/>
  <c r="D175" i="8"/>
  <c r="E175" i="8"/>
  <c r="F175" i="8"/>
  <c r="B176" i="8"/>
  <c r="G176" i="8" s="1"/>
  <c r="C176" i="8"/>
  <c r="D176" i="8"/>
  <c r="E176" i="8"/>
  <c r="F176" i="8"/>
  <c r="B177" i="8"/>
  <c r="G177" i="8" s="1"/>
  <c r="C177" i="8"/>
  <c r="D177" i="8"/>
  <c r="E177" i="8"/>
  <c r="F177" i="8"/>
  <c r="B178" i="8"/>
  <c r="G178" i="8" s="1"/>
  <c r="C178" i="8"/>
  <c r="D178" i="8"/>
  <c r="E178" i="8"/>
  <c r="F178" i="8"/>
  <c r="B179" i="8"/>
  <c r="G179" i="8" s="1"/>
  <c r="C179" i="8"/>
  <c r="D179" i="8"/>
  <c r="E179" i="8"/>
  <c r="F179" i="8"/>
  <c r="B180" i="8"/>
  <c r="G180" i="8" s="1"/>
  <c r="C180" i="8"/>
  <c r="D180" i="8"/>
  <c r="E180" i="8"/>
  <c r="F180" i="8"/>
  <c r="B181" i="8"/>
  <c r="G181" i="8" s="1"/>
  <c r="C181" i="8"/>
  <c r="D181" i="8"/>
  <c r="E181" i="8"/>
  <c r="F181" i="8"/>
  <c r="B182" i="8"/>
  <c r="G182" i="8" s="1"/>
  <c r="C182" i="8"/>
  <c r="D182" i="8"/>
  <c r="E182" i="8"/>
  <c r="F182" i="8"/>
  <c r="B183" i="8"/>
  <c r="G183" i="8" s="1"/>
  <c r="C183" i="8"/>
  <c r="D183" i="8"/>
  <c r="E183" i="8"/>
  <c r="F183" i="8"/>
  <c r="B184" i="8"/>
  <c r="G184" i="8" s="1"/>
  <c r="C184" i="8"/>
  <c r="D184" i="8"/>
  <c r="E184" i="8"/>
  <c r="F184" i="8"/>
  <c r="B185" i="8"/>
  <c r="G185" i="8" s="1"/>
  <c r="C185" i="8"/>
  <c r="D185" i="8"/>
  <c r="E185" i="8"/>
  <c r="F185" i="8"/>
  <c r="B186" i="8"/>
  <c r="G186" i="8" s="1"/>
  <c r="C186" i="8"/>
  <c r="D186" i="8"/>
  <c r="E186" i="8"/>
  <c r="F186" i="8"/>
  <c r="B187" i="8"/>
  <c r="G187" i="8" s="1"/>
  <c r="C187" i="8"/>
  <c r="D187" i="8"/>
  <c r="E187" i="8"/>
  <c r="F187" i="8"/>
  <c r="B188" i="8"/>
  <c r="G188" i="8" s="1"/>
  <c r="C188" i="8"/>
  <c r="D188" i="8"/>
  <c r="E188" i="8"/>
  <c r="F188" i="8"/>
  <c r="B189" i="8"/>
  <c r="G189" i="8" s="1"/>
  <c r="C189" i="8"/>
  <c r="D189" i="8"/>
  <c r="E189" i="8"/>
  <c r="F189" i="8"/>
  <c r="B190" i="8"/>
  <c r="G190" i="8" s="1"/>
  <c r="C190" i="8"/>
  <c r="D190" i="8"/>
  <c r="E190" i="8"/>
  <c r="F190" i="8"/>
  <c r="B191" i="8"/>
  <c r="G191" i="8" s="1"/>
  <c r="C191" i="8"/>
  <c r="D191" i="8"/>
  <c r="E191" i="8"/>
  <c r="F191" i="8"/>
  <c r="B192" i="8"/>
  <c r="G192" i="8" s="1"/>
  <c r="C192" i="8"/>
  <c r="D192" i="8"/>
  <c r="E192" i="8"/>
  <c r="F192" i="8"/>
  <c r="B193" i="8"/>
  <c r="G193" i="8" s="1"/>
  <c r="C193" i="8"/>
  <c r="D193" i="8"/>
  <c r="E193" i="8"/>
  <c r="F193" i="8"/>
  <c r="B194" i="8"/>
  <c r="G194" i="8" s="1"/>
  <c r="C194" i="8"/>
  <c r="D194" i="8"/>
  <c r="E194" i="8"/>
  <c r="F194" i="8"/>
  <c r="B195" i="8"/>
  <c r="G195" i="8" s="1"/>
  <c r="C195" i="8"/>
  <c r="D195" i="8"/>
  <c r="E195" i="8"/>
  <c r="F195" i="8"/>
  <c r="B196" i="8"/>
  <c r="G196" i="8" s="1"/>
  <c r="C196" i="8"/>
  <c r="D196" i="8"/>
  <c r="E196" i="8"/>
  <c r="F196" i="8"/>
  <c r="B197" i="8"/>
  <c r="G197" i="8" s="1"/>
  <c r="C197" i="8"/>
  <c r="D197" i="8"/>
  <c r="E197" i="8"/>
  <c r="F197" i="8"/>
  <c r="B198" i="8"/>
  <c r="G198" i="8" s="1"/>
  <c r="C198" i="8"/>
  <c r="D198" i="8"/>
  <c r="E198" i="8"/>
  <c r="F198" i="8"/>
  <c r="B199" i="8"/>
  <c r="G199" i="8" s="1"/>
  <c r="C199" i="8"/>
  <c r="D199" i="8"/>
  <c r="E199" i="8"/>
  <c r="F199" i="8"/>
  <c r="B89" i="8"/>
  <c r="G89" i="8" s="1"/>
  <c r="C89" i="8"/>
  <c r="D89" i="8"/>
  <c r="E89" i="8"/>
  <c r="F89" i="8"/>
  <c r="B90" i="8"/>
  <c r="G90" i="8" s="1"/>
  <c r="C90" i="8"/>
  <c r="D90" i="8"/>
  <c r="E90" i="8"/>
  <c r="F90" i="8"/>
  <c r="B91" i="8"/>
  <c r="G91" i="8" s="1"/>
  <c r="C91" i="8"/>
  <c r="D91" i="8"/>
  <c r="E91" i="8"/>
  <c r="F91" i="8"/>
  <c r="B92" i="8"/>
  <c r="G92" i="8" s="1"/>
  <c r="C92" i="8"/>
  <c r="D92" i="8"/>
  <c r="E92" i="8"/>
  <c r="F92" i="8"/>
  <c r="B93" i="8"/>
  <c r="G93" i="8" s="1"/>
  <c r="C93" i="8"/>
  <c r="D93" i="8"/>
  <c r="E93" i="8"/>
  <c r="F93" i="8"/>
  <c r="B94" i="8"/>
  <c r="G94" i="8" s="1"/>
  <c r="C94" i="8"/>
  <c r="D94" i="8"/>
  <c r="E94" i="8"/>
  <c r="F94" i="8"/>
  <c r="B95" i="8"/>
  <c r="G95" i="8" s="1"/>
  <c r="C95" i="8"/>
  <c r="D95" i="8"/>
  <c r="E95" i="8"/>
  <c r="F95" i="8"/>
  <c r="B96" i="8"/>
  <c r="G96" i="8" s="1"/>
  <c r="C96" i="8"/>
  <c r="D96" i="8"/>
  <c r="E96" i="8"/>
  <c r="F96" i="8"/>
  <c r="B97" i="8"/>
  <c r="G97" i="8" s="1"/>
  <c r="C97" i="8"/>
  <c r="D97" i="8"/>
  <c r="E97" i="8"/>
  <c r="F97" i="8"/>
  <c r="B98" i="8"/>
  <c r="G98" i="8" s="1"/>
  <c r="C98" i="8"/>
  <c r="D98" i="8"/>
  <c r="E98" i="8"/>
  <c r="F98" i="8"/>
  <c r="B99" i="8"/>
  <c r="G99" i="8" s="1"/>
  <c r="C99" i="8"/>
  <c r="D99" i="8"/>
  <c r="E99" i="8"/>
  <c r="F99" i="8"/>
  <c r="B100" i="8"/>
  <c r="G100" i="8" s="1"/>
  <c r="C100" i="8"/>
  <c r="D100" i="8"/>
  <c r="E100" i="8"/>
  <c r="F100" i="8"/>
  <c r="B101" i="8"/>
  <c r="G101" i="8" s="1"/>
  <c r="C101" i="8"/>
  <c r="D101" i="8"/>
  <c r="E101" i="8"/>
  <c r="F101" i="8"/>
  <c r="B102" i="8"/>
  <c r="G102" i="8" s="1"/>
  <c r="C102" i="8"/>
  <c r="D102" i="8"/>
  <c r="E102" i="8"/>
  <c r="F102" i="8"/>
  <c r="B103" i="8"/>
  <c r="G103" i="8" s="1"/>
  <c r="C103" i="8"/>
  <c r="D103" i="8"/>
  <c r="E103" i="8"/>
  <c r="F103" i="8"/>
  <c r="B29" i="8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G88" i="8" s="1"/>
  <c r="D21" i="11" l="1"/>
  <c r="C20" i="11" s="1"/>
  <c r="B17" i="14"/>
  <c r="F15" i="4"/>
  <c r="B17" i="4"/>
  <c r="F16" i="4"/>
  <c r="D29" i="13"/>
  <c r="G74" i="8"/>
  <c r="G66" i="8"/>
  <c r="G58" i="8"/>
  <c r="G50" i="8"/>
  <c r="G41" i="8"/>
  <c r="G33" i="8"/>
  <c r="G84" i="8"/>
  <c r="G67" i="8"/>
  <c r="G73" i="8"/>
  <c r="G65" i="8"/>
  <c r="G57" i="8"/>
  <c r="G49" i="8"/>
  <c r="G40" i="8"/>
  <c r="G32" i="8"/>
  <c r="G83" i="8"/>
  <c r="G51" i="8"/>
  <c r="G29" i="8"/>
  <c r="G72" i="8"/>
  <c r="G64" i="8"/>
  <c r="G56" i="8"/>
  <c r="G48" i="8"/>
  <c r="G39" i="8"/>
  <c r="G31" i="8"/>
  <c r="G82" i="8"/>
  <c r="B30" i="13"/>
  <c r="G75" i="8"/>
  <c r="G42" i="8"/>
  <c r="G34" i="8"/>
  <c r="G79" i="8"/>
  <c r="G71" i="8"/>
  <c r="G63" i="8"/>
  <c r="G55" i="8"/>
  <c r="G46" i="8"/>
  <c r="G38" i="8"/>
  <c r="G30" i="8"/>
  <c r="G81" i="8"/>
  <c r="G78" i="8"/>
  <c r="G70" i="8"/>
  <c r="G62" i="8"/>
  <c r="G54" i="8"/>
  <c r="G45" i="8"/>
  <c r="G37" i="8"/>
  <c r="G80" i="8"/>
  <c r="G59" i="8"/>
  <c r="G85" i="8"/>
  <c r="G77" i="8"/>
  <c r="G69" i="8"/>
  <c r="G61" i="8"/>
  <c r="G53" i="8"/>
  <c r="G44" i="8"/>
  <c r="G36" i="8"/>
  <c r="G87" i="8"/>
  <c r="C21" i="13"/>
  <c r="G76" i="8"/>
  <c r="G68" i="8"/>
  <c r="G60" i="8"/>
  <c r="G52" i="8"/>
  <c r="G43" i="8"/>
  <c r="G35" i="8"/>
  <c r="G86" i="8"/>
  <c r="G47" i="8"/>
  <c r="C17" i="8"/>
  <c r="B18" i="14" l="1"/>
  <c r="B31" i="13"/>
  <c r="C86" i="13"/>
  <c r="C82" i="13"/>
  <c r="C78" i="13"/>
  <c r="C74" i="13"/>
  <c r="C70" i="13"/>
  <c r="C66" i="13"/>
  <c r="C62" i="13"/>
  <c r="C58" i="13"/>
  <c r="C54" i="13"/>
  <c r="C50" i="13"/>
  <c r="C46" i="13"/>
  <c r="C42" i="13"/>
  <c r="C38" i="13"/>
  <c r="C34" i="13"/>
  <c r="C30" i="13"/>
  <c r="C87" i="13"/>
  <c r="C83" i="13"/>
  <c r="C79" i="13"/>
  <c r="C75" i="13"/>
  <c r="C71" i="13"/>
  <c r="C67" i="13"/>
  <c r="C63" i="13"/>
  <c r="C59" i="13"/>
  <c r="C55" i="13"/>
  <c r="C51" i="13"/>
  <c r="C47" i="13"/>
  <c r="C43" i="13"/>
  <c r="C39" i="13"/>
  <c r="C35" i="13"/>
  <c r="C31" i="13"/>
  <c r="C88" i="13"/>
  <c r="C84" i="13"/>
  <c r="C80" i="13"/>
  <c r="C76" i="13"/>
  <c r="C85" i="13"/>
  <c r="C81" i="13"/>
  <c r="C77" i="13"/>
  <c r="C73" i="13"/>
  <c r="C69" i="13"/>
  <c r="C65" i="13"/>
  <c r="C61" i="13"/>
  <c r="C57" i="13"/>
  <c r="C53" i="13"/>
  <c r="C49" i="13"/>
  <c r="C45" i="13"/>
  <c r="C41" i="13"/>
  <c r="C37" i="13"/>
  <c r="C33" i="13"/>
  <c r="C29" i="13"/>
  <c r="C68" i="13"/>
  <c r="C60" i="13"/>
  <c r="C52" i="13"/>
  <c r="C44" i="13"/>
  <c r="C36" i="13"/>
  <c r="C64" i="13"/>
  <c r="C56" i="13"/>
  <c r="C48" i="13"/>
  <c r="C40" i="13"/>
  <c r="C32" i="13"/>
  <c r="C72" i="13"/>
  <c r="B18" i="4"/>
  <c r="F17" i="4"/>
  <c r="B19" i="14" l="1"/>
  <c r="C26" i="13"/>
  <c r="E29" i="13"/>
  <c r="B19" i="4"/>
  <c r="F18" i="4"/>
  <c r="B32" i="13"/>
  <c r="B20" i="14" l="1"/>
  <c r="F29" i="13"/>
  <c r="B20" i="4"/>
  <c r="F19" i="4"/>
  <c r="B33" i="13"/>
  <c r="B21" i="14" l="1"/>
  <c r="B34" i="13"/>
  <c r="D30" i="13"/>
  <c r="B21" i="4"/>
  <c r="F20" i="4"/>
  <c r="B22" i="14" l="1"/>
  <c r="B35" i="13"/>
  <c r="B22" i="4"/>
  <c r="F21" i="4"/>
  <c r="E30" i="13"/>
  <c r="B23" i="14" l="1"/>
  <c r="B36" i="13"/>
  <c r="B23" i="4"/>
  <c r="F22" i="4"/>
  <c r="F30" i="13"/>
  <c r="B24" i="14" l="1"/>
  <c r="B24" i="4"/>
  <c r="F23" i="4"/>
  <c r="B37" i="13"/>
  <c r="D31" i="13"/>
  <c r="B25" i="14" l="1"/>
  <c r="B25" i="4"/>
  <c r="F24" i="4"/>
  <c r="E31" i="13"/>
  <c r="B38" i="13"/>
  <c r="B26" i="14" l="1"/>
  <c r="B26" i="4"/>
  <c r="F25" i="4"/>
  <c r="F31" i="13"/>
  <c r="B39" i="13"/>
  <c r="B27" i="14" l="1"/>
  <c r="B27" i="4"/>
  <c r="F26" i="4"/>
  <c r="B40" i="13"/>
  <c r="D32" i="13"/>
  <c r="B28" i="14" l="1"/>
  <c r="B28" i="4"/>
  <c r="F27" i="4"/>
  <c r="E32" i="13"/>
  <c r="B41" i="13"/>
  <c r="B29" i="14" l="1"/>
  <c r="B42" i="13"/>
  <c r="F32" i="13"/>
  <c r="B29" i="4"/>
  <c r="F28" i="4"/>
  <c r="B30" i="14" l="1"/>
  <c r="B30" i="4"/>
  <c r="F29" i="4"/>
  <c r="D33" i="13"/>
  <c r="E33" i="13" s="1"/>
  <c r="F33" i="13" s="1"/>
  <c r="B43" i="13"/>
  <c r="B31" i="14" l="1"/>
  <c r="D34" i="13"/>
  <c r="E34" i="13" s="1"/>
  <c r="F34" i="13" s="1"/>
  <c r="B44" i="13"/>
  <c r="B31" i="4"/>
  <c r="F30" i="4"/>
  <c r="B32" i="14" l="1"/>
  <c r="D35" i="13"/>
  <c r="E35" i="13" s="1"/>
  <c r="F35" i="13" s="1"/>
  <c r="B32" i="4"/>
  <c r="F31" i="4"/>
  <c r="B45" i="13"/>
  <c r="B33" i="14" l="1"/>
  <c r="D36" i="13"/>
  <c r="E36" i="13" s="1"/>
  <c r="F36" i="13" s="1"/>
  <c r="B33" i="4"/>
  <c r="F32" i="4"/>
  <c r="B46" i="13"/>
  <c r="B34" i="14" l="1"/>
  <c r="D37" i="13"/>
  <c r="E37" i="13" s="1"/>
  <c r="F37" i="13" s="1"/>
  <c r="B47" i="13"/>
  <c r="B34" i="4"/>
  <c r="F33" i="4"/>
  <c r="B35" i="14" l="1"/>
  <c r="D38" i="13"/>
  <c r="E38" i="13" s="1"/>
  <c r="F38" i="13" s="1"/>
  <c r="B48" i="13"/>
  <c r="B35" i="4"/>
  <c r="F34" i="4"/>
  <c r="B36" i="14" l="1"/>
  <c r="D39" i="13"/>
  <c r="E39" i="13" s="1"/>
  <c r="F39" i="13" s="1"/>
  <c r="B49" i="13"/>
  <c r="B36" i="4"/>
  <c r="F35" i="4"/>
  <c r="B37" i="14" l="1"/>
  <c r="D40" i="13"/>
  <c r="E40" i="13" s="1"/>
  <c r="F40" i="13" s="1"/>
  <c r="B37" i="4"/>
  <c r="F36" i="4"/>
  <c r="B50" i="13"/>
  <c r="B38" i="14" l="1"/>
  <c r="D41" i="13"/>
  <c r="E41" i="13" s="1"/>
  <c r="F41" i="13" s="1"/>
  <c r="B38" i="4"/>
  <c r="F37" i="4"/>
  <c r="B51" i="13"/>
  <c r="B39" i="14" l="1"/>
  <c r="D42" i="13"/>
  <c r="E42" i="13" s="1"/>
  <c r="F42" i="13" s="1"/>
  <c r="B52" i="13"/>
  <c r="B39" i="4"/>
  <c r="F38" i="4"/>
  <c r="B40" i="14" l="1"/>
  <c r="F43" i="13"/>
  <c r="D43" i="13"/>
  <c r="E43" i="13" s="1"/>
  <c r="B53" i="13"/>
  <c r="B40" i="4"/>
  <c r="F39" i="4"/>
  <c r="B41" i="14" l="1"/>
  <c r="D44" i="13"/>
  <c r="E44" i="13" s="1"/>
  <c r="F44" i="13" s="1"/>
  <c r="B41" i="4"/>
  <c r="F40" i="4"/>
  <c r="B54" i="13"/>
  <c r="B42" i="14" l="1"/>
  <c r="D45" i="13"/>
  <c r="E45" i="13" s="1"/>
  <c r="F45" i="13" s="1"/>
  <c r="B55" i="13"/>
  <c r="B42" i="4"/>
  <c r="F41" i="4"/>
  <c r="B43" i="14" l="1"/>
  <c r="D46" i="13"/>
  <c r="E46" i="13" s="1"/>
  <c r="F46" i="13" s="1"/>
  <c r="B56" i="13"/>
  <c r="B43" i="4"/>
  <c r="F42" i="4"/>
  <c r="B44" i="14" l="1"/>
  <c r="D47" i="13"/>
  <c r="E47" i="13" s="1"/>
  <c r="F47" i="13" s="1"/>
  <c r="B57" i="13"/>
  <c r="B44" i="4"/>
  <c r="F43" i="4"/>
  <c r="B45" i="14" l="1"/>
  <c r="D48" i="13"/>
  <c r="E48" i="13" s="1"/>
  <c r="F48" i="13" s="1"/>
  <c r="B58" i="13"/>
  <c r="B45" i="4"/>
  <c r="F44" i="4"/>
  <c r="B46" i="14" l="1"/>
  <c r="D49" i="13"/>
  <c r="E49" i="13" s="1"/>
  <c r="F49" i="13" s="1"/>
  <c r="B59" i="13"/>
  <c r="B46" i="4"/>
  <c r="F45" i="4"/>
  <c r="B47" i="14" l="1"/>
  <c r="D50" i="13"/>
  <c r="E50" i="13" s="1"/>
  <c r="F50" i="13" s="1"/>
  <c r="B47" i="4"/>
  <c r="F46" i="4"/>
  <c r="B60" i="13"/>
  <c r="B48" i="14" l="1"/>
  <c r="B61" i="13"/>
  <c r="B48" i="4"/>
  <c r="F47" i="4"/>
  <c r="D51" i="13"/>
  <c r="E51" i="13" s="1"/>
  <c r="F51" i="13" s="1"/>
  <c r="B49" i="14" l="1"/>
  <c r="D52" i="13"/>
  <c r="E52" i="13" s="1"/>
  <c r="F52" i="13" s="1"/>
  <c r="B49" i="4"/>
  <c r="F48" i="4"/>
  <c r="B62" i="13"/>
  <c r="B50" i="14" l="1"/>
  <c r="D53" i="13"/>
  <c r="E53" i="13" s="1"/>
  <c r="F53" i="13" s="1"/>
  <c r="B50" i="4"/>
  <c r="F49" i="4"/>
  <c r="B63" i="13"/>
  <c r="B51" i="14" l="1"/>
  <c r="D54" i="13"/>
  <c r="E54" i="13" s="1"/>
  <c r="F54" i="13" s="1"/>
  <c r="B64" i="13"/>
  <c r="B51" i="4"/>
  <c r="F50" i="4"/>
  <c r="B52" i="14" l="1"/>
  <c r="D55" i="13"/>
  <c r="E55" i="13" s="1"/>
  <c r="F55" i="13" s="1"/>
  <c r="B65" i="13"/>
  <c r="B52" i="4"/>
  <c r="F51" i="4"/>
  <c r="B53" i="14" l="1"/>
  <c r="B66" i="13"/>
  <c r="B53" i="4"/>
  <c r="F52" i="4"/>
  <c r="D56" i="13"/>
  <c r="E56" i="13" s="1"/>
  <c r="F56" i="13" s="1"/>
  <c r="B54" i="14" l="1"/>
  <c r="D57" i="13"/>
  <c r="E57" i="13" s="1"/>
  <c r="F57" i="13" s="1"/>
  <c r="B54" i="4"/>
  <c r="F53" i="4"/>
  <c r="B67" i="13"/>
  <c r="B55" i="14" l="1"/>
  <c r="D58" i="13"/>
  <c r="E58" i="13" s="1"/>
  <c r="F58" i="13" s="1"/>
  <c r="B55" i="4"/>
  <c r="F54" i="4"/>
  <c r="B68" i="13"/>
  <c r="B56" i="14" l="1"/>
  <c r="B69" i="13"/>
  <c r="B56" i="4"/>
  <c r="F55" i="4"/>
  <c r="D59" i="13"/>
  <c r="E59" i="13" s="1"/>
  <c r="F59" i="13" s="1"/>
  <c r="B57" i="14" l="1"/>
  <c r="D60" i="13"/>
  <c r="E60" i="13" s="1"/>
  <c r="F60" i="13" s="1"/>
  <c r="B57" i="4"/>
  <c r="F56" i="4"/>
  <c r="B70" i="13"/>
  <c r="B58" i="14" l="1"/>
  <c r="B71" i="13"/>
  <c r="B58" i="4"/>
  <c r="F57" i="4"/>
  <c r="D61" i="13"/>
  <c r="E61" i="13" s="1"/>
  <c r="F61" i="13" s="1"/>
  <c r="B59" i="14" l="1"/>
  <c r="D62" i="13"/>
  <c r="E62" i="13" s="1"/>
  <c r="F62" i="13" s="1"/>
  <c r="B59" i="4"/>
  <c r="F58" i="4"/>
  <c r="B72" i="13"/>
  <c r="B60" i="14" l="1"/>
  <c r="D63" i="13"/>
  <c r="E63" i="13" s="1"/>
  <c r="F63" i="13" s="1"/>
  <c r="B73" i="13"/>
  <c r="B60" i="4"/>
  <c r="F59" i="4"/>
  <c r="B61" i="14" l="1"/>
  <c r="B61" i="4"/>
  <c r="F60" i="4"/>
  <c r="B74" i="13"/>
  <c r="D64" i="13"/>
  <c r="E64" i="13" s="1"/>
  <c r="F64" i="13" s="1"/>
  <c r="B62" i="14" l="1"/>
  <c r="D65" i="13"/>
  <c r="E65" i="13" s="1"/>
  <c r="F65" i="13" s="1"/>
  <c r="B75" i="13"/>
  <c r="B62" i="4"/>
  <c r="F61" i="4"/>
  <c r="B63" i="14" l="1"/>
  <c r="D66" i="13"/>
  <c r="E66" i="13" s="1"/>
  <c r="F66" i="13" s="1"/>
  <c r="B63" i="4"/>
  <c r="F62" i="4"/>
  <c r="B76" i="13"/>
  <c r="B64" i="14" l="1"/>
  <c r="B77" i="13"/>
  <c r="D67" i="13"/>
  <c r="E67" i="13" s="1"/>
  <c r="F67" i="13" s="1"/>
  <c r="B64" i="4"/>
  <c r="F63" i="4"/>
  <c r="B65" i="14" l="1"/>
  <c r="D68" i="13"/>
  <c r="E68" i="13" s="1"/>
  <c r="F68" i="13" s="1"/>
  <c r="B65" i="4"/>
  <c r="F64" i="4"/>
  <c r="B78" i="13"/>
  <c r="B66" i="14" l="1"/>
  <c r="B79" i="13"/>
  <c r="B66" i="4"/>
  <c r="F65" i="4"/>
  <c r="D69" i="13"/>
  <c r="E69" i="13" s="1"/>
  <c r="F69" i="13" s="1"/>
  <c r="B67" i="14" l="1"/>
  <c r="D70" i="13"/>
  <c r="E70" i="13" s="1"/>
  <c r="F70" i="13" s="1"/>
  <c r="B67" i="4"/>
  <c r="F66" i="4"/>
  <c r="B80" i="13"/>
  <c r="B68" i="14" l="1"/>
  <c r="D71" i="13"/>
  <c r="E71" i="13" s="1"/>
  <c r="F71" i="13" s="1"/>
  <c r="B68" i="4"/>
  <c r="F67" i="4"/>
  <c r="B81" i="13"/>
  <c r="B69" i="14" l="1"/>
  <c r="D72" i="13"/>
  <c r="E72" i="13" s="1"/>
  <c r="F72" i="13" s="1"/>
  <c r="B69" i="4"/>
  <c r="F68" i="4"/>
  <c r="B82" i="13"/>
  <c r="B70" i="14" l="1"/>
  <c r="D73" i="13"/>
  <c r="E73" i="13" s="1"/>
  <c r="F73" i="13" s="1"/>
  <c r="B83" i="13"/>
  <c r="B70" i="4"/>
  <c r="F69" i="4"/>
  <c r="B71" i="14" l="1"/>
  <c r="D74" i="13"/>
  <c r="E74" i="13" s="1"/>
  <c r="F74" i="13" s="1"/>
  <c r="B71" i="4"/>
  <c r="F70" i="4"/>
  <c r="B84" i="13"/>
  <c r="B72" i="14" l="1"/>
  <c r="D75" i="13"/>
  <c r="E75" i="13" s="1"/>
  <c r="F75" i="13" s="1"/>
  <c r="B85" i="13"/>
  <c r="B72" i="4"/>
  <c r="F71" i="4"/>
  <c r="B73" i="14" l="1"/>
  <c r="B86" i="13"/>
  <c r="B73" i="4"/>
  <c r="F72" i="4"/>
  <c r="D76" i="13"/>
  <c r="E76" i="13" s="1"/>
  <c r="F76" i="13" s="1"/>
  <c r="B74" i="14" l="1"/>
  <c r="D77" i="13"/>
  <c r="E77" i="13" s="1"/>
  <c r="F77" i="13" s="1"/>
  <c r="B74" i="4"/>
  <c r="F74" i="4" s="1"/>
  <c r="F73" i="4"/>
  <c r="B87" i="13"/>
  <c r="D78" i="13" l="1"/>
  <c r="E78" i="13" s="1"/>
  <c r="F78" i="13" s="1"/>
  <c r="B88" i="13"/>
  <c r="D79" i="13" l="1"/>
  <c r="E79" i="13" s="1"/>
  <c r="F79" i="13"/>
  <c r="D80" i="13" l="1"/>
  <c r="E80" i="13" s="1"/>
  <c r="F80" i="13" s="1"/>
  <c r="D81" i="13" l="1"/>
  <c r="E81" i="13" s="1"/>
  <c r="F81" i="13" s="1"/>
  <c r="D82" i="13" l="1"/>
  <c r="E82" i="13" s="1"/>
  <c r="F82" i="13" s="1"/>
  <c r="D83" i="13" l="1"/>
  <c r="E83" i="13" s="1"/>
  <c r="F83" i="13" s="1"/>
  <c r="D84" i="13" l="1"/>
  <c r="E84" i="13" s="1"/>
  <c r="F84" i="13" s="1"/>
  <c r="D85" i="13" l="1"/>
  <c r="E85" i="13" s="1"/>
  <c r="F85" i="13" s="1"/>
  <c r="D86" i="13" l="1"/>
  <c r="E86" i="13" s="1"/>
  <c r="F86" i="13" s="1"/>
  <c r="D87" i="13" l="1"/>
  <c r="E87" i="13" s="1"/>
  <c r="F87" i="13" s="1"/>
  <c r="D88" i="13" l="1"/>
  <c r="E88" i="13" l="1"/>
  <c r="D26" i="13"/>
  <c r="E26" i="13" l="1"/>
  <c r="F88" i="13"/>
  <c r="F7" i="12" l="1"/>
  <c r="C16" i="11" l="1"/>
  <c r="D17" i="11" s="1"/>
  <c r="C8" i="11"/>
  <c r="D26" i="11" l="1"/>
  <c r="D32" i="11"/>
  <c r="C19" i="8" l="1"/>
  <c r="D14" i="14" l="1"/>
  <c r="C8" i="14"/>
  <c r="C21" i="8"/>
  <c r="C6" i="2"/>
  <c r="C6" i="4"/>
  <c r="C8" i="4" s="1"/>
  <c r="F28" i="8"/>
  <c r="D29" i="8" s="1"/>
  <c r="C68" i="14" l="1"/>
  <c r="C61" i="14"/>
  <c r="C52" i="14"/>
  <c r="C45" i="14"/>
  <c r="C36" i="14"/>
  <c r="C29" i="14"/>
  <c r="C70" i="14"/>
  <c r="C63" i="14"/>
  <c r="C54" i="14"/>
  <c r="C47" i="14"/>
  <c r="C38" i="14"/>
  <c r="C31" i="14"/>
  <c r="C9" i="14"/>
  <c r="C72" i="14"/>
  <c r="C65" i="14"/>
  <c r="C56" i="14"/>
  <c r="C49" i="14"/>
  <c r="C40" i="14"/>
  <c r="C33" i="14"/>
  <c r="C24" i="14"/>
  <c r="C22" i="14"/>
  <c r="C20" i="14"/>
  <c r="C18" i="14"/>
  <c r="C16" i="14"/>
  <c r="C39" i="14"/>
  <c r="C74" i="14"/>
  <c r="C67" i="14"/>
  <c r="C58" i="14"/>
  <c r="C51" i="14"/>
  <c r="C42" i="14"/>
  <c r="C35" i="14"/>
  <c r="C26" i="14"/>
  <c r="C71" i="14"/>
  <c r="C62" i="14"/>
  <c r="C30" i="14"/>
  <c r="C69" i="14"/>
  <c r="C60" i="14"/>
  <c r="C53" i="14"/>
  <c r="C44" i="14"/>
  <c r="C37" i="14"/>
  <c r="C28" i="14"/>
  <c r="C55" i="14"/>
  <c r="C46" i="14"/>
  <c r="C73" i="14"/>
  <c r="C64" i="14"/>
  <c r="C57" i="14"/>
  <c r="C48" i="14"/>
  <c r="C41" i="14"/>
  <c r="C32" i="14"/>
  <c r="C25" i="14"/>
  <c r="C23" i="14"/>
  <c r="C21" i="14"/>
  <c r="C19" i="14"/>
  <c r="C17" i="14"/>
  <c r="C15" i="14"/>
  <c r="C66" i="14"/>
  <c r="C59" i="14"/>
  <c r="C50" i="14"/>
  <c r="C43" i="14"/>
  <c r="C34" i="14"/>
  <c r="C27" i="14"/>
  <c r="D15" i="14"/>
  <c r="C49" i="8"/>
  <c r="C60" i="8"/>
  <c r="C68" i="8"/>
  <c r="C76" i="8"/>
  <c r="C84" i="8"/>
  <c r="C57" i="8"/>
  <c r="C65" i="8"/>
  <c r="C54" i="8"/>
  <c r="C62" i="8"/>
  <c r="C70" i="8"/>
  <c r="C78" i="8"/>
  <c r="C86" i="8"/>
  <c r="C55" i="8"/>
  <c r="C71" i="8"/>
  <c r="C73" i="8"/>
  <c r="C59" i="8"/>
  <c r="C67" i="8"/>
  <c r="C75" i="8"/>
  <c r="C83" i="8"/>
  <c r="C85" i="8"/>
  <c r="C56" i="8"/>
  <c r="C64" i="8"/>
  <c r="C72" i="8"/>
  <c r="C80" i="8"/>
  <c r="C88" i="8"/>
  <c r="C61" i="8"/>
  <c r="C69" i="8"/>
  <c r="C77" i="8"/>
  <c r="C53" i="8"/>
  <c r="C63" i="8"/>
  <c r="C58" i="8"/>
  <c r="C66" i="8"/>
  <c r="C74" i="8"/>
  <c r="C82" i="8"/>
  <c r="C79" i="8"/>
  <c r="C87" i="8"/>
  <c r="C81" i="8"/>
  <c r="C40" i="8"/>
  <c r="C38" i="8"/>
  <c r="C33" i="8"/>
  <c r="C48" i="8"/>
  <c r="C34" i="8"/>
  <c r="C35" i="8"/>
  <c r="C46" i="8"/>
  <c r="C30" i="8"/>
  <c r="C43" i="8"/>
  <c r="C32" i="8"/>
  <c r="C52" i="8"/>
  <c r="C31" i="8"/>
  <c r="C37" i="8"/>
  <c r="C41" i="8"/>
  <c r="C44" i="8"/>
  <c r="C36" i="8"/>
  <c r="C47" i="8"/>
  <c r="C39" i="8"/>
  <c r="C50" i="8"/>
  <c r="C29" i="8"/>
  <c r="E29" i="8" s="1"/>
  <c r="C51" i="8"/>
  <c r="C42" i="8"/>
  <c r="C45" i="8"/>
  <c r="C23" i="4"/>
  <c r="C31" i="4"/>
  <c r="C39" i="4"/>
  <c r="C47" i="4"/>
  <c r="C55" i="4"/>
  <c r="C63" i="4"/>
  <c r="C71" i="4"/>
  <c r="C17" i="4"/>
  <c r="C24" i="4"/>
  <c r="C32" i="4"/>
  <c r="C40" i="4"/>
  <c r="C48" i="4"/>
  <c r="C56" i="4"/>
  <c r="C64" i="4"/>
  <c r="C72" i="4"/>
  <c r="C9" i="4"/>
  <c r="C25" i="4"/>
  <c r="C33" i="4"/>
  <c r="C41" i="4"/>
  <c r="C49" i="4"/>
  <c r="C57" i="4"/>
  <c r="C65" i="4"/>
  <c r="C73" i="4"/>
  <c r="C20" i="4"/>
  <c r="C18" i="4"/>
  <c r="C26" i="4"/>
  <c r="C34" i="4"/>
  <c r="C42" i="4"/>
  <c r="C50" i="4"/>
  <c r="C58" i="4"/>
  <c r="C66" i="4"/>
  <c r="C74" i="4"/>
  <c r="C36" i="4"/>
  <c r="C44" i="4"/>
  <c r="C52" i="4"/>
  <c r="C60" i="4"/>
  <c r="C68" i="4"/>
  <c r="C19" i="4"/>
  <c r="C27" i="4"/>
  <c r="C35" i="4"/>
  <c r="C43" i="4"/>
  <c r="C51" i="4"/>
  <c r="C59" i="4"/>
  <c r="C67" i="4"/>
  <c r="C28" i="4"/>
  <c r="C16" i="4"/>
  <c r="C21" i="4"/>
  <c r="C29" i="4"/>
  <c r="C39" i="2" s="1"/>
  <c r="C37" i="4"/>
  <c r="C45" i="4"/>
  <c r="C53" i="4"/>
  <c r="C61" i="4"/>
  <c r="C69" i="4"/>
  <c r="C15" i="4"/>
  <c r="C22" i="4"/>
  <c r="C30" i="4"/>
  <c r="C38" i="4"/>
  <c r="C46" i="4"/>
  <c r="C54" i="4"/>
  <c r="C62" i="4"/>
  <c r="C70" i="4"/>
  <c r="C8" i="2"/>
  <c r="C31" i="2" s="1"/>
  <c r="D32" i="2" s="1"/>
  <c r="C16" i="2"/>
  <c r="D17" i="2" s="1"/>
  <c r="C27" i="2" s="1"/>
  <c r="D28" i="2" s="1"/>
  <c r="D16" i="14" l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D69" i="14" s="1"/>
  <c r="D70" i="14" s="1"/>
  <c r="D71" i="14" s="1"/>
  <c r="D72" i="14" s="1"/>
  <c r="D73" i="14" s="1"/>
  <c r="D74" i="14" s="1"/>
  <c r="C26" i="8"/>
  <c r="F29" i="8"/>
  <c r="D30" i="8" l="1"/>
  <c r="D14" i="4"/>
  <c r="E30" i="8" l="1"/>
  <c r="D40" i="2"/>
  <c r="D15" i="4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F30" i="8" l="1"/>
  <c r="D31" i="8" s="1"/>
  <c r="E31" i="8" l="1"/>
  <c r="F31" i="8" l="1"/>
  <c r="D32" i="8" s="1"/>
  <c r="E32" i="8" l="1"/>
  <c r="F32" i="8" l="1"/>
  <c r="D33" i="8" s="1"/>
  <c r="E33" i="8" s="1"/>
  <c r="F33" i="8" s="1"/>
  <c r="D34" i="8" s="1"/>
  <c r="E34" i="8" s="1"/>
  <c r="F34" i="8" s="1"/>
  <c r="D35" i="8" s="1"/>
  <c r="E35" i="8" s="1"/>
  <c r="F35" i="8" s="1"/>
  <c r="D36" i="8" s="1"/>
  <c r="E36" i="8" s="1"/>
  <c r="F36" i="8" s="1"/>
  <c r="D37" i="8" s="1"/>
  <c r="E37" i="8" s="1"/>
  <c r="F37" i="8" s="1"/>
  <c r="D38" i="8" s="1"/>
  <c r="E38" i="8" s="1"/>
  <c r="F38" i="8" s="1"/>
  <c r="D39" i="8" s="1"/>
  <c r="E39" i="8" s="1"/>
  <c r="F39" i="8" s="1"/>
  <c r="D40" i="8" l="1"/>
  <c r="E40" i="8" s="1"/>
  <c r="F40" i="8" s="1"/>
  <c r="D41" i="8" l="1"/>
  <c r="E41" i="8" l="1"/>
  <c r="F41" i="8" s="1"/>
  <c r="D42" i="8" l="1"/>
  <c r="E42" i="8" l="1"/>
  <c r="F42" i="8" l="1"/>
  <c r="D43" i="8" l="1"/>
  <c r="E43" i="8" l="1"/>
  <c r="F43" i="8" l="1"/>
  <c r="D44" i="8" l="1"/>
  <c r="E44" i="8" l="1"/>
  <c r="F44" i="8" l="1"/>
  <c r="D45" i="8" l="1"/>
  <c r="E45" i="8" l="1"/>
  <c r="F45" i="8" l="1"/>
  <c r="D46" i="8" l="1"/>
  <c r="E46" i="8" s="1"/>
  <c r="F46" i="8" s="1"/>
  <c r="D47" i="8" l="1"/>
  <c r="E47" i="8" s="1"/>
  <c r="F47" i="8" s="1"/>
  <c r="D48" i="8" l="1"/>
  <c r="E48" i="8" s="1"/>
  <c r="F48" i="8" s="1"/>
  <c r="D49" i="8" l="1"/>
  <c r="E49" i="8" s="1"/>
  <c r="F49" i="8" s="1"/>
  <c r="D50" i="8" l="1"/>
  <c r="E50" i="8" s="1"/>
  <c r="F50" i="8" s="1"/>
  <c r="D51" i="8" l="1"/>
  <c r="E51" i="8" s="1"/>
  <c r="F51" i="8" s="1"/>
  <c r="D52" i="8" l="1"/>
  <c r="E52" i="8" l="1"/>
  <c r="F52" i="8" l="1"/>
  <c r="D53" i="8" l="1"/>
  <c r="E53" i="8" l="1"/>
  <c r="F53" i="8" l="1"/>
  <c r="D54" i="8" l="1"/>
  <c r="E54" i="8" l="1"/>
  <c r="F54" i="8" l="1"/>
  <c r="D55" i="8" l="1"/>
  <c r="E55" i="8" l="1"/>
  <c r="F55" i="8" l="1"/>
  <c r="D56" i="8" l="1"/>
  <c r="E56" i="8" l="1"/>
  <c r="F56" i="8" l="1"/>
  <c r="D57" i="8" l="1"/>
  <c r="E57" i="8" l="1"/>
  <c r="F57" i="8" l="1"/>
  <c r="D58" i="8" l="1"/>
  <c r="E58" i="8" s="1"/>
  <c r="F58" i="8" s="1"/>
  <c r="D59" i="8" l="1"/>
  <c r="E59" i="8" s="1"/>
  <c r="F59" i="8" s="1"/>
  <c r="D60" i="8" l="1"/>
  <c r="E60" i="8" s="1"/>
  <c r="F60" i="8" s="1"/>
  <c r="D61" i="8" l="1"/>
  <c r="E61" i="8" s="1"/>
  <c r="F61" i="8" s="1"/>
  <c r="D62" i="8" l="1"/>
  <c r="E62" i="8" s="1"/>
  <c r="F62" i="8" s="1"/>
  <c r="D63" i="8" l="1"/>
  <c r="E63" i="8" s="1"/>
  <c r="F63" i="8" s="1"/>
  <c r="D64" i="8" l="1"/>
  <c r="E64" i="8" s="1"/>
  <c r="F64" i="8" s="1"/>
  <c r="D65" i="8" l="1"/>
  <c r="E65" i="8" s="1"/>
  <c r="F65" i="8" s="1"/>
  <c r="D66" i="8" l="1"/>
  <c r="E66" i="8" s="1"/>
  <c r="F66" i="8" s="1"/>
  <c r="D67" i="8" l="1"/>
  <c r="E67" i="8" s="1"/>
  <c r="F67" i="8" s="1"/>
  <c r="D68" i="8" l="1"/>
  <c r="E68" i="8" s="1"/>
  <c r="F68" i="8" s="1"/>
  <c r="D69" i="8" l="1"/>
  <c r="E69" i="8" s="1"/>
  <c r="F69" i="8" s="1"/>
  <c r="D70" i="8" l="1"/>
  <c r="E70" i="8" s="1"/>
  <c r="F70" i="8" s="1"/>
  <c r="D71" i="8" l="1"/>
  <c r="E71" i="8" s="1"/>
  <c r="F71" i="8" s="1"/>
  <c r="D72" i="8" l="1"/>
  <c r="E72" i="8" s="1"/>
  <c r="F72" i="8" s="1"/>
  <c r="D73" i="8" l="1"/>
  <c r="E73" i="8" s="1"/>
  <c r="F73" i="8" s="1"/>
  <c r="D74" i="8" l="1"/>
  <c r="E74" i="8" s="1"/>
  <c r="F74" i="8" s="1"/>
  <c r="D75" i="8" l="1"/>
  <c r="E75" i="8" s="1"/>
  <c r="F75" i="8" s="1"/>
  <c r="D76" i="8" l="1"/>
  <c r="E76" i="8" s="1"/>
  <c r="F76" i="8" s="1"/>
  <c r="D77" i="8" l="1"/>
  <c r="E77" i="8" s="1"/>
  <c r="F77" i="8" s="1"/>
  <c r="D78" i="8" l="1"/>
  <c r="E78" i="8" s="1"/>
  <c r="F78" i="8" s="1"/>
  <c r="D79" i="8" l="1"/>
  <c r="E79" i="8" s="1"/>
  <c r="F79" i="8" s="1"/>
  <c r="D80" i="8" l="1"/>
  <c r="E80" i="8" s="1"/>
  <c r="F80" i="8" s="1"/>
  <c r="D81" i="8" l="1"/>
  <c r="E81" i="8" s="1"/>
  <c r="F81" i="8" s="1"/>
  <c r="D82" i="8" l="1"/>
  <c r="E82" i="8" s="1"/>
  <c r="F82" i="8" s="1"/>
  <c r="D83" i="8" l="1"/>
  <c r="E83" i="8" s="1"/>
  <c r="F83" i="8" s="1"/>
  <c r="D84" i="8" l="1"/>
  <c r="E84" i="8" s="1"/>
  <c r="F84" i="8" s="1"/>
  <c r="D85" i="8" l="1"/>
  <c r="E85" i="8" s="1"/>
  <c r="F85" i="8" s="1"/>
  <c r="D86" i="8" l="1"/>
  <c r="E86" i="8" s="1"/>
  <c r="F86" i="8" s="1"/>
  <c r="D87" i="8" l="1"/>
  <c r="E87" i="8" s="1"/>
  <c r="F87" i="8" s="1"/>
  <c r="D88" i="8" l="1"/>
  <c r="C21" i="2" s="1"/>
  <c r="E88" i="8" l="1"/>
  <c r="C20" i="2" s="1"/>
  <c r="D26" i="8"/>
  <c r="C35" i="2" l="1"/>
  <c r="D36" i="2" s="1"/>
  <c r="D22" i="2"/>
  <c r="E26" i="8"/>
  <c r="F88" i="8"/>
</calcChain>
</file>

<file path=xl/sharedStrings.xml><?xml version="1.0" encoding="utf-8"?>
<sst xmlns="http://schemas.openxmlformats.org/spreadsheetml/2006/main" count="196" uniqueCount="119">
  <si>
    <t>Payment</t>
  </si>
  <si>
    <t>Principal</t>
  </si>
  <si>
    <t>Interest</t>
  </si>
  <si>
    <t>Balance</t>
  </si>
  <si>
    <t>Totals</t>
  </si>
  <si>
    <t>Lease Asset</t>
  </si>
  <si>
    <t>Cash</t>
  </si>
  <si>
    <t>Amortization</t>
  </si>
  <si>
    <t>Lauterbach &amp; Amen, LLP</t>
  </si>
  <si>
    <t>Lease Liability Calculator</t>
  </si>
  <si>
    <t>Amount of Regular Payments ($)</t>
  </si>
  <si>
    <t>Annual Interest Rate</t>
  </si>
  <si>
    <t>Residual Value at End of Lease</t>
  </si>
  <si>
    <t>First Payment Date</t>
  </si>
  <si>
    <t>PV of Lease Payments</t>
  </si>
  <si>
    <t>Total PV of Lease Liability</t>
  </si>
  <si>
    <t>Date</t>
  </si>
  <si>
    <t>#</t>
  </si>
  <si>
    <t>FORMULA</t>
  </si>
  <si>
    <t>Lease Asset Value = Liability at Inception</t>
  </si>
  <si>
    <t>Useful Life of Underlying Asset (in Months)</t>
  </si>
  <si>
    <t>Amortization Expense - Monthly</t>
  </si>
  <si>
    <t>Amortization Expense - Annually</t>
  </si>
  <si>
    <t>Lease Asset Calculator</t>
  </si>
  <si>
    <t>Sample Entries - Lessee</t>
  </si>
  <si>
    <t>Lease Liability - From Lease Liability Calulator</t>
  </si>
  <si>
    <t>Debit</t>
  </si>
  <si>
    <t>Credit</t>
  </si>
  <si>
    <t>Governemntal Fund</t>
  </si>
  <si>
    <t xml:space="preserve">     Lease Proceeds - Other Financing Source</t>
  </si>
  <si>
    <t>Capital Outlay - Expenditure</t>
  </si>
  <si>
    <t>To Record the Commencement of the Lease</t>
  </si>
  <si>
    <t>Principal Retirement - Expenditure</t>
  </si>
  <si>
    <t>FORMULA - PRIN FROM LEASE LIABILITY CALC FOR THE YEAR</t>
  </si>
  <si>
    <t>FORMULA - INT FROM LEASE LIABILITY CALC FOR THE YEAR</t>
  </si>
  <si>
    <t>Government-Wide Financial Statements</t>
  </si>
  <si>
    <t>Lease Proceeds - Other Financing Source</t>
  </si>
  <si>
    <t>Lease Payable - Liability</t>
  </si>
  <si>
    <t>To Reclass Lease Proceeds from Revenue to Liability on Statement of Net Position</t>
  </si>
  <si>
    <t>Lease Asset - Intangible Asset</t>
  </si>
  <si>
    <t>Interest - Expenditure</t>
  </si>
  <si>
    <t xml:space="preserve">     Capital Outlay - Expenditure</t>
  </si>
  <si>
    <t>To Reclass Lease Capital Outlay from Exenediture to Asset on Statement of Net Position</t>
  </si>
  <si>
    <t xml:space="preserve">     Principal Retirement - Expenditure</t>
  </si>
  <si>
    <t>To Reclass Lease Principal Payment to Reduce Outstanding Lease Payable Liability</t>
  </si>
  <si>
    <t>Amortization - Expense</t>
  </si>
  <si>
    <t>Accumulated Amortization - Contra Lease Asset</t>
  </si>
  <si>
    <t>FORMULA - AMORT FROM LEASE ASSET AMORT FOR THE YEAR</t>
  </si>
  <si>
    <t>PV Inputs</t>
  </si>
  <si>
    <t>Increments Between Payments - if Monthly Input #1, if Bi-monthly Input #2</t>
  </si>
  <si>
    <t>Lease Receivable Calculator</t>
  </si>
  <si>
    <t>Lease Receivable - Asset</t>
  </si>
  <si>
    <t>Deferred Inflow of Resources</t>
  </si>
  <si>
    <t>Lease Receivable Asset</t>
  </si>
  <si>
    <t>Deferred Inflows of Resources</t>
  </si>
  <si>
    <t>Interest - Revenue</t>
  </si>
  <si>
    <t>Lease Receipts - Revenue</t>
  </si>
  <si>
    <t>FORMULA - AMORT FROM DEF LEASE REVENUE AMORT FOR THE YEAR</t>
  </si>
  <si>
    <t>Depreciation Expense</t>
  </si>
  <si>
    <t>Accumulated Depreciation - Contra Capital Asset</t>
  </si>
  <si>
    <t>BASED ON THE ASSET'S ANNUAL DEPRECIATION SCHEDULE</t>
  </si>
  <si>
    <t xml:space="preserve">To Record Depreication Expense for the Fiscal Year </t>
  </si>
  <si>
    <t>NAME OF CLIENT</t>
  </si>
  <si>
    <t>Lease Tracking</t>
  </si>
  <si>
    <t>Residual</t>
  </si>
  <si>
    <t>Copy of</t>
  </si>
  <si>
    <t>Gross</t>
  </si>
  <si>
    <t># Months</t>
  </si>
  <si>
    <t>Amount</t>
  </si>
  <si>
    <t>Annual</t>
  </si>
  <si>
    <t>Value at</t>
  </si>
  <si>
    <t>First</t>
  </si>
  <si>
    <t>Frequency</t>
  </si>
  <si>
    <t xml:space="preserve">Lease </t>
  </si>
  <si>
    <t>Lease</t>
  </si>
  <si>
    <t>Lease Term</t>
  </si>
  <si>
    <t>in Lease</t>
  </si>
  <si>
    <t>of Regular</t>
  </si>
  <si>
    <t>End of</t>
  </si>
  <si>
    <t>(Monthly/</t>
  </si>
  <si>
    <t>Agreement</t>
  </si>
  <si>
    <t>Lease Name</t>
  </si>
  <si>
    <t>Purpose</t>
  </si>
  <si>
    <t>Value ($)</t>
  </si>
  <si>
    <t>Start Date</t>
  </si>
  <si>
    <t>End Date</t>
  </si>
  <si>
    <t>Term</t>
  </si>
  <si>
    <t>Payments ($)</t>
  </si>
  <si>
    <t>Rate (%)</t>
  </si>
  <si>
    <t>Lease ($)</t>
  </si>
  <si>
    <t>Bi-Monthly)</t>
  </si>
  <si>
    <t>Saved</t>
  </si>
  <si>
    <t>EXAMPLE LEASE</t>
  </si>
  <si>
    <t>Cell Tower Lease</t>
  </si>
  <si>
    <t>Monthly</t>
  </si>
  <si>
    <t>Y</t>
  </si>
  <si>
    <t>Fiscal Year End</t>
  </si>
  <si>
    <t>Number of Payments for Lease Term</t>
  </si>
  <si>
    <t>Beginning of period = 1; End of period = 0</t>
  </si>
  <si>
    <t>When are payments made?</t>
  </si>
  <si>
    <t>Monthly = 1; Quarterly = 3; Annual = 12</t>
  </si>
  <si>
    <t>Increments Between Payments</t>
  </si>
  <si>
    <t>Periodic Interest Rate</t>
  </si>
  <si>
    <t>Regular Payment Amount</t>
  </si>
  <si>
    <t>To Record Lease Payment (P&amp;I)</t>
  </si>
  <si>
    <t>To Record Amortization Expense for the Fiscal Year</t>
  </si>
  <si>
    <t>Total PV of Lease Receivable</t>
  </si>
  <si>
    <t>Amount of Regular Receipts ($)</t>
  </si>
  <si>
    <t>Increments Between Receipts</t>
  </si>
  <si>
    <t>When are payment received?</t>
  </si>
  <si>
    <t>PV of Lease Receipts</t>
  </si>
  <si>
    <t>Regular Receipt Amount</t>
  </si>
  <si>
    <t>Lease Deferred Revenue Calculator</t>
  </si>
  <si>
    <t>Lease Deferral Value = Receivable at Inception</t>
  </si>
  <si>
    <t>Amortization - Monthly</t>
  </si>
  <si>
    <t>Amortization - Annually</t>
  </si>
  <si>
    <t>Lease Term (in Months)</t>
  </si>
  <si>
    <t>To Record Receipt of Lease Payment (P&amp;I)</t>
  </si>
  <si>
    <t>To Record Lease Revenue for the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</si>
</sst>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mmmm\ 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66" fontId="3" fillId="0" borderId="0" xfId="3" applyNumberFormat="1" applyFont="1"/>
    <xf numFmtId="0" fontId="3" fillId="0" borderId="0" xfId="0" applyFont="1" applyAlignment="1">
      <alignment wrapText="1"/>
    </xf>
    <xf numFmtId="0" fontId="3" fillId="0" borderId="0" xfId="0" applyFont="1" applyBorder="1"/>
    <xf numFmtId="8" fontId="3" fillId="0" borderId="0" xfId="2" applyNumberFormat="1" applyFont="1" applyBorder="1"/>
    <xf numFmtId="8" fontId="6" fillId="0" borderId="0" xfId="2" quotePrefix="1" applyNumberFormat="1" applyFont="1" applyBorder="1"/>
    <xf numFmtId="42" fontId="3" fillId="0" borderId="0" xfId="0" applyNumberFormat="1" applyFont="1" applyBorder="1"/>
    <xf numFmtId="43" fontId="3" fillId="0" borderId="0" xfId="0" applyNumberFormat="1" applyFont="1"/>
    <xf numFmtId="42" fontId="3" fillId="0" borderId="0" xfId="2" applyNumberFormat="1" applyFont="1" applyBorder="1"/>
    <xf numFmtId="8" fontId="3" fillId="0" borderId="0" xfId="0" applyNumberFormat="1" applyFont="1"/>
    <xf numFmtId="41" fontId="3" fillId="0" borderId="0" xfId="2" applyNumberFormat="1" applyFont="1" applyBorder="1"/>
    <xf numFmtId="42" fontId="3" fillId="0" borderId="0" xfId="0" applyNumberFormat="1" applyFont="1"/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42" fontId="2" fillId="0" borderId="0" xfId="0" applyNumberFormat="1" applyFont="1" applyFill="1"/>
    <xf numFmtId="41" fontId="3" fillId="0" borderId="0" xfId="0" applyNumberFormat="1" applyFont="1" applyBorder="1"/>
    <xf numFmtId="0" fontId="3" fillId="0" borderId="0" xfId="0" applyFont="1" applyFill="1"/>
    <xf numFmtId="42" fontId="3" fillId="0" borderId="0" xfId="2" applyNumberFormat="1" applyFont="1" applyFill="1"/>
    <xf numFmtId="164" fontId="3" fillId="0" borderId="0" xfId="1" applyNumberFormat="1" applyFont="1" applyFill="1"/>
    <xf numFmtId="10" fontId="3" fillId="0" borderId="0" xfId="3" applyNumberFormat="1" applyFont="1" applyFill="1"/>
    <xf numFmtId="165" fontId="3" fillId="0" borderId="0" xfId="2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43" fontId="3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3" fillId="0" borderId="0" xfId="2" applyNumberFormat="1" applyFont="1" applyFill="1" applyBorder="1"/>
    <xf numFmtId="0" fontId="3" fillId="2" borderId="0" xfId="2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0" fontId="3" fillId="0" borderId="3" xfId="0" applyFont="1" applyFill="1" applyBorder="1"/>
    <xf numFmtId="165" fontId="3" fillId="0" borderId="3" xfId="2" applyNumberFormat="1" applyFont="1" applyFill="1" applyBorder="1"/>
    <xf numFmtId="6" fontId="3" fillId="0" borderId="0" xfId="0" quotePrefix="1" applyNumberFormat="1" applyFont="1" applyFill="1" applyBorder="1"/>
    <xf numFmtId="42" fontId="3" fillId="2" borderId="0" xfId="0" applyNumberFormat="1" applyFont="1" applyFill="1"/>
    <xf numFmtId="41" fontId="3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 indent="2"/>
    </xf>
    <xf numFmtId="165" fontId="3" fillId="0" borderId="0" xfId="2" applyNumberFormat="1" applyFont="1" applyBorder="1"/>
    <xf numFmtId="42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horizontal="left"/>
    </xf>
    <xf numFmtId="42" fontId="3" fillId="0" borderId="3" xfId="0" applyNumberFormat="1" applyFont="1" applyBorder="1"/>
    <xf numFmtId="44" fontId="3" fillId="0" borderId="0" xfId="2" applyFont="1"/>
    <xf numFmtId="14" fontId="3" fillId="0" borderId="0" xfId="0" applyNumberFormat="1" applyFont="1"/>
    <xf numFmtId="10" fontId="3" fillId="0" borderId="0" xfId="3" applyNumberFormat="1" applyFont="1"/>
    <xf numFmtId="44" fontId="3" fillId="0" borderId="0" xfId="2" applyFont="1" applyAlignment="1">
      <alignment horizontal="center"/>
    </xf>
    <xf numFmtId="14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Border="1"/>
    <xf numFmtId="44" fontId="3" fillId="0" borderId="1" xfId="2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164" fontId="3" fillId="0" borderId="0" xfId="1" applyNumberFormat="1" applyFont="1" applyBorder="1"/>
    <xf numFmtId="10" fontId="3" fillId="0" borderId="0" xfId="3" applyNumberFormat="1" applyFont="1" applyBorder="1" applyAlignment="1">
      <alignment horizontal="center"/>
    </xf>
    <xf numFmtId="165" fontId="7" fillId="3" borderId="4" xfId="2" applyNumberFormat="1" applyFont="1" applyFill="1" applyBorder="1"/>
    <xf numFmtId="164" fontId="7" fillId="3" borderId="4" xfId="1" applyNumberFormat="1" applyFont="1" applyFill="1" applyBorder="1"/>
    <xf numFmtId="10" fontId="7" fillId="3" borderId="4" xfId="3" applyNumberFormat="1" applyFont="1" applyFill="1" applyBorder="1"/>
    <xf numFmtId="0" fontId="6" fillId="0" borderId="0" xfId="0" applyFont="1" applyBorder="1" applyAlignment="1"/>
    <xf numFmtId="14" fontId="7" fillId="3" borderId="4" xfId="1" applyNumberFormat="1" applyFont="1" applyFill="1" applyBorder="1"/>
    <xf numFmtId="43" fontId="3" fillId="0" borderId="0" xfId="1" applyFont="1" applyFill="1"/>
    <xf numFmtId="0" fontId="6" fillId="0" borderId="0" xfId="0" applyFont="1" applyBorder="1"/>
    <xf numFmtId="0" fontId="6" fillId="0" borderId="0" xfId="0" applyFont="1"/>
    <xf numFmtId="8" fontId="6" fillId="0" borderId="0" xfId="0" applyNumberFormat="1" applyFont="1"/>
    <xf numFmtId="165" fontId="3" fillId="0" borderId="4" xfId="2" quotePrefix="1" applyNumberFormat="1" applyFont="1" applyFill="1" applyBorder="1"/>
    <xf numFmtId="165" fontId="3" fillId="0" borderId="2" xfId="2" quotePrefix="1" applyNumberFormat="1" applyFont="1" applyFill="1" applyBorder="1"/>
    <xf numFmtId="167" fontId="3" fillId="0" borderId="0" xfId="0" applyNumberFormat="1" applyFont="1" applyBorder="1" applyAlignment="1">
      <alignment horizontal="center"/>
    </xf>
    <xf numFmtId="165" fontId="3" fillId="0" borderId="2" xfId="2" applyNumberFormat="1" applyFont="1" applyBorder="1"/>
    <xf numFmtId="0" fontId="3" fillId="0" borderId="0" xfId="0" quotePrefix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4" fontId="7" fillId="3" borderId="4" xfId="0" applyNumberFormat="1" applyFont="1" applyFill="1" applyBorder="1"/>
    <xf numFmtId="0" fontId="6" fillId="0" borderId="2" xfId="0" applyFont="1" applyBorder="1"/>
    <xf numFmtId="42" fontId="6" fillId="0" borderId="0" xfId="0" applyNumberFormat="1" applyFont="1"/>
    <xf numFmtId="42" fontId="6" fillId="0" borderId="3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6" fillId="0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F00B-92AF-4555-BA17-B750632B4D45}">
  <sheetPr>
    <pageSetUpPr fitToPage="1"/>
  </sheetPr>
  <dimension ref="A1:L7"/>
  <sheetViews>
    <sheetView showGridLines="0" tabSelected="1" zoomScale="115" zoomScaleNormal="115" workbookViewId="0"/>
  </sheetViews>
  <sheetFormatPr defaultRowHeight="15" x14ac:dyDescent="0.25"/>
  <cols>
    <col min="1" max="1" width="19.7109375" style="2" customWidth="1"/>
    <col min="2" max="2" width="21.140625" style="2" customWidth="1"/>
    <col min="3" max="3" width="12.5703125" style="56" bestFit="1" customWidth="1"/>
    <col min="4" max="4" width="9.140625" style="57"/>
    <col min="5" max="5" width="11.28515625" style="57" bestFit="1" customWidth="1"/>
    <col min="6" max="6" width="10.42578125" style="5" bestFit="1" customWidth="1"/>
    <col min="7" max="7" width="12.5703125" style="56" bestFit="1" customWidth="1"/>
    <col min="8" max="8" width="8.42578125" style="58" bestFit="1" customWidth="1"/>
    <col min="9" max="9" width="10.28515625" style="56" bestFit="1" customWidth="1"/>
    <col min="10" max="10" width="9.140625" style="57"/>
    <col min="11" max="11" width="11.5703125" style="2" bestFit="1" customWidth="1"/>
    <col min="12" max="12" width="11" style="2" bestFit="1" customWidth="1"/>
    <col min="13" max="16384" width="9.140625" style="2"/>
  </cols>
  <sheetData>
    <row r="1" spans="1:12" x14ac:dyDescent="0.25">
      <c r="A1" s="1" t="s">
        <v>62</v>
      </c>
    </row>
    <row r="2" spans="1:12" x14ac:dyDescent="0.25">
      <c r="A2" s="2" t="s">
        <v>63</v>
      </c>
      <c r="I2" s="59" t="s">
        <v>64</v>
      </c>
      <c r="J2" s="60"/>
      <c r="K2" s="3" t="s">
        <v>0</v>
      </c>
      <c r="L2" s="3" t="s">
        <v>65</v>
      </c>
    </row>
    <row r="3" spans="1:12" x14ac:dyDescent="0.25">
      <c r="C3" s="59" t="s">
        <v>66</v>
      </c>
      <c r="F3" s="5" t="s">
        <v>67</v>
      </c>
      <c r="G3" s="59" t="s">
        <v>68</v>
      </c>
      <c r="H3" s="61" t="s">
        <v>69</v>
      </c>
      <c r="I3" s="59" t="s">
        <v>70</v>
      </c>
      <c r="J3" s="60" t="s">
        <v>71</v>
      </c>
      <c r="K3" s="3" t="s">
        <v>72</v>
      </c>
      <c r="L3" s="3" t="s">
        <v>73</v>
      </c>
    </row>
    <row r="4" spans="1:12" x14ac:dyDescent="0.25">
      <c r="C4" s="59" t="s">
        <v>74</v>
      </c>
      <c r="D4" s="91" t="s">
        <v>75</v>
      </c>
      <c r="E4" s="91"/>
      <c r="F4" s="62" t="s">
        <v>76</v>
      </c>
      <c r="G4" s="59" t="s">
        <v>77</v>
      </c>
      <c r="H4" s="61" t="s">
        <v>2</v>
      </c>
      <c r="I4" s="59" t="s">
        <v>78</v>
      </c>
      <c r="J4" s="60" t="s">
        <v>0</v>
      </c>
      <c r="K4" s="3" t="s">
        <v>79</v>
      </c>
      <c r="L4" s="3" t="s">
        <v>80</v>
      </c>
    </row>
    <row r="5" spans="1:12" x14ac:dyDescent="0.25">
      <c r="A5" s="63" t="s">
        <v>81</v>
      </c>
      <c r="B5" s="63" t="s">
        <v>82</v>
      </c>
      <c r="C5" s="64" t="s">
        <v>83</v>
      </c>
      <c r="D5" s="65" t="s">
        <v>84</v>
      </c>
      <c r="E5" s="65" t="s">
        <v>85</v>
      </c>
      <c r="F5" s="66" t="s">
        <v>86</v>
      </c>
      <c r="G5" s="64" t="s">
        <v>87</v>
      </c>
      <c r="H5" s="67" t="s">
        <v>88</v>
      </c>
      <c r="I5" s="64" t="s">
        <v>89</v>
      </c>
      <c r="J5" s="65" t="s">
        <v>16</v>
      </c>
      <c r="K5" s="4" t="s">
        <v>90</v>
      </c>
      <c r="L5" s="4" t="s">
        <v>91</v>
      </c>
    </row>
    <row r="6" spans="1:12" x14ac:dyDescent="0.25">
      <c r="C6" s="68"/>
      <c r="F6" s="69"/>
      <c r="G6" s="68"/>
      <c r="H6" s="70"/>
      <c r="I6" s="68"/>
      <c r="J6" s="60"/>
      <c r="K6" s="3"/>
      <c r="L6" s="3"/>
    </row>
    <row r="7" spans="1:12" x14ac:dyDescent="0.25">
      <c r="A7" s="2" t="s">
        <v>92</v>
      </c>
      <c r="B7" s="2" t="s">
        <v>93</v>
      </c>
      <c r="C7" s="56">
        <v>50000</v>
      </c>
      <c r="D7" s="57">
        <v>43831</v>
      </c>
      <c r="E7" s="57">
        <v>47848</v>
      </c>
      <c r="F7" s="5">
        <f>+(E7-D7)/31</f>
        <v>129.58064516129033</v>
      </c>
      <c r="G7" s="56">
        <v>100</v>
      </c>
      <c r="H7" s="58">
        <v>0.02</v>
      </c>
      <c r="I7" s="56">
        <v>0</v>
      </c>
      <c r="J7" s="57">
        <v>43862</v>
      </c>
      <c r="K7" s="3" t="s">
        <v>94</v>
      </c>
      <c r="L7" s="3" t="s">
        <v>95</v>
      </c>
    </row>
  </sheetData>
  <mergeCells count="1">
    <mergeCell ref="D4:E4"/>
  </mergeCells>
  <pageMargins left="0.7" right="0.7" top="0.75" bottom="0.75" header="0.3" footer="0.3"/>
  <pageSetup scale="7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N208"/>
  <sheetViews>
    <sheetView showGridLines="0" zoomScaleNormal="100" workbookViewId="0">
      <selection activeCell="E7" sqref="E7"/>
    </sheetView>
  </sheetViews>
  <sheetFormatPr defaultColWidth="8.85546875" defaultRowHeight="15" x14ac:dyDescent="0.25"/>
  <cols>
    <col min="1" max="1" width="5" style="3" customWidth="1"/>
    <col min="2" max="2" width="48.42578125" style="2" customWidth="1"/>
    <col min="3" max="6" width="13.5703125" style="2" customWidth="1"/>
    <col min="7" max="7" width="11.85546875" style="2" hidden="1" customWidth="1"/>
    <col min="8" max="8" width="13.5703125" style="2" bestFit="1" customWidth="1"/>
    <col min="9" max="13" width="14.42578125" style="2" customWidth="1"/>
    <col min="14" max="16" width="8.85546875" style="2"/>
    <col min="17" max="19" width="10" style="2" customWidth="1"/>
    <col min="20" max="16384" width="8.85546875" style="2"/>
  </cols>
  <sheetData>
    <row r="1" spans="1:9" x14ac:dyDescent="0.25">
      <c r="A1" s="1" t="s">
        <v>8</v>
      </c>
    </row>
    <row r="2" spans="1:9" x14ac:dyDescent="0.25">
      <c r="A2" s="1"/>
    </row>
    <row r="3" spans="1:9" x14ac:dyDescent="0.25">
      <c r="A3" s="1" t="s">
        <v>9</v>
      </c>
    </row>
    <row r="4" spans="1:9" ht="15.75" thickBot="1" x14ac:dyDescent="0.3">
      <c r="A4" s="30"/>
      <c r="B4" s="30"/>
      <c r="C4" s="30"/>
      <c r="D4" s="30"/>
      <c r="E4" s="30"/>
      <c r="F4" s="30"/>
    </row>
    <row r="5" spans="1:9" ht="15.75" thickTop="1" x14ac:dyDescent="0.25">
      <c r="D5" s="8"/>
    </row>
    <row r="6" spans="1:9" x14ac:dyDescent="0.25">
      <c r="C6" s="4" t="s">
        <v>48</v>
      </c>
      <c r="D6" s="26"/>
      <c r="E6" s="21"/>
      <c r="F6" s="21"/>
      <c r="G6" s="21"/>
    </row>
    <row r="7" spans="1:9" x14ac:dyDescent="0.25">
      <c r="C7" s="5"/>
      <c r="D7" s="28"/>
      <c r="E7" s="21"/>
      <c r="F7" s="21"/>
      <c r="G7" s="21"/>
    </row>
    <row r="8" spans="1:9" x14ac:dyDescent="0.25">
      <c r="B8" s="2" t="s">
        <v>10</v>
      </c>
      <c r="C8" s="71">
        <v>85000</v>
      </c>
      <c r="D8" s="26"/>
      <c r="E8" s="21"/>
      <c r="F8" s="22"/>
      <c r="G8" s="21"/>
    </row>
    <row r="9" spans="1:9" x14ac:dyDescent="0.25">
      <c r="B9" s="2" t="s">
        <v>12</v>
      </c>
      <c r="C9" s="71">
        <v>0</v>
      </c>
      <c r="D9" s="26"/>
      <c r="E9" s="21"/>
      <c r="F9" s="25"/>
      <c r="G9" s="21"/>
    </row>
    <row r="10" spans="1:9" x14ac:dyDescent="0.25">
      <c r="B10" s="2" t="s">
        <v>13</v>
      </c>
      <c r="C10" s="75">
        <v>43776</v>
      </c>
      <c r="D10" s="29"/>
      <c r="E10" s="21"/>
      <c r="F10" s="21"/>
      <c r="G10" s="21"/>
    </row>
    <row r="11" spans="1:9" x14ac:dyDescent="0.25">
      <c r="B11" s="2" t="s">
        <v>97</v>
      </c>
      <c r="C11" s="72">
        <v>60</v>
      </c>
      <c r="D11" s="26"/>
      <c r="E11" s="21"/>
      <c r="F11" s="23"/>
      <c r="G11" s="21"/>
    </row>
    <row r="12" spans="1:9" x14ac:dyDescent="0.25">
      <c r="B12" s="7" t="s">
        <v>101</v>
      </c>
      <c r="C12" s="72">
        <v>1</v>
      </c>
      <c r="D12" s="74" t="s">
        <v>100</v>
      </c>
      <c r="E12" s="21"/>
      <c r="F12" s="21"/>
      <c r="G12" s="21"/>
    </row>
    <row r="13" spans="1:9" x14ac:dyDescent="0.25">
      <c r="B13" s="2" t="s">
        <v>11</v>
      </c>
      <c r="C13" s="73">
        <v>3.8100000000000002E-2</v>
      </c>
      <c r="D13" s="26"/>
      <c r="E13" s="21"/>
      <c r="F13" s="24"/>
      <c r="G13" s="21"/>
    </row>
    <row r="14" spans="1:9" x14ac:dyDescent="0.25">
      <c r="B14" s="2" t="s">
        <v>102</v>
      </c>
      <c r="C14" s="6">
        <f>AnnualRate/(12/C12)</f>
        <v>3.1750000000000003E-3</v>
      </c>
      <c r="D14" s="74" t="s">
        <v>18</v>
      </c>
      <c r="E14" s="21"/>
      <c r="F14" s="76"/>
      <c r="G14" s="21"/>
      <c r="I14" s="12"/>
    </row>
    <row r="15" spans="1:9" x14ac:dyDescent="0.25">
      <c r="B15" s="7" t="s">
        <v>99</v>
      </c>
      <c r="C15" s="72">
        <v>0</v>
      </c>
      <c r="D15" s="74" t="s">
        <v>98</v>
      </c>
      <c r="E15" s="21"/>
      <c r="F15" s="21"/>
      <c r="G15" s="21"/>
    </row>
    <row r="16" spans="1:9" x14ac:dyDescent="0.25">
      <c r="D16" s="8"/>
    </row>
    <row r="17" spans="1:13" x14ac:dyDescent="0.25">
      <c r="B17" s="21" t="s">
        <v>14</v>
      </c>
      <c r="C17" s="80">
        <f>PV(PerRate,Periods,-PmtAmount,ResValue,Type)</f>
        <v>4636978.0818122467</v>
      </c>
      <c r="D17" s="77" t="s">
        <v>18</v>
      </c>
      <c r="F17" s="58"/>
    </row>
    <row r="18" spans="1:13" x14ac:dyDescent="0.25">
      <c r="B18" s="21"/>
      <c r="C18" s="44"/>
      <c r="D18" s="77"/>
    </row>
    <row r="19" spans="1:13" ht="15.75" thickBot="1" x14ac:dyDescent="0.3">
      <c r="B19" s="21" t="s">
        <v>15</v>
      </c>
      <c r="C19" s="81">
        <f>+C17</f>
        <v>4636978.0818122467</v>
      </c>
      <c r="D19" s="78" t="s">
        <v>18</v>
      </c>
    </row>
    <row r="20" spans="1:13" ht="15.75" thickTop="1" x14ac:dyDescent="0.25">
      <c r="D20" s="78"/>
    </row>
    <row r="21" spans="1:13" ht="15.75" thickBot="1" x14ac:dyDescent="0.3">
      <c r="B21" s="2" t="s">
        <v>103</v>
      </c>
      <c r="C21" s="83">
        <f>PMT(PerRate,Periods,-PVLiability,ResValue,Type)</f>
        <v>84999.999999999083</v>
      </c>
      <c r="D21" s="79" t="s">
        <v>18</v>
      </c>
    </row>
    <row r="22" spans="1:13" ht="16.5" thickTop="1" thickBot="1" x14ac:dyDescent="0.3">
      <c r="A22" s="34"/>
      <c r="B22" s="35"/>
      <c r="C22" s="35"/>
      <c r="D22" s="35"/>
      <c r="E22" s="35"/>
      <c r="F22" s="35"/>
      <c r="G22" s="8"/>
    </row>
    <row r="23" spans="1:13" x14ac:dyDescent="0.25">
      <c r="B23" s="8"/>
      <c r="C23" s="9"/>
      <c r="D23" s="10"/>
      <c r="E23" s="8"/>
      <c r="F23" s="8"/>
      <c r="G23" s="8"/>
    </row>
    <row r="24" spans="1:13" x14ac:dyDescent="0.25">
      <c r="A24" s="37" t="s">
        <v>17</v>
      </c>
      <c r="B24" s="4" t="s">
        <v>16</v>
      </c>
      <c r="C24" s="4" t="s">
        <v>0</v>
      </c>
      <c r="D24" s="4" t="s">
        <v>2</v>
      </c>
      <c r="E24" s="4" t="s">
        <v>1</v>
      </c>
      <c r="F24" s="4" t="s">
        <v>3</v>
      </c>
      <c r="G24" s="8"/>
    </row>
    <row r="25" spans="1:13" x14ac:dyDescent="0.25">
      <c r="A25" s="84"/>
      <c r="B25" s="26"/>
      <c r="C25" s="26"/>
      <c r="D25" s="26"/>
      <c r="E25" s="26"/>
      <c r="F25" s="26"/>
      <c r="G25" s="8"/>
    </row>
    <row r="26" spans="1:13" ht="15.75" thickBot="1" x14ac:dyDescent="0.3">
      <c r="A26" s="84"/>
      <c r="B26" s="31" t="s">
        <v>4</v>
      </c>
      <c r="C26" s="86">
        <f>SUM(C29:C208)</f>
        <v>5100000</v>
      </c>
      <c r="D26" s="86">
        <f>SUM(D29:D208)</f>
        <v>463023</v>
      </c>
      <c r="E26" s="86">
        <f>SUM(E29:E208)</f>
        <v>4636977</v>
      </c>
      <c r="F26" s="26"/>
      <c r="G26" s="8"/>
    </row>
    <row r="27" spans="1:13" ht="15.75" thickTop="1" x14ac:dyDescent="0.25">
      <c r="A27" s="84"/>
      <c r="B27" s="26"/>
      <c r="C27" s="85"/>
      <c r="D27" s="85"/>
      <c r="E27" s="85"/>
      <c r="F27" s="26"/>
      <c r="G27" s="8"/>
    </row>
    <row r="28" spans="1:13" x14ac:dyDescent="0.25">
      <c r="B28" s="8"/>
      <c r="C28" s="11"/>
      <c r="D28" s="11"/>
      <c r="E28" s="11"/>
      <c r="F28" s="38">
        <f>ROUND(C19,0)</f>
        <v>4636978</v>
      </c>
      <c r="G28" s="33"/>
    </row>
    <row r="29" spans="1:13" x14ac:dyDescent="0.25">
      <c r="A29" s="3">
        <v>1</v>
      </c>
      <c r="B29" s="82">
        <f>FirstPmt</f>
        <v>43776</v>
      </c>
      <c r="C29" s="13">
        <f>ROUND(PmtCalc,0)</f>
        <v>85000</v>
      </c>
      <c r="D29" s="51">
        <f>ROUND(+F28*PerRate,0)</f>
        <v>14722</v>
      </c>
      <c r="E29" s="13">
        <f>+C29-D29</f>
        <v>70278</v>
      </c>
      <c r="F29" s="20">
        <f>+F28-E29</f>
        <v>4566700</v>
      </c>
      <c r="G29" s="33" t="str">
        <f t="shared" ref="G29:G60" si="0">IF(AND(B29&gt;FYE-365,B29&lt;=FYE),"CY","")</f>
        <v/>
      </c>
      <c r="H29" s="14"/>
      <c r="K29" s="16"/>
      <c r="L29" s="16"/>
      <c r="M29" s="16"/>
    </row>
    <row r="30" spans="1:13" x14ac:dyDescent="0.25">
      <c r="A30" s="3">
        <v>2</v>
      </c>
      <c r="B30" s="82">
        <f t="shared" ref="B30:B61" si="1">IF(A30&lt;=Periods,DATE(YEAR(B29),MONTH(B29)+Increment,DAY(B29)),"")</f>
        <v>43806</v>
      </c>
      <c r="C30" s="15">
        <f t="shared" ref="C30:C61" si="2">IF(A30&lt;=Periods,ROUND(PmtCalc,0),"")</f>
        <v>85000</v>
      </c>
      <c r="D30" s="15">
        <f t="shared" ref="D30:D61" si="3">IF(A30&lt;=Periods,ROUND(+F29*PerRate,0),"")</f>
        <v>14499</v>
      </c>
      <c r="E30" s="15">
        <f t="shared" ref="E30:E61" si="4">IF(A30&lt;=Periods,C30-D30,"")</f>
        <v>70501</v>
      </c>
      <c r="F30" s="20">
        <f t="shared" ref="F30:F61" si="5">IF(A30&lt;=Periods,F29-E30,"")</f>
        <v>4496199</v>
      </c>
      <c r="G30" s="33" t="str">
        <f t="shared" si="0"/>
        <v/>
      </c>
      <c r="K30" s="16"/>
      <c r="L30" s="16"/>
      <c r="M30" s="16"/>
    </row>
    <row r="31" spans="1:13" x14ac:dyDescent="0.25">
      <c r="A31" s="3">
        <v>3</v>
      </c>
      <c r="B31" s="82">
        <f t="shared" si="1"/>
        <v>43837</v>
      </c>
      <c r="C31" s="15">
        <f t="shared" si="2"/>
        <v>85000</v>
      </c>
      <c r="D31" s="15">
        <f t="shared" si="3"/>
        <v>14275</v>
      </c>
      <c r="E31" s="15">
        <f t="shared" si="4"/>
        <v>70725</v>
      </c>
      <c r="F31" s="20">
        <f t="shared" si="5"/>
        <v>4425474</v>
      </c>
      <c r="G31" s="33" t="str">
        <f t="shared" si="0"/>
        <v/>
      </c>
      <c r="K31" s="16"/>
      <c r="L31" s="16"/>
      <c r="M31" s="16"/>
    </row>
    <row r="32" spans="1:13" x14ac:dyDescent="0.25">
      <c r="A32" s="3">
        <v>4</v>
      </c>
      <c r="B32" s="82">
        <f t="shared" si="1"/>
        <v>43868</v>
      </c>
      <c r="C32" s="15">
        <f t="shared" si="2"/>
        <v>85000</v>
      </c>
      <c r="D32" s="15">
        <f t="shared" si="3"/>
        <v>14051</v>
      </c>
      <c r="E32" s="15">
        <f t="shared" si="4"/>
        <v>70949</v>
      </c>
      <c r="F32" s="20">
        <f t="shared" si="5"/>
        <v>4354525</v>
      </c>
      <c r="G32" s="33" t="str">
        <f t="shared" si="0"/>
        <v/>
      </c>
      <c r="K32" s="16"/>
      <c r="L32" s="16"/>
      <c r="M32" s="16"/>
    </row>
    <row r="33" spans="1:14" x14ac:dyDescent="0.25">
      <c r="A33" s="3">
        <v>5</v>
      </c>
      <c r="B33" s="82">
        <f t="shared" si="1"/>
        <v>43897</v>
      </c>
      <c r="C33" s="15">
        <f t="shared" si="2"/>
        <v>85000</v>
      </c>
      <c r="D33" s="15">
        <f t="shared" si="3"/>
        <v>13826</v>
      </c>
      <c r="E33" s="15">
        <f t="shared" si="4"/>
        <v>71174</v>
      </c>
      <c r="F33" s="20">
        <f t="shared" si="5"/>
        <v>4283351</v>
      </c>
      <c r="G33" s="33" t="str">
        <f t="shared" si="0"/>
        <v/>
      </c>
      <c r="K33" s="16"/>
      <c r="L33" s="16"/>
      <c r="M33" s="16"/>
    </row>
    <row r="34" spans="1:14" x14ac:dyDescent="0.25">
      <c r="A34" s="3">
        <v>6</v>
      </c>
      <c r="B34" s="82">
        <f t="shared" si="1"/>
        <v>43928</v>
      </c>
      <c r="C34" s="15">
        <f t="shared" si="2"/>
        <v>85000</v>
      </c>
      <c r="D34" s="15">
        <f t="shared" si="3"/>
        <v>13600</v>
      </c>
      <c r="E34" s="15">
        <f t="shared" si="4"/>
        <v>71400</v>
      </c>
      <c r="F34" s="20">
        <f t="shared" si="5"/>
        <v>4211951</v>
      </c>
      <c r="G34" s="33" t="str">
        <f t="shared" si="0"/>
        <v/>
      </c>
      <c r="K34" s="16"/>
      <c r="L34" s="16"/>
      <c r="M34" s="16"/>
      <c r="N34" s="16"/>
    </row>
    <row r="35" spans="1:14" x14ac:dyDescent="0.25">
      <c r="A35" s="3">
        <v>7</v>
      </c>
      <c r="B35" s="82">
        <f t="shared" si="1"/>
        <v>43958</v>
      </c>
      <c r="C35" s="15">
        <f t="shared" si="2"/>
        <v>85000</v>
      </c>
      <c r="D35" s="15">
        <f t="shared" si="3"/>
        <v>13373</v>
      </c>
      <c r="E35" s="15">
        <f t="shared" si="4"/>
        <v>71627</v>
      </c>
      <c r="F35" s="20">
        <f t="shared" si="5"/>
        <v>4140324</v>
      </c>
      <c r="G35" s="33" t="str">
        <f t="shared" si="0"/>
        <v/>
      </c>
      <c r="H35" s="17"/>
      <c r="K35" s="16"/>
      <c r="L35" s="16"/>
      <c r="M35" s="16"/>
      <c r="N35" s="16"/>
    </row>
    <row r="36" spans="1:14" x14ac:dyDescent="0.25">
      <c r="A36" s="3">
        <v>8</v>
      </c>
      <c r="B36" s="82">
        <f t="shared" si="1"/>
        <v>43989</v>
      </c>
      <c r="C36" s="15">
        <f t="shared" si="2"/>
        <v>85000</v>
      </c>
      <c r="D36" s="15">
        <f t="shared" si="3"/>
        <v>13146</v>
      </c>
      <c r="E36" s="15">
        <f t="shared" si="4"/>
        <v>71854</v>
      </c>
      <c r="F36" s="20">
        <f t="shared" si="5"/>
        <v>4068470</v>
      </c>
      <c r="G36" s="33" t="str">
        <f t="shared" si="0"/>
        <v/>
      </c>
      <c r="H36" s="18"/>
      <c r="K36" s="16"/>
      <c r="L36" s="16"/>
      <c r="M36" s="16"/>
      <c r="N36" s="16"/>
    </row>
    <row r="37" spans="1:14" x14ac:dyDescent="0.25">
      <c r="A37" s="3">
        <v>9</v>
      </c>
      <c r="B37" s="82">
        <f t="shared" si="1"/>
        <v>44019</v>
      </c>
      <c r="C37" s="15">
        <f t="shared" si="2"/>
        <v>85000</v>
      </c>
      <c r="D37" s="15">
        <f t="shared" si="3"/>
        <v>12917</v>
      </c>
      <c r="E37" s="15">
        <f t="shared" si="4"/>
        <v>72083</v>
      </c>
      <c r="F37" s="20">
        <f t="shared" si="5"/>
        <v>3996387</v>
      </c>
      <c r="G37" s="33" t="str">
        <f t="shared" si="0"/>
        <v/>
      </c>
      <c r="H37" s="19"/>
      <c r="K37" s="16"/>
      <c r="L37" s="16"/>
      <c r="M37" s="16"/>
      <c r="N37" s="16"/>
    </row>
    <row r="38" spans="1:14" x14ac:dyDescent="0.25">
      <c r="A38" s="3">
        <v>10</v>
      </c>
      <c r="B38" s="82">
        <f t="shared" si="1"/>
        <v>44050</v>
      </c>
      <c r="C38" s="15">
        <f t="shared" si="2"/>
        <v>85000</v>
      </c>
      <c r="D38" s="15">
        <f t="shared" si="3"/>
        <v>12689</v>
      </c>
      <c r="E38" s="15">
        <f t="shared" si="4"/>
        <v>72311</v>
      </c>
      <c r="F38" s="20">
        <f t="shared" si="5"/>
        <v>3924076</v>
      </c>
      <c r="G38" s="33" t="str">
        <f t="shared" si="0"/>
        <v/>
      </c>
      <c r="H38" s="12"/>
      <c r="K38" s="16"/>
      <c r="L38" s="16"/>
      <c r="M38" s="16"/>
      <c r="N38" s="16"/>
    </row>
    <row r="39" spans="1:14" x14ac:dyDescent="0.25">
      <c r="A39" s="3">
        <v>11</v>
      </c>
      <c r="B39" s="82">
        <f t="shared" si="1"/>
        <v>44081</v>
      </c>
      <c r="C39" s="15">
        <f t="shared" si="2"/>
        <v>85000</v>
      </c>
      <c r="D39" s="15">
        <f t="shared" si="3"/>
        <v>12459</v>
      </c>
      <c r="E39" s="15">
        <f t="shared" si="4"/>
        <v>72541</v>
      </c>
      <c r="F39" s="20">
        <f t="shared" si="5"/>
        <v>3851535</v>
      </c>
      <c r="G39" s="33" t="str">
        <f t="shared" si="0"/>
        <v/>
      </c>
      <c r="H39" s="12"/>
      <c r="K39" s="16"/>
      <c r="L39" s="16"/>
      <c r="M39" s="16"/>
      <c r="N39" s="16"/>
    </row>
    <row r="40" spans="1:14" x14ac:dyDescent="0.25">
      <c r="A40" s="3">
        <v>12</v>
      </c>
      <c r="B40" s="82">
        <f t="shared" si="1"/>
        <v>44111</v>
      </c>
      <c r="C40" s="15">
        <f t="shared" si="2"/>
        <v>85000</v>
      </c>
      <c r="D40" s="15">
        <f t="shared" si="3"/>
        <v>12229</v>
      </c>
      <c r="E40" s="15">
        <f t="shared" si="4"/>
        <v>72771</v>
      </c>
      <c r="F40" s="20">
        <f t="shared" si="5"/>
        <v>3778764</v>
      </c>
      <c r="G40" s="33" t="str">
        <f t="shared" si="0"/>
        <v/>
      </c>
      <c r="H40" s="12"/>
      <c r="K40" s="16"/>
      <c r="L40" s="16"/>
      <c r="M40" s="16"/>
      <c r="N40" s="16"/>
    </row>
    <row r="41" spans="1:14" x14ac:dyDescent="0.25">
      <c r="A41" s="3">
        <v>13</v>
      </c>
      <c r="B41" s="82">
        <f t="shared" si="1"/>
        <v>44142</v>
      </c>
      <c r="C41" s="15">
        <f t="shared" si="2"/>
        <v>85000</v>
      </c>
      <c r="D41" s="15">
        <f t="shared" si="3"/>
        <v>11998</v>
      </c>
      <c r="E41" s="15">
        <f t="shared" si="4"/>
        <v>73002</v>
      </c>
      <c r="F41" s="20">
        <f t="shared" si="5"/>
        <v>3705762</v>
      </c>
      <c r="G41" s="33" t="str">
        <f t="shared" si="0"/>
        <v/>
      </c>
      <c r="H41" s="12"/>
      <c r="K41" s="16"/>
      <c r="L41" s="16"/>
      <c r="M41" s="16"/>
      <c r="N41" s="16"/>
    </row>
    <row r="42" spans="1:14" x14ac:dyDescent="0.25">
      <c r="A42" s="3">
        <v>14</v>
      </c>
      <c r="B42" s="82">
        <f t="shared" si="1"/>
        <v>44172</v>
      </c>
      <c r="C42" s="15">
        <f t="shared" si="2"/>
        <v>85000</v>
      </c>
      <c r="D42" s="15">
        <f t="shared" si="3"/>
        <v>11766</v>
      </c>
      <c r="E42" s="15">
        <f t="shared" si="4"/>
        <v>73234</v>
      </c>
      <c r="F42" s="20">
        <f t="shared" si="5"/>
        <v>3632528</v>
      </c>
      <c r="G42" s="33" t="str">
        <f t="shared" si="0"/>
        <v/>
      </c>
      <c r="K42" s="16"/>
      <c r="L42" s="16"/>
      <c r="M42" s="16"/>
      <c r="N42" s="16"/>
    </row>
    <row r="43" spans="1:14" x14ac:dyDescent="0.25">
      <c r="A43" s="3">
        <v>15</v>
      </c>
      <c r="B43" s="82">
        <f t="shared" si="1"/>
        <v>44203</v>
      </c>
      <c r="C43" s="15">
        <f t="shared" si="2"/>
        <v>85000</v>
      </c>
      <c r="D43" s="15">
        <f t="shared" si="3"/>
        <v>11533</v>
      </c>
      <c r="E43" s="15">
        <f t="shared" si="4"/>
        <v>73467</v>
      </c>
      <c r="F43" s="20">
        <f t="shared" si="5"/>
        <v>3559061</v>
      </c>
      <c r="G43" s="33" t="str">
        <f t="shared" si="0"/>
        <v>CY</v>
      </c>
    </row>
    <row r="44" spans="1:14" x14ac:dyDescent="0.25">
      <c r="A44" s="3">
        <v>16</v>
      </c>
      <c r="B44" s="82">
        <f t="shared" si="1"/>
        <v>44234</v>
      </c>
      <c r="C44" s="15">
        <f t="shared" si="2"/>
        <v>85000</v>
      </c>
      <c r="D44" s="15">
        <f t="shared" si="3"/>
        <v>11300</v>
      </c>
      <c r="E44" s="15">
        <f t="shared" si="4"/>
        <v>73700</v>
      </c>
      <c r="F44" s="20">
        <f t="shared" si="5"/>
        <v>3485361</v>
      </c>
      <c r="G44" s="33" t="str">
        <f t="shared" si="0"/>
        <v>CY</v>
      </c>
    </row>
    <row r="45" spans="1:14" x14ac:dyDescent="0.25">
      <c r="A45" s="3">
        <v>17</v>
      </c>
      <c r="B45" s="82">
        <f t="shared" si="1"/>
        <v>44262</v>
      </c>
      <c r="C45" s="15">
        <f t="shared" si="2"/>
        <v>85000</v>
      </c>
      <c r="D45" s="15">
        <f t="shared" si="3"/>
        <v>11066</v>
      </c>
      <c r="E45" s="15">
        <f t="shared" si="4"/>
        <v>73934</v>
      </c>
      <c r="F45" s="20">
        <f t="shared" si="5"/>
        <v>3411427</v>
      </c>
      <c r="G45" s="33" t="str">
        <f t="shared" si="0"/>
        <v>CY</v>
      </c>
    </row>
    <row r="46" spans="1:14" x14ac:dyDescent="0.25">
      <c r="A46" s="3">
        <v>18</v>
      </c>
      <c r="B46" s="82">
        <f t="shared" si="1"/>
        <v>44293</v>
      </c>
      <c r="C46" s="15">
        <f t="shared" si="2"/>
        <v>85000</v>
      </c>
      <c r="D46" s="15">
        <f t="shared" si="3"/>
        <v>10831</v>
      </c>
      <c r="E46" s="15">
        <f t="shared" si="4"/>
        <v>74169</v>
      </c>
      <c r="F46" s="20">
        <f t="shared" si="5"/>
        <v>3337258</v>
      </c>
      <c r="G46" s="33" t="str">
        <f t="shared" si="0"/>
        <v>CY</v>
      </c>
    </row>
    <row r="47" spans="1:14" x14ac:dyDescent="0.25">
      <c r="A47" s="3">
        <v>19</v>
      </c>
      <c r="B47" s="82">
        <f t="shared" si="1"/>
        <v>44323</v>
      </c>
      <c r="C47" s="15">
        <f t="shared" si="2"/>
        <v>85000</v>
      </c>
      <c r="D47" s="15">
        <f t="shared" si="3"/>
        <v>10596</v>
      </c>
      <c r="E47" s="15">
        <f t="shared" si="4"/>
        <v>74404</v>
      </c>
      <c r="F47" s="20">
        <f t="shared" si="5"/>
        <v>3262854</v>
      </c>
      <c r="G47" s="33" t="str">
        <f t="shared" si="0"/>
        <v>CY</v>
      </c>
    </row>
    <row r="48" spans="1:14" x14ac:dyDescent="0.25">
      <c r="A48" s="3">
        <v>20</v>
      </c>
      <c r="B48" s="82">
        <f t="shared" si="1"/>
        <v>44354</v>
      </c>
      <c r="C48" s="15">
        <f t="shared" si="2"/>
        <v>85000</v>
      </c>
      <c r="D48" s="15">
        <f t="shared" si="3"/>
        <v>10360</v>
      </c>
      <c r="E48" s="15">
        <f t="shared" si="4"/>
        <v>74640</v>
      </c>
      <c r="F48" s="20">
        <f t="shared" si="5"/>
        <v>3188214</v>
      </c>
      <c r="G48" s="33" t="str">
        <f t="shared" si="0"/>
        <v>CY</v>
      </c>
    </row>
    <row r="49" spans="1:7" x14ac:dyDescent="0.25">
      <c r="A49" s="3">
        <v>21</v>
      </c>
      <c r="B49" s="82">
        <f t="shared" si="1"/>
        <v>44384</v>
      </c>
      <c r="C49" s="15">
        <f t="shared" si="2"/>
        <v>85000</v>
      </c>
      <c r="D49" s="15">
        <f t="shared" si="3"/>
        <v>10123</v>
      </c>
      <c r="E49" s="15">
        <f t="shared" si="4"/>
        <v>74877</v>
      </c>
      <c r="F49" s="20">
        <f t="shared" si="5"/>
        <v>3113337</v>
      </c>
      <c r="G49" s="33" t="str">
        <f t="shared" si="0"/>
        <v>CY</v>
      </c>
    </row>
    <row r="50" spans="1:7" x14ac:dyDescent="0.25">
      <c r="A50" s="3">
        <v>22</v>
      </c>
      <c r="B50" s="82">
        <f t="shared" si="1"/>
        <v>44415</v>
      </c>
      <c r="C50" s="15">
        <f t="shared" si="2"/>
        <v>85000</v>
      </c>
      <c r="D50" s="15">
        <f t="shared" si="3"/>
        <v>9885</v>
      </c>
      <c r="E50" s="15">
        <f t="shared" si="4"/>
        <v>75115</v>
      </c>
      <c r="F50" s="20">
        <f t="shared" si="5"/>
        <v>3038222</v>
      </c>
      <c r="G50" s="33" t="str">
        <f t="shared" si="0"/>
        <v>CY</v>
      </c>
    </row>
    <row r="51" spans="1:7" x14ac:dyDescent="0.25">
      <c r="A51" s="3">
        <v>23</v>
      </c>
      <c r="B51" s="82">
        <f t="shared" si="1"/>
        <v>44446</v>
      </c>
      <c r="C51" s="15">
        <f t="shared" si="2"/>
        <v>85000</v>
      </c>
      <c r="D51" s="15">
        <f t="shared" si="3"/>
        <v>9646</v>
      </c>
      <c r="E51" s="15">
        <f t="shared" si="4"/>
        <v>75354</v>
      </c>
      <c r="F51" s="20">
        <f t="shared" si="5"/>
        <v>2962868</v>
      </c>
      <c r="G51" s="33" t="str">
        <f t="shared" si="0"/>
        <v>CY</v>
      </c>
    </row>
    <row r="52" spans="1:7" x14ac:dyDescent="0.25">
      <c r="A52" s="3">
        <v>24</v>
      </c>
      <c r="B52" s="82">
        <f t="shared" si="1"/>
        <v>44476</v>
      </c>
      <c r="C52" s="15">
        <f t="shared" si="2"/>
        <v>85000</v>
      </c>
      <c r="D52" s="15">
        <f t="shared" si="3"/>
        <v>9407</v>
      </c>
      <c r="E52" s="15">
        <f t="shared" si="4"/>
        <v>75593</v>
      </c>
      <c r="F52" s="20">
        <f t="shared" si="5"/>
        <v>2887275</v>
      </c>
      <c r="G52" s="33" t="str">
        <f t="shared" si="0"/>
        <v>CY</v>
      </c>
    </row>
    <row r="53" spans="1:7" x14ac:dyDescent="0.25">
      <c r="A53" s="3">
        <v>25</v>
      </c>
      <c r="B53" s="82">
        <f t="shared" si="1"/>
        <v>44507</v>
      </c>
      <c r="C53" s="15">
        <f t="shared" si="2"/>
        <v>85000</v>
      </c>
      <c r="D53" s="15">
        <f t="shared" si="3"/>
        <v>9167</v>
      </c>
      <c r="E53" s="15">
        <f t="shared" si="4"/>
        <v>75833</v>
      </c>
      <c r="F53" s="20">
        <f t="shared" si="5"/>
        <v>2811442</v>
      </c>
      <c r="G53" s="33" t="str">
        <f t="shared" si="0"/>
        <v>CY</v>
      </c>
    </row>
    <row r="54" spans="1:7" x14ac:dyDescent="0.25">
      <c r="A54" s="3">
        <v>26</v>
      </c>
      <c r="B54" s="82">
        <f t="shared" si="1"/>
        <v>44537</v>
      </c>
      <c r="C54" s="15">
        <f t="shared" si="2"/>
        <v>85000</v>
      </c>
      <c r="D54" s="15">
        <f t="shared" si="3"/>
        <v>8926</v>
      </c>
      <c r="E54" s="15">
        <f t="shared" si="4"/>
        <v>76074</v>
      </c>
      <c r="F54" s="20">
        <f t="shared" si="5"/>
        <v>2735368</v>
      </c>
      <c r="G54" s="33" t="str">
        <f t="shared" si="0"/>
        <v>CY</v>
      </c>
    </row>
    <row r="55" spans="1:7" x14ac:dyDescent="0.25">
      <c r="A55" s="3">
        <v>27</v>
      </c>
      <c r="B55" s="82">
        <f t="shared" si="1"/>
        <v>44568</v>
      </c>
      <c r="C55" s="15">
        <f t="shared" si="2"/>
        <v>85000</v>
      </c>
      <c r="D55" s="15">
        <f t="shared" si="3"/>
        <v>8685</v>
      </c>
      <c r="E55" s="15">
        <f t="shared" si="4"/>
        <v>76315</v>
      </c>
      <c r="F55" s="20">
        <f t="shared" si="5"/>
        <v>2659053</v>
      </c>
      <c r="G55" s="33" t="str">
        <f t="shared" si="0"/>
        <v/>
      </c>
    </row>
    <row r="56" spans="1:7" x14ac:dyDescent="0.25">
      <c r="A56" s="3">
        <v>28</v>
      </c>
      <c r="B56" s="82">
        <f t="shared" si="1"/>
        <v>44599</v>
      </c>
      <c r="C56" s="15">
        <f t="shared" si="2"/>
        <v>85000</v>
      </c>
      <c r="D56" s="15">
        <f t="shared" si="3"/>
        <v>8442</v>
      </c>
      <c r="E56" s="15">
        <f t="shared" si="4"/>
        <v>76558</v>
      </c>
      <c r="F56" s="20">
        <f t="shared" si="5"/>
        <v>2582495</v>
      </c>
      <c r="G56" s="33" t="str">
        <f t="shared" si="0"/>
        <v/>
      </c>
    </row>
    <row r="57" spans="1:7" x14ac:dyDescent="0.25">
      <c r="A57" s="3">
        <v>29</v>
      </c>
      <c r="B57" s="82">
        <f t="shared" si="1"/>
        <v>44627</v>
      </c>
      <c r="C57" s="15">
        <f t="shared" si="2"/>
        <v>85000</v>
      </c>
      <c r="D57" s="15">
        <f t="shared" si="3"/>
        <v>8199</v>
      </c>
      <c r="E57" s="15">
        <f t="shared" si="4"/>
        <v>76801</v>
      </c>
      <c r="F57" s="20">
        <f t="shared" si="5"/>
        <v>2505694</v>
      </c>
      <c r="G57" s="33" t="str">
        <f t="shared" si="0"/>
        <v/>
      </c>
    </row>
    <row r="58" spans="1:7" x14ac:dyDescent="0.25">
      <c r="A58" s="3">
        <v>30</v>
      </c>
      <c r="B58" s="82">
        <f t="shared" si="1"/>
        <v>44658</v>
      </c>
      <c r="C58" s="15">
        <f t="shared" si="2"/>
        <v>85000</v>
      </c>
      <c r="D58" s="15">
        <f t="shared" si="3"/>
        <v>7956</v>
      </c>
      <c r="E58" s="15">
        <f t="shared" si="4"/>
        <v>77044</v>
      </c>
      <c r="F58" s="20">
        <f t="shared" si="5"/>
        <v>2428650</v>
      </c>
      <c r="G58" s="33" t="str">
        <f t="shared" si="0"/>
        <v/>
      </c>
    </row>
    <row r="59" spans="1:7" x14ac:dyDescent="0.25">
      <c r="A59" s="3">
        <v>31</v>
      </c>
      <c r="B59" s="82">
        <f t="shared" si="1"/>
        <v>44688</v>
      </c>
      <c r="C59" s="15">
        <f t="shared" si="2"/>
        <v>85000</v>
      </c>
      <c r="D59" s="15">
        <f t="shared" si="3"/>
        <v>7711</v>
      </c>
      <c r="E59" s="15">
        <f t="shared" si="4"/>
        <v>77289</v>
      </c>
      <c r="F59" s="20">
        <f t="shared" si="5"/>
        <v>2351361</v>
      </c>
      <c r="G59" s="33" t="str">
        <f t="shared" si="0"/>
        <v/>
      </c>
    </row>
    <row r="60" spans="1:7" x14ac:dyDescent="0.25">
      <c r="A60" s="3">
        <v>32</v>
      </c>
      <c r="B60" s="82">
        <f t="shared" si="1"/>
        <v>44719</v>
      </c>
      <c r="C60" s="15">
        <f t="shared" si="2"/>
        <v>85000</v>
      </c>
      <c r="D60" s="15">
        <f t="shared" si="3"/>
        <v>7466</v>
      </c>
      <c r="E60" s="15">
        <f t="shared" si="4"/>
        <v>77534</v>
      </c>
      <c r="F60" s="20">
        <f t="shared" si="5"/>
        <v>2273827</v>
      </c>
      <c r="G60" s="33" t="str">
        <f t="shared" si="0"/>
        <v/>
      </c>
    </row>
    <row r="61" spans="1:7" x14ac:dyDescent="0.25">
      <c r="A61" s="3">
        <v>33</v>
      </c>
      <c r="B61" s="82">
        <f t="shared" si="1"/>
        <v>44749</v>
      </c>
      <c r="C61" s="15">
        <f t="shared" si="2"/>
        <v>85000</v>
      </c>
      <c r="D61" s="15">
        <f t="shared" si="3"/>
        <v>7219</v>
      </c>
      <c r="E61" s="15">
        <f t="shared" si="4"/>
        <v>77781</v>
      </c>
      <c r="F61" s="20">
        <f t="shared" si="5"/>
        <v>2196046</v>
      </c>
      <c r="G61" s="33" t="str">
        <f t="shared" ref="G61:G92" si="6">IF(AND(B61&gt;FYE-365,B61&lt;=FYE),"CY","")</f>
        <v/>
      </c>
    </row>
    <row r="62" spans="1:7" x14ac:dyDescent="0.25">
      <c r="A62" s="3">
        <v>34</v>
      </c>
      <c r="B62" s="82">
        <f t="shared" ref="B62:B93" si="7">IF(A62&lt;=Periods,DATE(YEAR(B61),MONTH(B61)+Increment,DAY(B61)),"")</f>
        <v>44780</v>
      </c>
      <c r="C62" s="15">
        <f t="shared" ref="C62:C93" si="8">IF(A62&lt;=Periods,ROUND(PmtCalc,0),"")</f>
        <v>85000</v>
      </c>
      <c r="D62" s="15">
        <f t="shared" ref="D62:D93" si="9">IF(A62&lt;=Periods,ROUND(+F61*PerRate,0),"")</f>
        <v>6972</v>
      </c>
      <c r="E62" s="15">
        <f t="shared" ref="E62:E93" si="10">IF(A62&lt;=Periods,C62-D62,"")</f>
        <v>78028</v>
      </c>
      <c r="F62" s="20">
        <f t="shared" ref="F62:F93" si="11">IF(A62&lt;=Periods,F61-E62,"")</f>
        <v>2118018</v>
      </c>
      <c r="G62" s="33" t="str">
        <f t="shared" si="6"/>
        <v/>
      </c>
    </row>
    <row r="63" spans="1:7" x14ac:dyDescent="0.25">
      <c r="A63" s="3">
        <v>35</v>
      </c>
      <c r="B63" s="82">
        <f t="shared" si="7"/>
        <v>44811</v>
      </c>
      <c r="C63" s="15">
        <f t="shared" si="8"/>
        <v>85000</v>
      </c>
      <c r="D63" s="15">
        <f t="shared" si="9"/>
        <v>6725</v>
      </c>
      <c r="E63" s="15">
        <f t="shared" si="10"/>
        <v>78275</v>
      </c>
      <c r="F63" s="20">
        <f t="shared" si="11"/>
        <v>2039743</v>
      </c>
      <c r="G63" s="33" t="str">
        <f t="shared" si="6"/>
        <v/>
      </c>
    </row>
    <row r="64" spans="1:7" x14ac:dyDescent="0.25">
      <c r="A64" s="3">
        <v>36</v>
      </c>
      <c r="B64" s="82">
        <f t="shared" si="7"/>
        <v>44841</v>
      </c>
      <c r="C64" s="15">
        <f t="shared" si="8"/>
        <v>85000</v>
      </c>
      <c r="D64" s="15">
        <f t="shared" si="9"/>
        <v>6476</v>
      </c>
      <c r="E64" s="15">
        <f t="shared" si="10"/>
        <v>78524</v>
      </c>
      <c r="F64" s="20">
        <f t="shared" si="11"/>
        <v>1961219</v>
      </c>
      <c r="G64" s="33" t="str">
        <f t="shared" si="6"/>
        <v/>
      </c>
    </row>
    <row r="65" spans="1:7" x14ac:dyDescent="0.25">
      <c r="A65" s="3">
        <v>37</v>
      </c>
      <c r="B65" s="82">
        <f t="shared" si="7"/>
        <v>44872</v>
      </c>
      <c r="C65" s="15">
        <f t="shared" si="8"/>
        <v>85000</v>
      </c>
      <c r="D65" s="15">
        <f t="shared" si="9"/>
        <v>6227</v>
      </c>
      <c r="E65" s="15">
        <f t="shared" si="10"/>
        <v>78773</v>
      </c>
      <c r="F65" s="20">
        <f t="shared" si="11"/>
        <v>1882446</v>
      </c>
      <c r="G65" s="33" t="str">
        <f t="shared" si="6"/>
        <v/>
      </c>
    </row>
    <row r="66" spans="1:7" x14ac:dyDescent="0.25">
      <c r="A66" s="3">
        <v>38</v>
      </c>
      <c r="B66" s="82">
        <f t="shared" si="7"/>
        <v>44902</v>
      </c>
      <c r="C66" s="15">
        <f t="shared" si="8"/>
        <v>85000</v>
      </c>
      <c r="D66" s="15">
        <f t="shared" si="9"/>
        <v>5977</v>
      </c>
      <c r="E66" s="15">
        <f t="shared" si="10"/>
        <v>79023</v>
      </c>
      <c r="F66" s="20">
        <f t="shared" si="11"/>
        <v>1803423</v>
      </c>
      <c r="G66" s="33" t="str">
        <f t="shared" si="6"/>
        <v/>
      </c>
    </row>
    <row r="67" spans="1:7" x14ac:dyDescent="0.25">
      <c r="A67" s="3">
        <v>39</v>
      </c>
      <c r="B67" s="82">
        <f t="shared" si="7"/>
        <v>44933</v>
      </c>
      <c r="C67" s="15">
        <f t="shared" si="8"/>
        <v>85000</v>
      </c>
      <c r="D67" s="15">
        <f t="shared" si="9"/>
        <v>5726</v>
      </c>
      <c r="E67" s="15">
        <f t="shared" si="10"/>
        <v>79274</v>
      </c>
      <c r="F67" s="20">
        <f t="shared" si="11"/>
        <v>1724149</v>
      </c>
      <c r="G67" s="33" t="str">
        <f t="shared" si="6"/>
        <v/>
      </c>
    </row>
    <row r="68" spans="1:7" x14ac:dyDescent="0.25">
      <c r="A68" s="3">
        <v>40</v>
      </c>
      <c r="B68" s="82">
        <f t="shared" si="7"/>
        <v>44964</v>
      </c>
      <c r="C68" s="15">
        <f t="shared" si="8"/>
        <v>85000</v>
      </c>
      <c r="D68" s="15">
        <f t="shared" si="9"/>
        <v>5474</v>
      </c>
      <c r="E68" s="15">
        <f t="shared" si="10"/>
        <v>79526</v>
      </c>
      <c r="F68" s="20">
        <f t="shared" si="11"/>
        <v>1644623</v>
      </c>
      <c r="G68" s="33" t="str">
        <f t="shared" si="6"/>
        <v/>
      </c>
    </row>
    <row r="69" spans="1:7" x14ac:dyDescent="0.25">
      <c r="A69" s="3">
        <v>41</v>
      </c>
      <c r="B69" s="82">
        <f t="shared" si="7"/>
        <v>44992</v>
      </c>
      <c r="C69" s="15">
        <f t="shared" si="8"/>
        <v>85000</v>
      </c>
      <c r="D69" s="15">
        <f t="shared" si="9"/>
        <v>5222</v>
      </c>
      <c r="E69" s="15">
        <f t="shared" si="10"/>
        <v>79778</v>
      </c>
      <c r="F69" s="20">
        <f t="shared" si="11"/>
        <v>1564845</v>
      </c>
      <c r="G69" s="33" t="str">
        <f t="shared" si="6"/>
        <v/>
      </c>
    </row>
    <row r="70" spans="1:7" x14ac:dyDescent="0.25">
      <c r="A70" s="3">
        <v>42</v>
      </c>
      <c r="B70" s="82">
        <f t="shared" si="7"/>
        <v>45023</v>
      </c>
      <c r="C70" s="15">
        <f t="shared" si="8"/>
        <v>85000</v>
      </c>
      <c r="D70" s="15">
        <f t="shared" si="9"/>
        <v>4968</v>
      </c>
      <c r="E70" s="15">
        <f t="shared" si="10"/>
        <v>80032</v>
      </c>
      <c r="F70" s="20">
        <f t="shared" si="11"/>
        <v>1484813</v>
      </c>
      <c r="G70" s="33" t="str">
        <f t="shared" si="6"/>
        <v/>
      </c>
    </row>
    <row r="71" spans="1:7" x14ac:dyDescent="0.25">
      <c r="A71" s="3">
        <v>43</v>
      </c>
      <c r="B71" s="82">
        <f t="shared" si="7"/>
        <v>45053</v>
      </c>
      <c r="C71" s="15">
        <f t="shared" si="8"/>
        <v>85000</v>
      </c>
      <c r="D71" s="15">
        <f t="shared" si="9"/>
        <v>4714</v>
      </c>
      <c r="E71" s="15">
        <f t="shared" si="10"/>
        <v>80286</v>
      </c>
      <c r="F71" s="20">
        <f t="shared" si="11"/>
        <v>1404527</v>
      </c>
      <c r="G71" s="33" t="str">
        <f t="shared" si="6"/>
        <v/>
      </c>
    </row>
    <row r="72" spans="1:7" x14ac:dyDescent="0.25">
      <c r="A72" s="3">
        <v>44</v>
      </c>
      <c r="B72" s="82">
        <f t="shared" si="7"/>
        <v>45084</v>
      </c>
      <c r="C72" s="15">
        <f t="shared" si="8"/>
        <v>85000</v>
      </c>
      <c r="D72" s="15">
        <f t="shared" si="9"/>
        <v>4459</v>
      </c>
      <c r="E72" s="15">
        <f t="shared" si="10"/>
        <v>80541</v>
      </c>
      <c r="F72" s="20">
        <f t="shared" si="11"/>
        <v>1323986</v>
      </c>
      <c r="G72" s="33" t="str">
        <f t="shared" si="6"/>
        <v/>
      </c>
    </row>
    <row r="73" spans="1:7" x14ac:dyDescent="0.25">
      <c r="A73" s="3">
        <v>45</v>
      </c>
      <c r="B73" s="82">
        <f t="shared" si="7"/>
        <v>45114</v>
      </c>
      <c r="C73" s="15">
        <f t="shared" si="8"/>
        <v>85000</v>
      </c>
      <c r="D73" s="15">
        <f t="shared" si="9"/>
        <v>4204</v>
      </c>
      <c r="E73" s="15">
        <f t="shared" si="10"/>
        <v>80796</v>
      </c>
      <c r="F73" s="20">
        <f t="shared" si="11"/>
        <v>1243190</v>
      </c>
      <c r="G73" s="33" t="str">
        <f t="shared" si="6"/>
        <v/>
      </c>
    </row>
    <row r="74" spans="1:7" x14ac:dyDescent="0.25">
      <c r="A74" s="3">
        <v>46</v>
      </c>
      <c r="B74" s="82">
        <f t="shared" si="7"/>
        <v>45145</v>
      </c>
      <c r="C74" s="15">
        <f t="shared" si="8"/>
        <v>85000</v>
      </c>
      <c r="D74" s="15">
        <f t="shared" si="9"/>
        <v>3947</v>
      </c>
      <c r="E74" s="15">
        <f t="shared" si="10"/>
        <v>81053</v>
      </c>
      <c r="F74" s="20">
        <f t="shared" si="11"/>
        <v>1162137</v>
      </c>
      <c r="G74" s="33" t="str">
        <f t="shared" si="6"/>
        <v/>
      </c>
    </row>
    <row r="75" spans="1:7" x14ac:dyDescent="0.25">
      <c r="A75" s="3">
        <v>47</v>
      </c>
      <c r="B75" s="82">
        <f t="shared" si="7"/>
        <v>45176</v>
      </c>
      <c r="C75" s="15">
        <f t="shared" si="8"/>
        <v>85000</v>
      </c>
      <c r="D75" s="15">
        <f t="shared" si="9"/>
        <v>3690</v>
      </c>
      <c r="E75" s="15">
        <f t="shared" si="10"/>
        <v>81310</v>
      </c>
      <c r="F75" s="20">
        <f t="shared" si="11"/>
        <v>1080827</v>
      </c>
      <c r="G75" s="33" t="str">
        <f t="shared" si="6"/>
        <v/>
      </c>
    </row>
    <row r="76" spans="1:7" x14ac:dyDescent="0.25">
      <c r="A76" s="3">
        <v>48</v>
      </c>
      <c r="B76" s="82">
        <f t="shared" si="7"/>
        <v>45206</v>
      </c>
      <c r="C76" s="15">
        <f t="shared" si="8"/>
        <v>85000</v>
      </c>
      <c r="D76" s="15">
        <f t="shared" si="9"/>
        <v>3432</v>
      </c>
      <c r="E76" s="15">
        <f t="shared" si="10"/>
        <v>81568</v>
      </c>
      <c r="F76" s="20">
        <f t="shared" si="11"/>
        <v>999259</v>
      </c>
      <c r="G76" s="33" t="str">
        <f t="shared" si="6"/>
        <v/>
      </c>
    </row>
    <row r="77" spans="1:7" x14ac:dyDescent="0.25">
      <c r="A77" s="3">
        <v>49</v>
      </c>
      <c r="B77" s="82">
        <f t="shared" si="7"/>
        <v>45237</v>
      </c>
      <c r="C77" s="15">
        <f t="shared" si="8"/>
        <v>85000</v>
      </c>
      <c r="D77" s="15">
        <f t="shared" si="9"/>
        <v>3173</v>
      </c>
      <c r="E77" s="15">
        <f t="shared" si="10"/>
        <v>81827</v>
      </c>
      <c r="F77" s="20">
        <f t="shared" si="11"/>
        <v>917432</v>
      </c>
      <c r="G77" s="33" t="str">
        <f t="shared" si="6"/>
        <v/>
      </c>
    </row>
    <row r="78" spans="1:7" x14ac:dyDescent="0.25">
      <c r="A78" s="3">
        <v>50</v>
      </c>
      <c r="B78" s="82">
        <f t="shared" si="7"/>
        <v>45267</v>
      </c>
      <c r="C78" s="15">
        <f t="shared" si="8"/>
        <v>85000</v>
      </c>
      <c r="D78" s="15">
        <f t="shared" si="9"/>
        <v>2913</v>
      </c>
      <c r="E78" s="15">
        <f t="shared" si="10"/>
        <v>82087</v>
      </c>
      <c r="F78" s="20">
        <f t="shared" si="11"/>
        <v>835345</v>
      </c>
      <c r="G78" s="33" t="str">
        <f t="shared" si="6"/>
        <v/>
      </c>
    </row>
    <row r="79" spans="1:7" x14ac:dyDescent="0.25">
      <c r="A79" s="3">
        <v>51</v>
      </c>
      <c r="B79" s="82">
        <f t="shared" si="7"/>
        <v>45298</v>
      </c>
      <c r="C79" s="15">
        <f t="shared" si="8"/>
        <v>85000</v>
      </c>
      <c r="D79" s="15">
        <f t="shared" si="9"/>
        <v>2652</v>
      </c>
      <c r="E79" s="15">
        <f t="shared" si="10"/>
        <v>82348</v>
      </c>
      <c r="F79" s="20">
        <f t="shared" si="11"/>
        <v>752997</v>
      </c>
      <c r="G79" s="33" t="str">
        <f t="shared" si="6"/>
        <v/>
      </c>
    </row>
    <row r="80" spans="1:7" x14ac:dyDescent="0.25">
      <c r="A80" s="3">
        <v>52</v>
      </c>
      <c r="B80" s="82">
        <f t="shared" si="7"/>
        <v>45329</v>
      </c>
      <c r="C80" s="15">
        <f t="shared" si="8"/>
        <v>85000</v>
      </c>
      <c r="D80" s="15">
        <f t="shared" si="9"/>
        <v>2391</v>
      </c>
      <c r="E80" s="15">
        <f t="shared" si="10"/>
        <v>82609</v>
      </c>
      <c r="F80" s="20">
        <f t="shared" si="11"/>
        <v>670388</v>
      </c>
      <c r="G80" s="33" t="str">
        <f t="shared" si="6"/>
        <v/>
      </c>
    </row>
    <row r="81" spans="1:7" x14ac:dyDescent="0.25">
      <c r="A81" s="3">
        <v>53</v>
      </c>
      <c r="B81" s="82">
        <f t="shared" si="7"/>
        <v>45358</v>
      </c>
      <c r="C81" s="15">
        <f t="shared" si="8"/>
        <v>85000</v>
      </c>
      <c r="D81" s="15">
        <f t="shared" si="9"/>
        <v>2128</v>
      </c>
      <c r="E81" s="15">
        <f t="shared" si="10"/>
        <v>82872</v>
      </c>
      <c r="F81" s="20">
        <f t="shared" si="11"/>
        <v>587516</v>
      </c>
      <c r="G81" s="33" t="str">
        <f t="shared" si="6"/>
        <v/>
      </c>
    </row>
    <row r="82" spans="1:7" x14ac:dyDescent="0.25">
      <c r="A82" s="3">
        <v>54</v>
      </c>
      <c r="B82" s="82">
        <f t="shared" si="7"/>
        <v>45389</v>
      </c>
      <c r="C82" s="15">
        <f t="shared" si="8"/>
        <v>85000</v>
      </c>
      <c r="D82" s="15">
        <f t="shared" si="9"/>
        <v>1865</v>
      </c>
      <c r="E82" s="15">
        <f t="shared" si="10"/>
        <v>83135</v>
      </c>
      <c r="F82" s="20">
        <f t="shared" si="11"/>
        <v>504381</v>
      </c>
      <c r="G82" s="33" t="str">
        <f t="shared" si="6"/>
        <v/>
      </c>
    </row>
    <row r="83" spans="1:7" x14ac:dyDescent="0.25">
      <c r="A83" s="3">
        <v>55</v>
      </c>
      <c r="B83" s="82">
        <f t="shared" si="7"/>
        <v>45419</v>
      </c>
      <c r="C83" s="15">
        <f t="shared" si="8"/>
        <v>85000</v>
      </c>
      <c r="D83" s="15">
        <f t="shared" si="9"/>
        <v>1601</v>
      </c>
      <c r="E83" s="15">
        <f t="shared" si="10"/>
        <v>83399</v>
      </c>
      <c r="F83" s="20">
        <f t="shared" si="11"/>
        <v>420982</v>
      </c>
      <c r="G83" s="33" t="str">
        <f t="shared" si="6"/>
        <v/>
      </c>
    </row>
    <row r="84" spans="1:7" x14ac:dyDescent="0.25">
      <c r="A84" s="3">
        <v>56</v>
      </c>
      <c r="B84" s="82">
        <f t="shared" si="7"/>
        <v>45450</v>
      </c>
      <c r="C84" s="15">
        <f t="shared" si="8"/>
        <v>85000</v>
      </c>
      <c r="D84" s="15">
        <f t="shared" si="9"/>
        <v>1337</v>
      </c>
      <c r="E84" s="15">
        <f t="shared" si="10"/>
        <v>83663</v>
      </c>
      <c r="F84" s="20">
        <f t="shared" si="11"/>
        <v>337319</v>
      </c>
      <c r="G84" s="33" t="str">
        <f t="shared" si="6"/>
        <v/>
      </c>
    </row>
    <row r="85" spans="1:7" x14ac:dyDescent="0.25">
      <c r="A85" s="3">
        <v>57</v>
      </c>
      <c r="B85" s="82">
        <f t="shared" si="7"/>
        <v>45480</v>
      </c>
      <c r="C85" s="15">
        <f t="shared" si="8"/>
        <v>85000</v>
      </c>
      <c r="D85" s="15">
        <f t="shared" si="9"/>
        <v>1071</v>
      </c>
      <c r="E85" s="15">
        <f t="shared" si="10"/>
        <v>83929</v>
      </c>
      <c r="F85" s="20">
        <f t="shared" si="11"/>
        <v>253390</v>
      </c>
      <c r="G85" s="33" t="str">
        <f t="shared" si="6"/>
        <v/>
      </c>
    </row>
    <row r="86" spans="1:7" x14ac:dyDescent="0.25">
      <c r="A86" s="3">
        <v>58</v>
      </c>
      <c r="B86" s="82">
        <f t="shared" si="7"/>
        <v>45511</v>
      </c>
      <c r="C86" s="15">
        <f t="shared" si="8"/>
        <v>85000</v>
      </c>
      <c r="D86" s="15">
        <f t="shared" si="9"/>
        <v>805</v>
      </c>
      <c r="E86" s="15">
        <f t="shared" si="10"/>
        <v>84195</v>
      </c>
      <c r="F86" s="20">
        <f t="shared" si="11"/>
        <v>169195</v>
      </c>
      <c r="G86" s="33" t="str">
        <f t="shared" si="6"/>
        <v/>
      </c>
    </row>
    <row r="87" spans="1:7" x14ac:dyDescent="0.25">
      <c r="A87" s="3">
        <v>59</v>
      </c>
      <c r="B87" s="82">
        <f t="shared" si="7"/>
        <v>45542</v>
      </c>
      <c r="C87" s="15">
        <f t="shared" si="8"/>
        <v>85000</v>
      </c>
      <c r="D87" s="15">
        <f t="shared" si="9"/>
        <v>537</v>
      </c>
      <c r="E87" s="15">
        <f t="shared" si="10"/>
        <v>84463</v>
      </c>
      <c r="F87" s="20">
        <f t="shared" si="11"/>
        <v>84732</v>
      </c>
      <c r="G87" s="33" t="str">
        <f t="shared" si="6"/>
        <v/>
      </c>
    </row>
    <row r="88" spans="1:7" x14ac:dyDescent="0.25">
      <c r="A88" s="3">
        <v>60</v>
      </c>
      <c r="B88" s="82">
        <f t="shared" si="7"/>
        <v>45572</v>
      </c>
      <c r="C88" s="15">
        <f t="shared" si="8"/>
        <v>85000</v>
      </c>
      <c r="D88" s="15">
        <f t="shared" si="9"/>
        <v>269</v>
      </c>
      <c r="E88" s="15">
        <f t="shared" si="10"/>
        <v>84731</v>
      </c>
      <c r="F88" s="20">
        <f t="shared" si="11"/>
        <v>1</v>
      </c>
      <c r="G88" s="33" t="str">
        <f t="shared" si="6"/>
        <v/>
      </c>
    </row>
    <row r="89" spans="1:7" x14ac:dyDescent="0.25">
      <c r="A89" s="3">
        <v>61</v>
      </c>
      <c r="B89" s="82" t="str">
        <f t="shared" si="7"/>
        <v/>
      </c>
      <c r="C89" s="15" t="str">
        <f t="shared" si="8"/>
        <v/>
      </c>
      <c r="D89" s="15" t="str">
        <f t="shared" si="9"/>
        <v/>
      </c>
      <c r="E89" s="15" t="str">
        <f t="shared" si="10"/>
        <v/>
      </c>
      <c r="F89" s="20" t="str">
        <f t="shared" si="11"/>
        <v/>
      </c>
      <c r="G89" s="33" t="str">
        <f t="shared" si="6"/>
        <v/>
      </c>
    </row>
    <row r="90" spans="1:7" x14ac:dyDescent="0.25">
      <c r="A90" s="3">
        <v>62</v>
      </c>
      <c r="B90" s="82" t="str">
        <f t="shared" si="7"/>
        <v/>
      </c>
      <c r="C90" s="15" t="str">
        <f t="shared" si="8"/>
        <v/>
      </c>
      <c r="D90" s="15" t="str">
        <f t="shared" si="9"/>
        <v/>
      </c>
      <c r="E90" s="15" t="str">
        <f t="shared" si="10"/>
        <v/>
      </c>
      <c r="F90" s="20" t="str">
        <f t="shared" si="11"/>
        <v/>
      </c>
      <c r="G90" s="33" t="str">
        <f t="shared" si="6"/>
        <v/>
      </c>
    </row>
    <row r="91" spans="1:7" x14ac:dyDescent="0.25">
      <c r="A91" s="3">
        <v>63</v>
      </c>
      <c r="B91" s="82" t="str">
        <f t="shared" si="7"/>
        <v/>
      </c>
      <c r="C91" s="15" t="str">
        <f t="shared" si="8"/>
        <v/>
      </c>
      <c r="D91" s="15" t="str">
        <f t="shared" si="9"/>
        <v/>
      </c>
      <c r="E91" s="15" t="str">
        <f t="shared" si="10"/>
        <v/>
      </c>
      <c r="F91" s="20" t="str">
        <f t="shared" si="11"/>
        <v/>
      </c>
      <c r="G91" s="33" t="str">
        <f t="shared" si="6"/>
        <v/>
      </c>
    </row>
    <row r="92" spans="1:7" x14ac:dyDescent="0.25">
      <c r="A92" s="3">
        <v>64</v>
      </c>
      <c r="B92" s="82" t="str">
        <f t="shared" si="7"/>
        <v/>
      </c>
      <c r="C92" s="15" t="str">
        <f t="shared" si="8"/>
        <v/>
      </c>
      <c r="D92" s="15" t="str">
        <f t="shared" si="9"/>
        <v/>
      </c>
      <c r="E92" s="15" t="str">
        <f t="shared" si="10"/>
        <v/>
      </c>
      <c r="F92" s="20" t="str">
        <f t="shared" si="11"/>
        <v/>
      </c>
      <c r="G92" s="33" t="str">
        <f t="shared" si="6"/>
        <v/>
      </c>
    </row>
    <row r="93" spans="1:7" x14ac:dyDescent="0.25">
      <c r="A93" s="3">
        <v>65</v>
      </c>
      <c r="B93" s="82" t="str">
        <f t="shared" si="7"/>
        <v/>
      </c>
      <c r="C93" s="15" t="str">
        <f t="shared" si="8"/>
        <v/>
      </c>
      <c r="D93" s="15" t="str">
        <f t="shared" si="9"/>
        <v/>
      </c>
      <c r="E93" s="15" t="str">
        <f t="shared" si="10"/>
        <v/>
      </c>
      <c r="F93" s="20" t="str">
        <f t="shared" si="11"/>
        <v/>
      </c>
      <c r="G93" s="33" t="str">
        <f t="shared" ref="G93:G124" si="12">IF(AND(B93&gt;FYE-365,B93&lt;=FYE),"CY","")</f>
        <v/>
      </c>
    </row>
    <row r="94" spans="1:7" x14ac:dyDescent="0.25">
      <c r="A94" s="3">
        <v>66</v>
      </c>
      <c r="B94" s="82" t="str">
        <f t="shared" ref="B94:B125" si="13">IF(A94&lt;=Periods,DATE(YEAR(B93),MONTH(B93)+Increment,DAY(B93)),"")</f>
        <v/>
      </c>
      <c r="C94" s="15" t="str">
        <f t="shared" ref="C94:C125" si="14">IF(A94&lt;=Periods,ROUND(PmtCalc,0),"")</f>
        <v/>
      </c>
      <c r="D94" s="15" t="str">
        <f t="shared" ref="D94:D125" si="15">IF(A94&lt;=Periods,ROUND(+F93*PerRate,0),"")</f>
        <v/>
      </c>
      <c r="E94" s="15" t="str">
        <f t="shared" ref="E94:E125" si="16">IF(A94&lt;=Periods,C94-D94,"")</f>
        <v/>
      </c>
      <c r="F94" s="20" t="str">
        <f t="shared" ref="F94:F125" si="17">IF(A94&lt;=Periods,F93-E94,"")</f>
        <v/>
      </c>
      <c r="G94" s="33" t="str">
        <f t="shared" si="12"/>
        <v/>
      </c>
    </row>
    <row r="95" spans="1:7" x14ac:dyDescent="0.25">
      <c r="A95" s="3">
        <v>67</v>
      </c>
      <c r="B95" s="82" t="str">
        <f t="shared" si="13"/>
        <v/>
      </c>
      <c r="C95" s="15" t="str">
        <f t="shared" si="14"/>
        <v/>
      </c>
      <c r="D95" s="15" t="str">
        <f t="shared" si="15"/>
        <v/>
      </c>
      <c r="E95" s="15" t="str">
        <f t="shared" si="16"/>
        <v/>
      </c>
      <c r="F95" s="20" t="str">
        <f t="shared" si="17"/>
        <v/>
      </c>
      <c r="G95" s="33" t="str">
        <f t="shared" si="12"/>
        <v/>
      </c>
    </row>
    <row r="96" spans="1:7" x14ac:dyDescent="0.25">
      <c r="A96" s="3">
        <v>68</v>
      </c>
      <c r="B96" s="82" t="str">
        <f t="shared" si="13"/>
        <v/>
      </c>
      <c r="C96" s="15" t="str">
        <f t="shared" si="14"/>
        <v/>
      </c>
      <c r="D96" s="15" t="str">
        <f t="shared" si="15"/>
        <v/>
      </c>
      <c r="E96" s="15" t="str">
        <f t="shared" si="16"/>
        <v/>
      </c>
      <c r="F96" s="20" t="str">
        <f t="shared" si="17"/>
        <v/>
      </c>
      <c r="G96" s="33" t="str">
        <f t="shared" si="12"/>
        <v/>
      </c>
    </row>
    <row r="97" spans="1:7" x14ac:dyDescent="0.25">
      <c r="A97" s="3">
        <v>69</v>
      </c>
      <c r="B97" s="82" t="str">
        <f t="shared" si="13"/>
        <v/>
      </c>
      <c r="C97" s="15" t="str">
        <f t="shared" si="14"/>
        <v/>
      </c>
      <c r="D97" s="15" t="str">
        <f t="shared" si="15"/>
        <v/>
      </c>
      <c r="E97" s="15" t="str">
        <f t="shared" si="16"/>
        <v/>
      </c>
      <c r="F97" s="20" t="str">
        <f t="shared" si="17"/>
        <v/>
      </c>
      <c r="G97" s="33" t="str">
        <f t="shared" si="12"/>
        <v/>
      </c>
    </row>
    <row r="98" spans="1:7" x14ac:dyDescent="0.25">
      <c r="A98" s="3">
        <v>70</v>
      </c>
      <c r="B98" s="82" t="str">
        <f t="shared" si="13"/>
        <v/>
      </c>
      <c r="C98" s="15" t="str">
        <f t="shared" si="14"/>
        <v/>
      </c>
      <c r="D98" s="15" t="str">
        <f t="shared" si="15"/>
        <v/>
      </c>
      <c r="E98" s="15" t="str">
        <f t="shared" si="16"/>
        <v/>
      </c>
      <c r="F98" s="20" t="str">
        <f t="shared" si="17"/>
        <v/>
      </c>
      <c r="G98" s="33" t="str">
        <f t="shared" si="12"/>
        <v/>
      </c>
    </row>
    <row r="99" spans="1:7" x14ac:dyDescent="0.25">
      <c r="A99" s="3">
        <v>71</v>
      </c>
      <c r="B99" s="82" t="str">
        <f t="shared" si="13"/>
        <v/>
      </c>
      <c r="C99" s="15" t="str">
        <f t="shared" si="14"/>
        <v/>
      </c>
      <c r="D99" s="15" t="str">
        <f t="shared" si="15"/>
        <v/>
      </c>
      <c r="E99" s="15" t="str">
        <f t="shared" si="16"/>
        <v/>
      </c>
      <c r="F99" s="20" t="str">
        <f t="shared" si="17"/>
        <v/>
      </c>
      <c r="G99" s="33" t="str">
        <f t="shared" si="12"/>
        <v/>
      </c>
    </row>
    <row r="100" spans="1:7" x14ac:dyDescent="0.25">
      <c r="A100" s="3">
        <v>72</v>
      </c>
      <c r="B100" s="82" t="str">
        <f t="shared" si="13"/>
        <v/>
      </c>
      <c r="C100" s="15" t="str">
        <f t="shared" si="14"/>
        <v/>
      </c>
      <c r="D100" s="15" t="str">
        <f t="shared" si="15"/>
        <v/>
      </c>
      <c r="E100" s="15" t="str">
        <f t="shared" si="16"/>
        <v/>
      </c>
      <c r="F100" s="20" t="str">
        <f t="shared" si="17"/>
        <v/>
      </c>
      <c r="G100" s="33" t="str">
        <f t="shared" si="12"/>
        <v/>
      </c>
    </row>
    <row r="101" spans="1:7" x14ac:dyDescent="0.25">
      <c r="A101" s="3">
        <v>73</v>
      </c>
      <c r="B101" s="82" t="str">
        <f t="shared" si="13"/>
        <v/>
      </c>
      <c r="C101" s="15" t="str">
        <f t="shared" si="14"/>
        <v/>
      </c>
      <c r="D101" s="15" t="str">
        <f t="shared" si="15"/>
        <v/>
      </c>
      <c r="E101" s="15" t="str">
        <f t="shared" si="16"/>
        <v/>
      </c>
      <c r="F101" s="20" t="str">
        <f t="shared" si="17"/>
        <v/>
      </c>
      <c r="G101" s="33" t="str">
        <f t="shared" si="12"/>
        <v/>
      </c>
    </row>
    <row r="102" spans="1:7" x14ac:dyDescent="0.25">
      <c r="A102" s="3">
        <v>74</v>
      </c>
      <c r="B102" s="82" t="str">
        <f t="shared" si="13"/>
        <v/>
      </c>
      <c r="C102" s="15" t="str">
        <f t="shared" si="14"/>
        <v/>
      </c>
      <c r="D102" s="15" t="str">
        <f t="shared" si="15"/>
        <v/>
      </c>
      <c r="E102" s="15" t="str">
        <f t="shared" si="16"/>
        <v/>
      </c>
      <c r="F102" s="20" t="str">
        <f t="shared" si="17"/>
        <v/>
      </c>
      <c r="G102" s="33" t="str">
        <f t="shared" si="12"/>
        <v/>
      </c>
    </row>
    <row r="103" spans="1:7" x14ac:dyDescent="0.25">
      <c r="A103" s="3">
        <v>75</v>
      </c>
      <c r="B103" s="82" t="str">
        <f t="shared" si="13"/>
        <v/>
      </c>
      <c r="C103" s="15" t="str">
        <f t="shared" si="14"/>
        <v/>
      </c>
      <c r="D103" s="15" t="str">
        <f t="shared" si="15"/>
        <v/>
      </c>
      <c r="E103" s="15" t="str">
        <f t="shared" si="16"/>
        <v/>
      </c>
      <c r="F103" s="20" t="str">
        <f t="shared" si="17"/>
        <v/>
      </c>
      <c r="G103" s="33" t="str">
        <f t="shared" si="12"/>
        <v/>
      </c>
    </row>
    <row r="104" spans="1:7" x14ac:dyDescent="0.25">
      <c r="A104" s="3">
        <v>76</v>
      </c>
      <c r="B104" s="82" t="str">
        <f t="shared" si="13"/>
        <v/>
      </c>
      <c r="C104" s="15" t="str">
        <f t="shared" si="14"/>
        <v/>
      </c>
      <c r="D104" s="15" t="str">
        <f t="shared" si="15"/>
        <v/>
      </c>
      <c r="E104" s="15" t="str">
        <f t="shared" si="16"/>
        <v/>
      </c>
      <c r="F104" s="20" t="str">
        <f t="shared" si="17"/>
        <v/>
      </c>
      <c r="G104" s="33" t="str">
        <f t="shared" si="12"/>
        <v/>
      </c>
    </row>
    <row r="105" spans="1:7" x14ac:dyDescent="0.25">
      <c r="A105" s="3">
        <v>77</v>
      </c>
      <c r="B105" s="82" t="str">
        <f t="shared" si="13"/>
        <v/>
      </c>
      <c r="C105" s="15" t="str">
        <f t="shared" si="14"/>
        <v/>
      </c>
      <c r="D105" s="15" t="str">
        <f t="shared" si="15"/>
        <v/>
      </c>
      <c r="E105" s="15" t="str">
        <f t="shared" si="16"/>
        <v/>
      </c>
      <c r="F105" s="20" t="str">
        <f t="shared" si="17"/>
        <v/>
      </c>
      <c r="G105" s="33" t="str">
        <f t="shared" si="12"/>
        <v/>
      </c>
    </row>
    <row r="106" spans="1:7" x14ac:dyDescent="0.25">
      <c r="A106" s="3">
        <v>78</v>
      </c>
      <c r="B106" s="82" t="str">
        <f t="shared" si="13"/>
        <v/>
      </c>
      <c r="C106" s="15" t="str">
        <f t="shared" si="14"/>
        <v/>
      </c>
      <c r="D106" s="15" t="str">
        <f t="shared" si="15"/>
        <v/>
      </c>
      <c r="E106" s="15" t="str">
        <f t="shared" si="16"/>
        <v/>
      </c>
      <c r="F106" s="20" t="str">
        <f t="shared" si="17"/>
        <v/>
      </c>
      <c r="G106" s="33" t="str">
        <f t="shared" si="12"/>
        <v/>
      </c>
    </row>
    <row r="107" spans="1:7" x14ac:dyDescent="0.25">
      <c r="A107" s="3">
        <v>79</v>
      </c>
      <c r="B107" s="82" t="str">
        <f t="shared" si="13"/>
        <v/>
      </c>
      <c r="C107" s="15" t="str">
        <f t="shared" si="14"/>
        <v/>
      </c>
      <c r="D107" s="15" t="str">
        <f t="shared" si="15"/>
        <v/>
      </c>
      <c r="E107" s="15" t="str">
        <f t="shared" si="16"/>
        <v/>
      </c>
      <c r="F107" s="20" t="str">
        <f t="shared" si="17"/>
        <v/>
      </c>
      <c r="G107" s="33" t="str">
        <f t="shared" si="12"/>
        <v/>
      </c>
    </row>
    <row r="108" spans="1:7" x14ac:dyDescent="0.25">
      <c r="A108" s="3">
        <v>80</v>
      </c>
      <c r="B108" s="82" t="str">
        <f t="shared" si="13"/>
        <v/>
      </c>
      <c r="C108" s="15" t="str">
        <f t="shared" si="14"/>
        <v/>
      </c>
      <c r="D108" s="15" t="str">
        <f t="shared" si="15"/>
        <v/>
      </c>
      <c r="E108" s="15" t="str">
        <f t="shared" si="16"/>
        <v/>
      </c>
      <c r="F108" s="20" t="str">
        <f t="shared" si="17"/>
        <v/>
      </c>
      <c r="G108" s="33" t="str">
        <f t="shared" si="12"/>
        <v/>
      </c>
    </row>
    <row r="109" spans="1:7" x14ac:dyDescent="0.25">
      <c r="A109" s="3">
        <v>81</v>
      </c>
      <c r="B109" s="82" t="str">
        <f t="shared" si="13"/>
        <v/>
      </c>
      <c r="C109" s="15" t="str">
        <f t="shared" si="14"/>
        <v/>
      </c>
      <c r="D109" s="15" t="str">
        <f t="shared" si="15"/>
        <v/>
      </c>
      <c r="E109" s="15" t="str">
        <f t="shared" si="16"/>
        <v/>
      </c>
      <c r="F109" s="20" t="str">
        <f t="shared" si="17"/>
        <v/>
      </c>
      <c r="G109" s="33" t="str">
        <f t="shared" si="12"/>
        <v/>
      </c>
    </row>
    <row r="110" spans="1:7" x14ac:dyDescent="0.25">
      <c r="A110" s="3">
        <v>82</v>
      </c>
      <c r="B110" s="82" t="str">
        <f t="shared" si="13"/>
        <v/>
      </c>
      <c r="C110" s="15" t="str">
        <f t="shared" si="14"/>
        <v/>
      </c>
      <c r="D110" s="15" t="str">
        <f t="shared" si="15"/>
        <v/>
      </c>
      <c r="E110" s="15" t="str">
        <f t="shared" si="16"/>
        <v/>
      </c>
      <c r="F110" s="20" t="str">
        <f t="shared" si="17"/>
        <v/>
      </c>
      <c r="G110" s="33" t="str">
        <f t="shared" si="12"/>
        <v/>
      </c>
    </row>
    <row r="111" spans="1:7" x14ac:dyDescent="0.25">
      <c r="A111" s="3">
        <v>83</v>
      </c>
      <c r="B111" s="82" t="str">
        <f t="shared" si="13"/>
        <v/>
      </c>
      <c r="C111" s="15" t="str">
        <f t="shared" si="14"/>
        <v/>
      </c>
      <c r="D111" s="15" t="str">
        <f t="shared" si="15"/>
        <v/>
      </c>
      <c r="E111" s="15" t="str">
        <f t="shared" si="16"/>
        <v/>
      </c>
      <c r="F111" s="20" t="str">
        <f t="shared" si="17"/>
        <v/>
      </c>
      <c r="G111" s="33" t="str">
        <f t="shared" si="12"/>
        <v/>
      </c>
    </row>
    <row r="112" spans="1:7" x14ac:dyDescent="0.25">
      <c r="A112" s="3">
        <v>84</v>
      </c>
      <c r="B112" s="82" t="str">
        <f t="shared" si="13"/>
        <v/>
      </c>
      <c r="C112" s="15" t="str">
        <f t="shared" si="14"/>
        <v/>
      </c>
      <c r="D112" s="15" t="str">
        <f t="shared" si="15"/>
        <v/>
      </c>
      <c r="E112" s="15" t="str">
        <f t="shared" si="16"/>
        <v/>
      </c>
      <c r="F112" s="20" t="str">
        <f t="shared" si="17"/>
        <v/>
      </c>
      <c r="G112" s="33" t="str">
        <f t="shared" si="12"/>
        <v/>
      </c>
    </row>
    <row r="113" spans="1:7" x14ac:dyDescent="0.25">
      <c r="A113" s="3">
        <v>85</v>
      </c>
      <c r="B113" s="82" t="str">
        <f t="shared" si="13"/>
        <v/>
      </c>
      <c r="C113" s="15" t="str">
        <f t="shared" si="14"/>
        <v/>
      </c>
      <c r="D113" s="15" t="str">
        <f t="shared" si="15"/>
        <v/>
      </c>
      <c r="E113" s="15" t="str">
        <f t="shared" si="16"/>
        <v/>
      </c>
      <c r="F113" s="20" t="str">
        <f t="shared" si="17"/>
        <v/>
      </c>
      <c r="G113" s="33" t="str">
        <f t="shared" si="12"/>
        <v/>
      </c>
    </row>
    <row r="114" spans="1:7" x14ac:dyDescent="0.25">
      <c r="A114" s="3">
        <v>86</v>
      </c>
      <c r="B114" s="82" t="str">
        <f t="shared" si="13"/>
        <v/>
      </c>
      <c r="C114" s="15" t="str">
        <f t="shared" si="14"/>
        <v/>
      </c>
      <c r="D114" s="15" t="str">
        <f t="shared" si="15"/>
        <v/>
      </c>
      <c r="E114" s="15" t="str">
        <f t="shared" si="16"/>
        <v/>
      </c>
      <c r="F114" s="20" t="str">
        <f t="shared" si="17"/>
        <v/>
      </c>
      <c r="G114" s="33" t="str">
        <f t="shared" si="12"/>
        <v/>
      </c>
    </row>
    <row r="115" spans="1:7" x14ac:dyDescent="0.25">
      <c r="A115" s="3">
        <v>87</v>
      </c>
      <c r="B115" s="82" t="str">
        <f t="shared" si="13"/>
        <v/>
      </c>
      <c r="C115" s="15" t="str">
        <f t="shared" si="14"/>
        <v/>
      </c>
      <c r="D115" s="15" t="str">
        <f t="shared" si="15"/>
        <v/>
      </c>
      <c r="E115" s="15" t="str">
        <f t="shared" si="16"/>
        <v/>
      </c>
      <c r="F115" s="20" t="str">
        <f t="shared" si="17"/>
        <v/>
      </c>
      <c r="G115" s="33" t="str">
        <f t="shared" si="12"/>
        <v/>
      </c>
    </row>
    <row r="116" spans="1:7" x14ac:dyDescent="0.25">
      <c r="A116" s="3">
        <v>88</v>
      </c>
      <c r="B116" s="82" t="str">
        <f t="shared" si="13"/>
        <v/>
      </c>
      <c r="C116" s="15" t="str">
        <f t="shared" si="14"/>
        <v/>
      </c>
      <c r="D116" s="15" t="str">
        <f t="shared" si="15"/>
        <v/>
      </c>
      <c r="E116" s="15" t="str">
        <f t="shared" si="16"/>
        <v/>
      </c>
      <c r="F116" s="20" t="str">
        <f t="shared" si="17"/>
        <v/>
      </c>
      <c r="G116" s="33" t="str">
        <f t="shared" si="12"/>
        <v/>
      </c>
    </row>
    <row r="117" spans="1:7" x14ac:dyDescent="0.25">
      <c r="A117" s="3">
        <v>89</v>
      </c>
      <c r="B117" s="82" t="str">
        <f t="shared" si="13"/>
        <v/>
      </c>
      <c r="C117" s="15" t="str">
        <f t="shared" si="14"/>
        <v/>
      </c>
      <c r="D117" s="15" t="str">
        <f t="shared" si="15"/>
        <v/>
      </c>
      <c r="E117" s="15" t="str">
        <f t="shared" si="16"/>
        <v/>
      </c>
      <c r="F117" s="20" t="str">
        <f t="shared" si="17"/>
        <v/>
      </c>
      <c r="G117" s="33" t="str">
        <f t="shared" si="12"/>
        <v/>
      </c>
    </row>
    <row r="118" spans="1:7" x14ac:dyDescent="0.25">
      <c r="A118" s="3">
        <v>90</v>
      </c>
      <c r="B118" s="82" t="str">
        <f t="shared" si="13"/>
        <v/>
      </c>
      <c r="C118" s="15" t="str">
        <f t="shared" si="14"/>
        <v/>
      </c>
      <c r="D118" s="15" t="str">
        <f t="shared" si="15"/>
        <v/>
      </c>
      <c r="E118" s="15" t="str">
        <f t="shared" si="16"/>
        <v/>
      </c>
      <c r="F118" s="20" t="str">
        <f t="shared" si="17"/>
        <v/>
      </c>
      <c r="G118" s="33" t="str">
        <f t="shared" si="12"/>
        <v/>
      </c>
    </row>
    <row r="119" spans="1:7" x14ac:dyDescent="0.25">
      <c r="A119" s="3">
        <v>91</v>
      </c>
      <c r="B119" s="82" t="str">
        <f t="shared" si="13"/>
        <v/>
      </c>
      <c r="C119" s="15" t="str">
        <f t="shared" si="14"/>
        <v/>
      </c>
      <c r="D119" s="15" t="str">
        <f t="shared" si="15"/>
        <v/>
      </c>
      <c r="E119" s="15" t="str">
        <f t="shared" si="16"/>
        <v/>
      </c>
      <c r="F119" s="20" t="str">
        <f t="shared" si="17"/>
        <v/>
      </c>
      <c r="G119" s="33" t="str">
        <f t="shared" si="12"/>
        <v/>
      </c>
    </row>
    <row r="120" spans="1:7" x14ac:dyDescent="0.25">
      <c r="A120" s="3">
        <v>92</v>
      </c>
      <c r="B120" s="82" t="str">
        <f t="shared" si="13"/>
        <v/>
      </c>
      <c r="C120" s="15" t="str">
        <f t="shared" si="14"/>
        <v/>
      </c>
      <c r="D120" s="15" t="str">
        <f t="shared" si="15"/>
        <v/>
      </c>
      <c r="E120" s="15" t="str">
        <f t="shared" si="16"/>
        <v/>
      </c>
      <c r="F120" s="20" t="str">
        <f t="shared" si="17"/>
        <v/>
      </c>
      <c r="G120" s="33" t="str">
        <f t="shared" si="12"/>
        <v/>
      </c>
    </row>
    <row r="121" spans="1:7" x14ac:dyDescent="0.25">
      <c r="A121" s="3">
        <v>93</v>
      </c>
      <c r="B121" s="82" t="str">
        <f t="shared" si="13"/>
        <v/>
      </c>
      <c r="C121" s="15" t="str">
        <f t="shared" si="14"/>
        <v/>
      </c>
      <c r="D121" s="15" t="str">
        <f t="shared" si="15"/>
        <v/>
      </c>
      <c r="E121" s="15" t="str">
        <f t="shared" si="16"/>
        <v/>
      </c>
      <c r="F121" s="20" t="str">
        <f t="shared" si="17"/>
        <v/>
      </c>
      <c r="G121" s="33" t="str">
        <f t="shared" si="12"/>
        <v/>
      </c>
    </row>
    <row r="122" spans="1:7" x14ac:dyDescent="0.25">
      <c r="A122" s="3">
        <v>94</v>
      </c>
      <c r="B122" s="82" t="str">
        <f t="shared" si="13"/>
        <v/>
      </c>
      <c r="C122" s="15" t="str">
        <f t="shared" si="14"/>
        <v/>
      </c>
      <c r="D122" s="15" t="str">
        <f t="shared" si="15"/>
        <v/>
      </c>
      <c r="E122" s="15" t="str">
        <f t="shared" si="16"/>
        <v/>
      </c>
      <c r="F122" s="20" t="str">
        <f t="shared" si="17"/>
        <v/>
      </c>
      <c r="G122" s="33" t="str">
        <f t="shared" si="12"/>
        <v/>
      </c>
    </row>
    <row r="123" spans="1:7" x14ac:dyDescent="0.25">
      <c r="A123" s="3">
        <v>95</v>
      </c>
      <c r="B123" s="82" t="str">
        <f t="shared" si="13"/>
        <v/>
      </c>
      <c r="C123" s="15" t="str">
        <f t="shared" si="14"/>
        <v/>
      </c>
      <c r="D123" s="15" t="str">
        <f t="shared" si="15"/>
        <v/>
      </c>
      <c r="E123" s="15" t="str">
        <f t="shared" si="16"/>
        <v/>
      </c>
      <c r="F123" s="20" t="str">
        <f t="shared" si="17"/>
        <v/>
      </c>
      <c r="G123" s="33" t="str">
        <f t="shared" si="12"/>
        <v/>
      </c>
    </row>
    <row r="124" spans="1:7" x14ac:dyDescent="0.25">
      <c r="A124" s="3">
        <v>96</v>
      </c>
      <c r="B124" s="82" t="str">
        <f t="shared" si="13"/>
        <v/>
      </c>
      <c r="C124" s="15" t="str">
        <f t="shared" si="14"/>
        <v/>
      </c>
      <c r="D124" s="15" t="str">
        <f t="shared" si="15"/>
        <v/>
      </c>
      <c r="E124" s="15" t="str">
        <f t="shared" si="16"/>
        <v/>
      </c>
      <c r="F124" s="20" t="str">
        <f t="shared" si="17"/>
        <v/>
      </c>
      <c r="G124" s="33" t="str">
        <f t="shared" si="12"/>
        <v/>
      </c>
    </row>
    <row r="125" spans="1:7" x14ac:dyDescent="0.25">
      <c r="A125" s="3">
        <v>97</v>
      </c>
      <c r="B125" s="82" t="str">
        <f t="shared" si="13"/>
        <v/>
      </c>
      <c r="C125" s="15" t="str">
        <f t="shared" si="14"/>
        <v/>
      </c>
      <c r="D125" s="15" t="str">
        <f t="shared" si="15"/>
        <v/>
      </c>
      <c r="E125" s="15" t="str">
        <f t="shared" si="16"/>
        <v/>
      </c>
      <c r="F125" s="20" t="str">
        <f t="shared" si="17"/>
        <v/>
      </c>
      <c r="G125" s="33" t="str">
        <f t="shared" ref="G125:G156" si="18">IF(AND(B125&gt;FYE-365,B125&lt;=FYE),"CY","")</f>
        <v/>
      </c>
    </row>
    <row r="126" spans="1:7" x14ac:dyDescent="0.25">
      <c r="A126" s="3">
        <v>98</v>
      </c>
      <c r="B126" s="82" t="str">
        <f t="shared" ref="B126:B157" si="19">IF(A126&lt;=Periods,DATE(YEAR(B125),MONTH(B125)+Increment,DAY(B125)),"")</f>
        <v/>
      </c>
      <c r="C126" s="15" t="str">
        <f t="shared" ref="C126:C157" si="20">IF(A126&lt;=Periods,ROUND(PmtCalc,0),"")</f>
        <v/>
      </c>
      <c r="D126" s="15" t="str">
        <f t="shared" ref="D126:D157" si="21">IF(A126&lt;=Periods,ROUND(+F125*PerRate,0),"")</f>
        <v/>
      </c>
      <c r="E126" s="15" t="str">
        <f t="shared" ref="E126:E157" si="22">IF(A126&lt;=Periods,C126-D126,"")</f>
        <v/>
      </c>
      <c r="F126" s="20" t="str">
        <f t="shared" ref="F126:F157" si="23">IF(A126&lt;=Periods,F125-E126,"")</f>
        <v/>
      </c>
      <c r="G126" s="33" t="str">
        <f t="shared" si="18"/>
        <v/>
      </c>
    </row>
    <row r="127" spans="1:7" x14ac:dyDescent="0.25">
      <c r="A127" s="3">
        <v>99</v>
      </c>
      <c r="B127" s="82" t="str">
        <f t="shared" si="19"/>
        <v/>
      </c>
      <c r="C127" s="15" t="str">
        <f t="shared" si="20"/>
        <v/>
      </c>
      <c r="D127" s="15" t="str">
        <f t="shared" si="21"/>
        <v/>
      </c>
      <c r="E127" s="15" t="str">
        <f t="shared" si="22"/>
        <v/>
      </c>
      <c r="F127" s="20" t="str">
        <f t="shared" si="23"/>
        <v/>
      </c>
      <c r="G127" s="33" t="str">
        <f t="shared" si="18"/>
        <v/>
      </c>
    </row>
    <row r="128" spans="1:7" x14ac:dyDescent="0.25">
      <c r="A128" s="3">
        <v>100</v>
      </c>
      <c r="B128" s="82" t="str">
        <f t="shared" si="19"/>
        <v/>
      </c>
      <c r="C128" s="15" t="str">
        <f t="shared" si="20"/>
        <v/>
      </c>
      <c r="D128" s="15" t="str">
        <f t="shared" si="21"/>
        <v/>
      </c>
      <c r="E128" s="15" t="str">
        <f t="shared" si="22"/>
        <v/>
      </c>
      <c r="F128" s="20" t="str">
        <f t="shared" si="23"/>
        <v/>
      </c>
      <c r="G128" s="33" t="str">
        <f t="shared" si="18"/>
        <v/>
      </c>
    </row>
    <row r="129" spans="1:7" x14ac:dyDescent="0.25">
      <c r="A129" s="3">
        <v>101</v>
      </c>
      <c r="B129" s="82" t="str">
        <f t="shared" si="19"/>
        <v/>
      </c>
      <c r="C129" s="15" t="str">
        <f t="shared" si="20"/>
        <v/>
      </c>
      <c r="D129" s="15" t="str">
        <f t="shared" si="21"/>
        <v/>
      </c>
      <c r="E129" s="15" t="str">
        <f t="shared" si="22"/>
        <v/>
      </c>
      <c r="F129" s="20" t="str">
        <f t="shared" si="23"/>
        <v/>
      </c>
      <c r="G129" s="33" t="str">
        <f t="shared" si="18"/>
        <v/>
      </c>
    </row>
    <row r="130" spans="1:7" x14ac:dyDescent="0.25">
      <c r="A130" s="3">
        <v>102</v>
      </c>
      <c r="B130" s="82" t="str">
        <f t="shared" si="19"/>
        <v/>
      </c>
      <c r="C130" s="15" t="str">
        <f t="shared" si="20"/>
        <v/>
      </c>
      <c r="D130" s="15" t="str">
        <f t="shared" si="21"/>
        <v/>
      </c>
      <c r="E130" s="15" t="str">
        <f t="shared" si="22"/>
        <v/>
      </c>
      <c r="F130" s="20" t="str">
        <f t="shared" si="23"/>
        <v/>
      </c>
      <c r="G130" s="33" t="str">
        <f t="shared" si="18"/>
        <v/>
      </c>
    </row>
    <row r="131" spans="1:7" x14ac:dyDescent="0.25">
      <c r="A131" s="3">
        <v>103</v>
      </c>
      <c r="B131" s="82" t="str">
        <f t="shared" si="19"/>
        <v/>
      </c>
      <c r="C131" s="15" t="str">
        <f t="shared" si="20"/>
        <v/>
      </c>
      <c r="D131" s="15" t="str">
        <f t="shared" si="21"/>
        <v/>
      </c>
      <c r="E131" s="15" t="str">
        <f t="shared" si="22"/>
        <v/>
      </c>
      <c r="F131" s="20" t="str">
        <f t="shared" si="23"/>
        <v/>
      </c>
      <c r="G131" s="33" t="str">
        <f t="shared" si="18"/>
        <v/>
      </c>
    </row>
    <row r="132" spans="1:7" x14ac:dyDescent="0.25">
      <c r="A132" s="3">
        <v>104</v>
      </c>
      <c r="B132" s="82" t="str">
        <f t="shared" si="19"/>
        <v/>
      </c>
      <c r="C132" s="15" t="str">
        <f t="shared" si="20"/>
        <v/>
      </c>
      <c r="D132" s="15" t="str">
        <f t="shared" si="21"/>
        <v/>
      </c>
      <c r="E132" s="15" t="str">
        <f t="shared" si="22"/>
        <v/>
      </c>
      <c r="F132" s="20" t="str">
        <f t="shared" si="23"/>
        <v/>
      </c>
      <c r="G132" s="33" t="str">
        <f t="shared" si="18"/>
        <v/>
      </c>
    </row>
    <row r="133" spans="1:7" x14ac:dyDescent="0.25">
      <c r="A133" s="3">
        <v>105</v>
      </c>
      <c r="B133" s="82" t="str">
        <f t="shared" si="19"/>
        <v/>
      </c>
      <c r="C133" s="15" t="str">
        <f t="shared" si="20"/>
        <v/>
      </c>
      <c r="D133" s="15" t="str">
        <f t="shared" si="21"/>
        <v/>
      </c>
      <c r="E133" s="15" t="str">
        <f t="shared" si="22"/>
        <v/>
      </c>
      <c r="F133" s="20" t="str">
        <f t="shared" si="23"/>
        <v/>
      </c>
      <c r="G133" s="33" t="str">
        <f t="shared" si="18"/>
        <v/>
      </c>
    </row>
    <row r="134" spans="1:7" x14ac:dyDescent="0.25">
      <c r="A134" s="3">
        <v>106</v>
      </c>
      <c r="B134" s="82" t="str">
        <f t="shared" si="19"/>
        <v/>
      </c>
      <c r="C134" s="15" t="str">
        <f t="shared" si="20"/>
        <v/>
      </c>
      <c r="D134" s="15" t="str">
        <f t="shared" si="21"/>
        <v/>
      </c>
      <c r="E134" s="15" t="str">
        <f t="shared" si="22"/>
        <v/>
      </c>
      <c r="F134" s="20" t="str">
        <f t="shared" si="23"/>
        <v/>
      </c>
      <c r="G134" s="33" t="str">
        <f t="shared" si="18"/>
        <v/>
      </c>
    </row>
    <row r="135" spans="1:7" x14ac:dyDescent="0.25">
      <c r="A135" s="3">
        <v>107</v>
      </c>
      <c r="B135" s="82" t="str">
        <f t="shared" si="19"/>
        <v/>
      </c>
      <c r="C135" s="15" t="str">
        <f t="shared" si="20"/>
        <v/>
      </c>
      <c r="D135" s="15" t="str">
        <f t="shared" si="21"/>
        <v/>
      </c>
      <c r="E135" s="15" t="str">
        <f t="shared" si="22"/>
        <v/>
      </c>
      <c r="F135" s="20" t="str">
        <f t="shared" si="23"/>
        <v/>
      </c>
      <c r="G135" s="33" t="str">
        <f t="shared" si="18"/>
        <v/>
      </c>
    </row>
    <row r="136" spans="1:7" x14ac:dyDescent="0.25">
      <c r="A136" s="3">
        <v>108</v>
      </c>
      <c r="B136" s="82" t="str">
        <f t="shared" si="19"/>
        <v/>
      </c>
      <c r="C136" s="15" t="str">
        <f t="shared" si="20"/>
        <v/>
      </c>
      <c r="D136" s="15" t="str">
        <f t="shared" si="21"/>
        <v/>
      </c>
      <c r="E136" s="15" t="str">
        <f t="shared" si="22"/>
        <v/>
      </c>
      <c r="F136" s="20" t="str">
        <f t="shared" si="23"/>
        <v/>
      </c>
      <c r="G136" s="33" t="str">
        <f t="shared" si="18"/>
        <v/>
      </c>
    </row>
    <row r="137" spans="1:7" x14ac:dyDescent="0.25">
      <c r="A137" s="3">
        <v>109</v>
      </c>
      <c r="B137" s="82" t="str">
        <f t="shared" si="19"/>
        <v/>
      </c>
      <c r="C137" s="15" t="str">
        <f t="shared" si="20"/>
        <v/>
      </c>
      <c r="D137" s="15" t="str">
        <f t="shared" si="21"/>
        <v/>
      </c>
      <c r="E137" s="15" t="str">
        <f t="shared" si="22"/>
        <v/>
      </c>
      <c r="F137" s="20" t="str">
        <f t="shared" si="23"/>
        <v/>
      </c>
      <c r="G137" s="33" t="str">
        <f t="shared" si="18"/>
        <v/>
      </c>
    </row>
    <row r="138" spans="1:7" x14ac:dyDescent="0.25">
      <c r="A138" s="3">
        <v>110</v>
      </c>
      <c r="B138" s="82" t="str">
        <f t="shared" si="19"/>
        <v/>
      </c>
      <c r="C138" s="15" t="str">
        <f t="shared" si="20"/>
        <v/>
      </c>
      <c r="D138" s="15" t="str">
        <f t="shared" si="21"/>
        <v/>
      </c>
      <c r="E138" s="15" t="str">
        <f t="shared" si="22"/>
        <v/>
      </c>
      <c r="F138" s="20" t="str">
        <f t="shared" si="23"/>
        <v/>
      </c>
      <c r="G138" s="33" t="str">
        <f t="shared" si="18"/>
        <v/>
      </c>
    </row>
    <row r="139" spans="1:7" x14ac:dyDescent="0.25">
      <c r="A139" s="3">
        <v>111</v>
      </c>
      <c r="B139" s="82" t="str">
        <f t="shared" si="19"/>
        <v/>
      </c>
      <c r="C139" s="15" t="str">
        <f t="shared" si="20"/>
        <v/>
      </c>
      <c r="D139" s="15" t="str">
        <f t="shared" si="21"/>
        <v/>
      </c>
      <c r="E139" s="15" t="str">
        <f t="shared" si="22"/>
        <v/>
      </c>
      <c r="F139" s="20" t="str">
        <f t="shared" si="23"/>
        <v/>
      </c>
      <c r="G139" s="33" t="str">
        <f t="shared" si="18"/>
        <v/>
      </c>
    </row>
    <row r="140" spans="1:7" x14ac:dyDescent="0.25">
      <c r="A140" s="3">
        <v>112</v>
      </c>
      <c r="B140" s="82" t="str">
        <f t="shared" si="19"/>
        <v/>
      </c>
      <c r="C140" s="15" t="str">
        <f t="shared" si="20"/>
        <v/>
      </c>
      <c r="D140" s="15" t="str">
        <f t="shared" si="21"/>
        <v/>
      </c>
      <c r="E140" s="15" t="str">
        <f t="shared" si="22"/>
        <v/>
      </c>
      <c r="F140" s="20" t="str">
        <f t="shared" si="23"/>
        <v/>
      </c>
      <c r="G140" s="33" t="str">
        <f t="shared" si="18"/>
        <v/>
      </c>
    </row>
    <row r="141" spans="1:7" x14ac:dyDescent="0.25">
      <c r="A141" s="3">
        <v>113</v>
      </c>
      <c r="B141" s="82" t="str">
        <f t="shared" si="19"/>
        <v/>
      </c>
      <c r="C141" s="15" t="str">
        <f t="shared" si="20"/>
        <v/>
      </c>
      <c r="D141" s="15" t="str">
        <f t="shared" si="21"/>
        <v/>
      </c>
      <c r="E141" s="15" t="str">
        <f t="shared" si="22"/>
        <v/>
      </c>
      <c r="F141" s="20" t="str">
        <f t="shared" si="23"/>
        <v/>
      </c>
      <c r="G141" s="33" t="str">
        <f t="shared" si="18"/>
        <v/>
      </c>
    </row>
    <row r="142" spans="1:7" x14ac:dyDescent="0.25">
      <c r="A142" s="3">
        <v>114</v>
      </c>
      <c r="B142" s="82" t="str">
        <f t="shared" si="19"/>
        <v/>
      </c>
      <c r="C142" s="15" t="str">
        <f t="shared" si="20"/>
        <v/>
      </c>
      <c r="D142" s="15" t="str">
        <f t="shared" si="21"/>
        <v/>
      </c>
      <c r="E142" s="15" t="str">
        <f t="shared" si="22"/>
        <v/>
      </c>
      <c r="F142" s="20" t="str">
        <f t="shared" si="23"/>
        <v/>
      </c>
      <c r="G142" s="33" t="str">
        <f t="shared" si="18"/>
        <v/>
      </c>
    </row>
    <row r="143" spans="1:7" x14ac:dyDescent="0.25">
      <c r="A143" s="3">
        <v>115</v>
      </c>
      <c r="B143" s="82" t="str">
        <f t="shared" si="19"/>
        <v/>
      </c>
      <c r="C143" s="15" t="str">
        <f t="shared" si="20"/>
        <v/>
      </c>
      <c r="D143" s="15" t="str">
        <f t="shared" si="21"/>
        <v/>
      </c>
      <c r="E143" s="15" t="str">
        <f t="shared" si="22"/>
        <v/>
      </c>
      <c r="F143" s="20" t="str">
        <f t="shared" si="23"/>
        <v/>
      </c>
      <c r="G143" s="33" t="str">
        <f t="shared" si="18"/>
        <v/>
      </c>
    </row>
    <row r="144" spans="1:7" x14ac:dyDescent="0.25">
      <c r="A144" s="3">
        <v>116</v>
      </c>
      <c r="B144" s="82" t="str">
        <f t="shared" si="19"/>
        <v/>
      </c>
      <c r="C144" s="15" t="str">
        <f t="shared" si="20"/>
        <v/>
      </c>
      <c r="D144" s="15" t="str">
        <f t="shared" si="21"/>
        <v/>
      </c>
      <c r="E144" s="15" t="str">
        <f t="shared" si="22"/>
        <v/>
      </c>
      <c r="F144" s="20" t="str">
        <f t="shared" si="23"/>
        <v/>
      </c>
      <c r="G144" s="33" t="str">
        <f t="shared" si="18"/>
        <v/>
      </c>
    </row>
    <row r="145" spans="1:7" x14ac:dyDescent="0.25">
      <c r="A145" s="3">
        <v>117</v>
      </c>
      <c r="B145" s="82" t="str">
        <f t="shared" si="19"/>
        <v/>
      </c>
      <c r="C145" s="15" t="str">
        <f t="shared" si="20"/>
        <v/>
      </c>
      <c r="D145" s="15" t="str">
        <f t="shared" si="21"/>
        <v/>
      </c>
      <c r="E145" s="15" t="str">
        <f t="shared" si="22"/>
        <v/>
      </c>
      <c r="F145" s="20" t="str">
        <f t="shared" si="23"/>
        <v/>
      </c>
      <c r="G145" s="33" t="str">
        <f t="shared" si="18"/>
        <v/>
      </c>
    </row>
    <row r="146" spans="1:7" x14ac:dyDescent="0.25">
      <c r="A146" s="3">
        <v>118</v>
      </c>
      <c r="B146" s="82" t="str">
        <f t="shared" si="19"/>
        <v/>
      </c>
      <c r="C146" s="15" t="str">
        <f t="shared" si="20"/>
        <v/>
      </c>
      <c r="D146" s="15" t="str">
        <f t="shared" si="21"/>
        <v/>
      </c>
      <c r="E146" s="15" t="str">
        <f t="shared" si="22"/>
        <v/>
      </c>
      <c r="F146" s="20" t="str">
        <f t="shared" si="23"/>
        <v/>
      </c>
      <c r="G146" s="33" t="str">
        <f t="shared" si="18"/>
        <v/>
      </c>
    </row>
    <row r="147" spans="1:7" x14ac:dyDescent="0.25">
      <c r="A147" s="3">
        <v>119</v>
      </c>
      <c r="B147" s="82" t="str">
        <f t="shared" si="19"/>
        <v/>
      </c>
      <c r="C147" s="15" t="str">
        <f t="shared" si="20"/>
        <v/>
      </c>
      <c r="D147" s="15" t="str">
        <f t="shared" si="21"/>
        <v/>
      </c>
      <c r="E147" s="15" t="str">
        <f t="shared" si="22"/>
        <v/>
      </c>
      <c r="F147" s="20" t="str">
        <f t="shared" si="23"/>
        <v/>
      </c>
      <c r="G147" s="33" t="str">
        <f t="shared" si="18"/>
        <v/>
      </c>
    </row>
    <row r="148" spans="1:7" x14ac:dyDescent="0.25">
      <c r="A148" s="3">
        <v>120</v>
      </c>
      <c r="B148" s="82" t="str">
        <f t="shared" si="19"/>
        <v/>
      </c>
      <c r="C148" s="15" t="str">
        <f t="shared" si="20"/>
        <v/>
      </c>
      <c r="D148" s="15" t="str">
        <f t="shared" si="21"/>
        <v/>
      </c>
      <c r="E148" s="15" t="str">
        <f t="shared" si="22"/>
        <v/>
      </c>
      <c r="F148" s="20" t="str">
        <f t="shared" si="23"/>
        <v/>
      </c>
      <c r="G148" s="33" t="str">
        <f t="shared" si="18"/>
        <v/>
      </c>
    </row>
    <row r="149" spans="1:7" x14ac:dyDescent="0.25">
      <c r="A149" s="3">
        <v>121</v>
      </c>
      <c r="B149" s="82" t="str">
        <f t="shared" si="19"/>
        <v/>
      </c>
      <c r="C149" s="15" t="str">
        <f t="shared" si="20"/>
        <v/>
      </c>
      <c r="D149" s="15" t="str">
        <f t="shared" si="21"/>
        <v/>
      </c>
      <c r="E149" s="15" t="str">
        <f t="shared" si="22"/>
        <v/>
      </c>
      <c r="F149" s="20" t="str">
        <f t="shared" si="23"/>
        <v/>
      </c>
      <c r="G149" s="33" t="str">
        <f t="shared" si="18"/>
        <v/>
      </c>
    </row>
    <row r="150" spans="1:7" x14ac:dyDescent="0.25">
      <c r="A150" s="3">
        <v>122</v>
      </c>
      <c r="B150" s="82" t="str">
        <f t="shared" si="19"/>
        <v/>
      </c>
      <c r="C150" s="15" t="str">
        <f t="shared" si="20"/>
        <v/>
      </c>
      <c r="D150" s="15" t="str">
        <f t="shared" si="21"/>
        <v/>
      </c>
      <c r="E150" s="15" t="str">
        <f t="shared" si="22"/>
        <v/>
      </c>
      <c r="F150" s="20" t="str">
        <f t="shared" si="23"/>
        <v/>
      </c>
      <c r="G150" s="33" t="str">
        <f t="shared" si="18"/>
        <v/>
      </c>
    </row>
    <row r="151" spans="1:7" x14ac:dyDescent="0.25">
      <c r="A151" s="3">
        <v>123</v>
      </c>
      <c r="B151" s="82" t="str">
        <f t="shared" si="19"/>
        <v/>
      </c>
      <c r="C151" s="15" t="str">
        <f t="shared" si="20"/>
        <v/>
      </c>
      <c r="D151" s="15" t="str">
        <f t="shared" si="21"/>
        <v/>
      </c>
      <c r="E151" s="15" t="str">
        <f t="shared" si="22"/>
        <v/>
      </c>
      <c r="F151" s="20" t="str">
        <f t="shared" si="23"/>
        <v/>
      </c>
      <c r="G151" s="33" t="str">
        <f t="shared" si="18"/>
        <v/>
      </c>
    </row>
    <row r="152" spans="1:7" x14ac:dyDescent="0.25">
      <c r="A152" s="3">
        <v>124</v>
      </c>
      <c r="B152" s="82" t="str">
        <f t="shared" si="19"/>
        <v/>
      </c>
      <c r="C152" s="15" t="str">
        <f t="shared" si="20"/>
        <v/>
      </c>
      <c r="D152" s="15" t="str">
        <f t="shared" si="21"/>
        <v/>
      </c>
      <c r="E152" s="15" t="str">
        <f t="shared" si="22"/>
        <v/>
      </c>
      <c r="F152" s="20" t="str">
        <f t="shared" si="23"/>
        <v/>
      </c>
      <c r="G152" s="33" t="str">
        <f t="shared" si="18"/>
        <v/>
      </c>
    </row>
    <row r="153" spans="1:7" x14ac:dyDescent="0.25">
      <c r="A153" s="3">
        <v>125</v>
      </c>
      <c r="B153" s="82" t="str">
        <f t="shared" si="19"/>
        <v/>
      </c>
      <c r="C153" s="15" t="str">
        <f t="shared" si="20"/>
        <v/>
      </c>
      <c r="D153" s="15" t="str">
        <f t="shared" si="21"/>
        <v/>
      </c>
      <c r="E153" s="15" t="str">
        <f t="shared" si="22"/>
        <v/>
      </c>
      <c r="F153" s="20" t="str">
        <f t="shared" si="23"/>
        <v/>
      </c>
      <c r="G153" s="33" t="str">
        <f t="shared" si="18"/>
        <v/>
      </c>
    </row>
    <row r="154" spans="1:7" x14ac:dyDescent="0.25">
      <c r="A154" s="3">
        <v>126</v>
      </c>
      <c r="B154" s="82" t="str">
        <f t="shared" si="19"/>
        <v/>
      </c>
      <c r="C154" s="15" t="str">
        <f t="shared" si="20"/>
        <v/>
      </c>
      <c r="D154" s="15" t="str">
        <f t="shared" si="21"/>
        <v/>
      </c>
      <c r="E154" s="15" t="str">
        <f t="shared" si="22"/>
        <v/>
      </c>
      <c r="F154" s="20" t="str">
        <f t="shared" si="23"/>
        <v/>
      </c>
      <c r="G154" s="33" t="str">
        <f t="shared" si="18"/>
        <v/>
      </c>
    </row>
    <row r="155" spans="1:7" x14ac:dyDescent="0.25">
      <c r="A155" s="3">
        <v>127</v>
      </c>
      <c r="B155" s="82" t="str">
        <f t="shared" si="19"/>
        <v/>
      </c>
      <c r="C155" s="15" t="str">
        <f t="shared" si="20"/>
        <v/>
      </c>
      <c r="D155" s="15" t="str">
        <f t="shared" si="21"/>
        <v/>
      </c>
      <c r="E155" s="15" t="str">
        <f t="shared" si="22"/>
        <v/>
      </c>
      <c r="F155" s="20" t="str">
        <f t="shared" si="23"/>
        <v/>
      </c>
      <c r="G155" s="33" t="str">
        <f t="shared" si="18"/>
        <v/>
      </c>
    </row>
    <row r="156" spans="1:7" x14ac:dyDescent="0.25">
      <c r="A156" s="3">
        <v>128</v>
      </c>
      <c r="B156" s="82" t="str">
        <f t="shared" si="19"/>
        <v/>
      </c>
      <c r="C156" s="15" t="str">
        <f t="shared" si="20"/>
        <v/>
      </c>
      <c r="D156" s="15" t="str">
        <f t="shared" si="21"/>
        <v/>
      </c>
      <c r="E156" s="15" t="str">
        <f t="shared" si="22"/>
        <v/>
      </c>
      <c r="F156" s="20" t="str">
        <f t="shared" si="23"/>
        <v/>
      </c>
      <c r="G156" s="33" t="str">
        <f t="shared" si="18"/>
        <v/>
      </c>
    </row>
    <row r="157" spans="1:7" x14ac:dyDescent="0.25">
      <c r="A157" s="3">
        <v>129</v>
      </c>
      <c r="B157" s="82" t="str">
        <f t="shared" si="19"/>
        <v/>
      </c>
      <c r="C157" s="15" t="str">
        <f t="shared" si="20"/>
        <v/>
      </c>
      <c r="D157" s="15" t="str">
        <f t="shared" si="21"/>
        <v/>
      </c>
      <c r="E157" s="15" t="str">
        <f t="shared" si="22"/>
        <v/>
      </c>
      <c r="F157" s="20" t="str">
        <f t="shared" si="23"/>
        <v/>
      </c>
      <c r="G157" s="33" t="str">
        <f t="shared" ref="G157:G188" si="24">IF(AND(B157&gt;FYE-365,B157&lt;=FYE),"CY","")</f>
        <v/>
      </c>
    </row>
    <row r="158" spans="1:7" x14ac:dyDescent="0.25">
      <c r="A158" s="3">
        <v>130</v>
      </c>
      <c r="B158" s="82" t="str">
        <f t="shared" ref="B158:B189" si="25">IF(A158&lt;=Periods,DATE(YEAR(B157),MONTH(B157)+Increment,DAY(B157)),"")</f>
        <v/>
      </c>
      <c r="C158" s="15" t="str">
        <f t="shared" ref="C158:C189" si="26">IF(A158&lt;=Periods,ROUND(PmtCalc,0),"")</f>
        <v/>
      </c>
      <c r="D158" s="15" t="str">
        <f t="shared" ref="D158:D189" si="27">IF(A158&lt;=Periods,ROUND(+F157*PerRate,0),"")</f>
        <v/>
      </c>
      <c r="E158" s="15" t="str">
        <f t="shared" ref="E158:E189" si="28">IF(A158&lt;=Periods,C158-D158,"")</f>
        <v/>
      </c>
      <c r="F158" s="20" t="str">
        <f t="shared" ref="F158:F189" si="29">IF(A158&lt;=Periods,F157-E158,"")</f>
        <v/>
      </c>
      <c r="G158" s="33" t="str">
        <f t="shared" si="24"/>
        <v/>
      </c>
    </row>
    <row r="159" spans="1:7" x14ac:dyDescent="0.25">
      <c r="A159" s="3">
        <v>131</v>
      </c>
      <c r="B159" s="82" t="str">
        <f t="shared" si="25"/>
        <v/>
      </c>
      <c r="C159" s="15" t="str">
        <f t="shared" si="26"/>
        <v/>
      </c>
      <c r="D159" s="15" t="str">
        <f t="shared" si="27"/>
        <v/>
      </c>
      <c r="E159" s="15" t="str">
        <f t="shared" si="28"/>
        <v/>
      </c>
      <c r="F159" s="20" t="str">
        <f t="shared" si="29"/>
        <v/>
      </c>
      <c r="G159" s="33" t="str">
        <f t="shared" si="24"/>
        <v/>
      </c>
    </row>
    <row r="160" spans="1:7" x14ac:dyDescent="0.25">
      <c r="A160" s="3">
        <v>132</v>
      </c>
      <c r="B160" s="82" t="str">
        <f t="shared" si="25"/>
        <v/>
      </c>
      <c r="C160" s="15" t="str">
        <f t="shared" si="26"/>
        <v/>
      </c>
      <c r="D160" s="15" t="str">
        <f t="shared" si="27"/>
        <v/>
      </c>
      <c r="E160" s="15" t="str">
        <f t="shared" si="28"/>
        <v/>
      </c>
      <c r="F160" s="20" t="str">
        <f t="shared" si="29"/>
        <v/>
      </c>
      <c r="G160" s="33" t="str">
        <f t="shared" si="24"/>
        <v/>
      </c>
    </row>
    <row r="161" spans="1:7" x14ac:dyDescent="0.25">
      <c r="A161" s="3">
        <v>133</v>
      </c>
      <c r="B161" s="82" t="str">
        <f t="shared" si="25"/>
        <v/>
      </c>
      <c r="C161" s="15" t="str">
        <f t="shared" si="26"/>
        <v/>
      </c>
      <c r="D161" s="15" t="str">
        <f t="shared" si="27"/>
        <v/>
      </c>
      <c r="E161" s="15" t="str">
        <f t="shared" si="28"/>
        <v/>
      </c>
      <c r="F161" s="20" t="str">
        <f t="shared" si="29"/>
        <v/>
      </c>
      <c r="G161" s="33" t="str">
        <f t="shared" si="24"/>
        <v/>
      </c>
    </row>
    <row r="162" spans="1:7" x14ac:dyDescent="0.25">
      <c r="A162" s="3">
        <v>134</v>
      </c>
      <c r="B162" s="82" t="str">
        <f t="shared" si="25"/>
        <v/>
      </c>
      <c r="C162" s="15" t="str">
        <f t="shared" si="26"/>
        <v/>
      </c>
      <c r="D162" s="15" t="str">
        <f t="shared" si="27"/>
        <v/>
      </c>
      <c r="E162" s="15" t="str">
        <f t="shared" si="28"/>
        <v/>
      </c>
      <c r="F162" s="20" t="str">
        <f t="shared" si="29"/>
        <v/>
      </c>
      <c r="G162" s="33" t="str">
        <f t="shared" si="24"/>
        <v/>
      </c>
    </row>
    <row r="163" spans="1:7" x14ac:dyDescent="0.25">
      <c r="A163" s="3">
        <v>135</v>
      </c>
      <c r="B163" s="82" t="str">
        <f t="shared" si="25"/>
        <v/>
      </c>
      <c r="C163" s="15" t="str">
        <f t="shared" si="26"/>
        <v/>
      </c>
      <c r="D163" s="15" t="str">
        <f t="shared" si="27"/>
        <v/>
      </c>
      <c r="E163" s="15" t="str">
        <f t="shared" si="28"/>
        <v/>
      </c>
      <c r="F163" s="20" t="str">
        <f t="shared" si="29"/>
        <v/>
      </c>
      <c r="G163" s="33" t="str">
        <f t="shared" si="24"/>
        <v/>
      </c>
    </row>
    <row r="164" spans="1:7" x14ac:dyDescent="0.25">
      <c r="A164" s="3">
        <v>136</v>
      </c>
      <c r="B164" s="82" t="str">
        <f t="shared" si="25"/>
        <v/>
      </c>
      <c r="C164" s="15" t="str">
        <f t="shared" si="26"/>
        <v/>
      </c>
      <c r="D164" s="15" t="str">
        <f t="shared" si="27"/>
        <v/>
      </c>
      <c r="E164" s="15" t="str">
        <f t="shared" si="28"/>
        <v/>
      </c>
      <c r="F164" s="20" t="str">
        <f t="shared" si="29"/>
        <v/>
      </c>
      <c r="G164" s="33" t="str">
        <f t="shared" si="24"/>
        <v/>
      </c>
    </row>
    <row r="165" spans="1:7" x14ac:dyDescent="0.25">
      <c r="A165" s="3">
        <v>137</v>
      </c>
      <c r="B165" s="82" t="str">
        <f t="shared" si="25"/>
        <v/>
      </c>
      <c r="C165" s="15" t="str">
        <f t="shared" si="26"/>
        <v/>
      </c>
      <c r="D165" s="15" t="str">
        <f t="shared" si="27"/>
        <v/>
      </c>
      <c r="E165" s="15" t="str">
        <f t="shared" si="28"/>
        <v/>
      </c>
      <c r="F165" s="20" t="str">
        <f t="shared" si="29"/>
        <v/>
      </c>
      <c r="G165" s="33" t="str">
        <f t="shared" si="24"/>
        <v/>
      </c>
    </row>
    <row r="166" spans="1:7" x14ac:dyDescent="0.25">
      <c r="A166" s="3">
        <v>138</v>
      </c>
      <c r="B166" s="82" t="str">
        <f t="shared" si="25"/>
        <v/>
      </c>
      <c r="C166" s="15" t="str">
        <f t="shared" si="26"/>
        <v/>
      </c>
      <c r="D166" s="15" t="str">
        <f t="shared" si="27"/>
        <v/>
      </c>
      <c r="E166" s="15" t="str">
        <f t="shared" si="28"/>
        <v/>
      </c>
      <c r="F166" s="20" t="str">
        <f t="shared" si="29"/>
        <v/>
      </c>
      <c r="G166" s="33" t="str">
        <f t="shared" si="24"/>
        <v/>
      </c>
    </row>
    <row r="167" spans="1:7" x14ac:dyDescent="0.25">
      <c r="A167" s="3">
        <v>139</v>
      </c>
      <c r="B167" s="82" t="str">
        <f t="shared" si="25"/>
        <v/>
      </c>
      <c r="C167" s="15" t="str">
        <f t="shared" si="26"/>
        <v/>
      </c>
      <c r="D167" s="15" t="str">
        <f t="shared" si="27"/>
        <v/>
      </c>
      <c r="E167" s="15" t="str">
        <f t="shared" si="28"/>
        <v/>
      </c>
      <c r="F167" s="20" t="str">
        <f t="shared" si="29"/>
        <v/>
      </c>
      <c r="G167" s="33" t="str">
        <f t="shared" si="24"/>
        <v/>
      </c>
    </row>
    <row r="168" spans="1:7" x14ac:dyDescent="0.25">
      <c r="A168" s="3">
        <v>140</v>
      </c>
      <c r="B168" s="82" t="str">
        <f t="shared" si="25"/>
        <v/>
      </c>
      <c r="C168" s="15" t="str">
        <f t="shared" si="26"/>
        <v/>
      </c>
      <c r="D168" s="15" t="str">
        <f t="shared" si="27"/>
        <v/>
      </c>
      <c r="E168" s="15" t="str">
        <f t="shared" si="28"/>
        <v/>
      </c>
      <c r="F168" s="20" t="str">
        <f t="shared" si="29"/>
        <v/>
      </c>
      <c r="G168" s="33" t="str">
        <f t="shared" si="24"/>
        <v/>
      </c>
    </row>
    <row r="169" spans="1:7" x14ac:dyDescent="0.25">
      <c r="A169" s="3">
        <v>141</v>
      </c>
      <c r="B169" s="82" t="str">
        <f t="shared" si="25"/>
        <v/>
      </c>
      <c r="C169" s="15" t="str">
        <f t="shared" si="26"/>
        <v/>
      </c>
      <c r="D169" s="15" t="str">
        <f t="shared" si="27"/>
        <v/>
      </c>
      <c r="E169" s="15" t="str">
        <f t="shared" si="28"/>
        <v/>
      </c>
      <c r="F169" s="20" t="str">
        <f t="shared" si="29"/>
        <v/>
      </c>
      <c r="G169" s="33" t="str">
        <f t="shared" si="24"/>
        <v/>
      </c>
    </row>
    <row r="170" spans="1:7" x14ac:dyDescent="0.25">
      <c r="A170" s="3">
        <v>142</v>
      </c>
      <c r="B170" s="82" t="str">
        <f t="shared" si="25"/>
        <v/>
      </c>
      <c r="C170" s="15" t="str">
        <f t="shared" si="26"/>
        <v/>
      </c>
      <c r="D170" s="15" t="str">
        <f t="shared" si="27"/>
        <v/>
      </c>
      <c r="E170" s="15" t="str">
        <f t="shared" si="28"/>
        <v/>
      </c>
      <c r="F170" s="20" t="str">
        <f t="shared" si="29"/>
        <v/>
      </c>
      <c r="G170" s="33" t="str">
        <f t="shared" si="24"/>
        <v/>
      </c>
    </row>
    <row r="171" spans="1:7" x14ac:dyDescent="0.25">
      <c r="A171" s="3">
        <v>143</v>
      </c>
      <c r="B171" s="82" t="str">
        <f t="shared" si="25"/>
        <v/>
      </c>
      <c r="C171" s="15" t="str">
        <f t="shared" si="26"/>
        <v/>
      </c>
      <c r="D171" s="15" t="str">
        <f t="shared" si="27"/>
        <v/>
      </c>
      <c r="E171" s="15" t="str">
        <f t="shared" si="28"/>
        <v/>
      </c>
      <c r="F171" s="20" t="str">
        <f t="shared" si="29"/>
        <v/>
      </c>
      <c r="G171" s="33" t="str">
        <f t="shared" si="24"/>
        <v/>
      </c>
    </row>
    <row r="172" spans="1:7" x14ac:dyDescent="0.25">
      <c r="A172" s="3">
        <v>144</v>
      </c>
      <c r="B172" s="82" t="str">
        <f t="shared" si="25"/>
        <v/>
      </c>
      <c r="C172" s="15" t="str">
        <f t="shared" si="26"/>
        <v/>
      </c>
      <c r="D172" s="15" t="str">
        <f t="shared" si="27"/>
        <v/>
      </c>
      <c r="E172" s="15" t="str">
        <f t="shared" si="28"/>
        <v/>
      </c>
      <c r="F172" s="20" t="str">
        <f t="shared" si="29"/>
        <v/>
      </c>
      <c r="G172" s="33" t="str">
        <f t="shared" si="24"/>
        <v/>
      </c>
    </row>
    <row r="173" spans="1:7" x14ac:dyDescent="0.25">
      <c r="A173" s="3">
        <v>145</v>
      </c>
      <c r="B173" s="82" t="str">
        <f t="shared" si="25"/>
        <v/>
      </c>
      <c r="C173" s="15" t="str">
        <f t="shared" si="26"/>
        <v/>
      </c>
      <c r="D173" s="15" t="str">
        <f t="shared" si="27"/>
        <v/>
      </c>
      <c r="E173" s="15" t="str">
        <f t="shared" si="28"/>
        <v/>
      </c>
      <c r="F173" s="20" t="str">
        <f t="shared" si="29"/>
        <v/>
      </c>
      <c r="G173" s="33" t="str">
        <f t="shared" si="24"/>
        <v/>
      </c>
    </row>
    <row r="174" spans="1:7" x14ac:dyDescent="0.25">
      <c r="A174" s="3">
        <v>146</v>
      </c>
      <c r="B174" s="82" t="str">
        <f t="shared" si="25"/>
        <v/>
      </c>
      <c r="C174" s="15" t="str">
        <f t="shared" si="26"/>
        <v/>
      </c>
      <c r="D174" s="15" t="str">
        <f t="shared" si="27"/>
        <v/>
      </c>
      <c r="E174" s="15" t="str">
        <f t="shared" si="28"/>
        <v/>
      </c>
      <c r="F174" s="20" t="str">
        <f t="shared" si="29"/>
        <v/>
      </c>
      <c r="G174" s="33" t="str">
        <f t="shared" si="24"/>
        <v/>
      </c>
    </row>
    <row r="175" spans="1:7" x14ac:dyDescent="0.25">
      <c r="A175" s="3">
        <v>147</v>
      </c>
      <c r="B175" s="82" t="str">
        <f t="shared" si="25"/>
        <v/>
      </c>
      <c r="C175" s="15" t="str">
        <f t="shared" si="26"/>
        <v/>
      </c>
      <c r="D175" s="15" t="str">
        <f t="shared" si="27"/>
        <v/>
      </c>
      <c r="E175" s="15" t="str">
        <f t="shared" si="28"/>
        <v/>
      </c>
      <c r="F175" s="20" t="str">
        <f t="shared" si="29"/>
        <v/>
      </c>
      <c r="G175" s="33" t="str">
        <f t="shared" si="24"/>
        <v/>
      </c>
    </row>
    <row r="176" spans="1:7" x14ac:dyDescent="0.25">
      <c r="A176" s="3">
        <v>148</v>
      </c>
      <c r="B176" s="82" t="str">
        <f t="shared" si="25"/>
        <v/>
      </c>
      <c r="C176" s="15" t="str">
        <f t="shared" si="26"/>
        <v/>
      </c>
      <c r="D176" s="15" t="str">
        <f t="shared" si="27"/>
        <v/>
      </c>
      <c r="E176" s="15" t="str">
        <f t="shared" si="28"/>
        <v/>
      </c>
      <c r="F176" s="20" t="str">
        <f t="shared" si="29"/>
        <v/>
      </c>
      <c r="G176" s="33" t="str">
        <f t="shared" si="24"/>
        <v/>
      </c>
    </row>
    <row r="177" spans="1:7" x14ac:dyDescent="0.25">
      <c r="A177" s="3">
        <v>149</v>
      </c>
      <c r="B177" s="82" t="str">
        <f t="shared" si="25"/>
        <v/>
      </c>
      <c r="C177" s="15" t="str">
        <f t="shared" si="26"/>
        <v/>
      </c>
      <c r="D177" s="15" t="str">
        <f t="shared" si="27"/>
        <v/>
      </c>
      <c r="E177" s="15" t="str">
        <f t="shared" si="28"/>
        <v/>
      </c>
      <c r="F177" s="20" t="str">
        <f t="shared" si="29"/>
        <v/>
      </c>
      <c r="G177" s="33" t="str">
        <f t="shared" si="24"/>
        <v/>
      </c>
    </row>
    <row r="178" spans="1:7" x14ac:dyDescent="0.25">
      <c r="A178" s="3">
        <v>150</v>
      </c>
      <c r="B178" s="82" t="str">
        <f t="shared" si="25"/>
        <v/>
      </c>
      <c r="C178" s="15" t="str">
        <f t="shared" si="26"/>
        <v/>
      </c>
      <c r="D178" s="15" t="str">
        <f t="shared" si="27"/>
        <v/>
      </c>
      <c r="E178" s="15" t="str">
        <f t="shared" si="28"/>
        <v/>
      </c>
      <c r="F178" s="20" t="str">
        <f t="shared" si="29"/>
        <v/>
      </c>
      <c r="G178" s="33" t="str">
        <f t="shared" si="24"/>
        <v/>
      </c>
    </row>
    <row r="179" spans="1:7" x14ac:dyDescent="0.25">
      <c r="A179" s="3">
        <v>151</v>
      </c>
      <c r="B179" s="82" t="str">
        <f t="shared" si="25"/>
        <v/>
      </c>
      <c r="C179" s="15" t="str">
        <f t="shared" si="26"/>
        <v/>
      </c>
      <c r="D179" s="15" t="str">
        <f t="shared" si="27"/>
        <v/>
      </c>
      <c r="E179" s="15" t="str">
        <f t="shared" si="28"/>
        <v/>
      </c>
      <c r="F179" s="20" t="str">
        <f t="shared" si="29"/>
        <v/>
      </c>
      <c r="G179" s="33" t="str">
        <f t="shared" si="24"/>
        <v/>
      </c>
    </row>
    <row r="180" spans="1:7" x14ac:dyDescent="0.25">
      <c r="A180" s="3">
        <v>152</v>
      </c>
      <c r="B180" s="82" t="str">
        <f t="shared" si="25"/>
        <v/>
      </c>
      <c r="C180" s="15" t="str">
        <f t="shared" si="26"/>
        <v/>
      </c>
      <c r="D180" s="15" t="str">
        <f t="shared" si="27"/>
        <v/>
      </c>
      <c r="E180" s="15" t="str">
        <f t="shared" si="28"/>
        <v/>
      </c>
      <c r="F180" s="20" t="str">
        <f t="shared" si="29"/>
        <v/>
      </c>
      <c r="G180" s="33" t="str">
        <f t="shared" si="24"/>
        <v/>
      </c>
    </row>
    <row r="181" spans="1:7" x14ac:dyDescent="0.25">
      <c r="A181" s="3">
        <v>153</v>
      </c>
      <c r="B181" s="82" t="str">
        <f t="shared" si="25"/>
        <v/>
      </c>
      <c r="C181" s="15" t="str">
        <f t="shared" si="26"/>
        <v/>
      </c>
      <c r="D181" s="15" t="str">
        <f t="shared" si="27"/>
        <v/>
      </c>
      <c r="E181" s="15" t="str">
        <f t="shared" si="28"/>
        <v/>
      </c>
      <c r="F181" s="20" t="str">
        <f t="shared" si="29"/>
        <v/>
      </c>
      <c r="G181" s="33" t="str">
        <f t="shared" si="24"/>
        <v/>
      </c>
    </row>
    <row r="182" spans="1:7" x14ac:dyDescent="0.25">
      <c r="A182" s="3">
        <v>154</v>
      </c>
      <c r="B182" s="82" t="str">
        <f t="shared" si="25"/>
        <v/>
      </c>
      <c r="C182" s="15" t="str">
        <f t="shared" si="26"/>
        <v/>
      </c>
      <c r="D182" s="15" t="str">
        <f t="shared" si="27"/>
        <v/>
      </c>
      <c r="E182" s="15" t="str">
        <f t="shared" si="28"/>
        <v/>
      </c>
      <c r="F182" s="20" t="str">
        <f t="shared" si="29"/>
        <v/>
      </c>
      <c r="G182" s="33" t="str">
        <f t="shared" si="24"/>
        <v/>
      </c>
    </row>
    <row r="183" spans="1:7" x14ac:dyDescent="0.25">
      <c r="A183" s="3">
        <v>155</v>
      </c>
      <c r="B183" s="82" t="str">
        <f t="shared" si="25"/>
        <v/>
      </c>
      <c r="C183" s="15" t="str">
        <f t="shared" si="26"/>
        <v/>
      </c>
      <c r="D183" s="15" t="str">
        <f t="shared" si="27"/>
        <v/>
      </c>
      <c r="E183" s="15" t="str">
        <f t="shared" si="28"/>
        <v/>
      </c>
      <c r="F183" s="20" t="str">
        <f t="shared" si="29"/>
        <v/>
      </c>
      <c r="G183" s="33" t="str">
        <f t="shared" si="24"/>
        <v/>
      </c>
    </row>
    <row r="184" spans="1:7" x14ac:dyDescent="0.25">
      <c r="A184" s="3">
        <v>156</v>
      </c>
      <c r="B184" s="82" t="str">
        <f t="shared" si="25"/>
        <v/>
      </c>
      <c r="C184" s="15" t="str">
        <f t="shared" si="26"/>
        <v/>
      </c>
      <c r="D184" s="15" t="str">
        <f t="shared" si="27"/>
        <v/>
      </c>
      <c r="E184" s="15" t="str">
        <f t="shared" si="28"/>
        <v/>
      </c>
      <c r="F184" s="20" t="str">
        <f t="shared" si="29"/>
        <v/>
      </c>
      <c r="G184" s="33" t="str">
        <f t="shared" si="24"/>
        <v/>
      </c>
    </row>
    <row r="185" spans="1:7" x14ac:dyDescent="0.25">
      <c r="A185" s="3">
        <v>157</v>
      </c>
      <c r="B185" s="82" t="str">
        <f t="shared" si="25"/>
        <v/>
      </c>
      <c r="C185" s="15" t="str">
        <f t="shared" si="26"/>
        <v/>
      </c>
      <c r="D185" s="15" t="str">
        <f t="shared" si="27"/>
        <v/>
      </c>
      <c r="E185" s="15" t="str">
        <f t="shared" si="28"/>
        <v/>
      </c>
      <c r="F185" s="20" t="str">
        <f t="shared" si="29"/>
        <v/>
      </c>
      <c r="G185" s="33" t="str">
        <f t="shared" si="24"/>
        <v/>
      </c>
    </row>
    <row r="186" spans="1:7" x14ac:dyDescent="0.25">
      <c r="A186" s="3">
        <v>158</v>
      </c>
      <c r="B186" s="82" t="str">
        <f t="shared" si="25"/>
        <v/>
      </c>
      <c r="C186" s="15" t="str">
        <f t="shared" si="26"/>
        <v/>
      </c>
      <c r="D186" s="15" t="str">
        <f t="shared" si="27"/>
        <v/>
      </c>
      <c r="E186" s="15" t="str">
        <f t="shared" si="28"/>
        <v/>
      </c>
      <c r="F186" s="20" t="str">
        <f t="shared" si="29"/>
        <v/>
      </c>
      <c r="G186" s="33" t="str">
        <f t="shared" si="24"/>
        <v/>
      </c>
    </row>
    <row r="187" spans="1:7" x14ac:dyDescent="0.25">
      <c r="A187" s="3">
        <v>159</v>
      </c>
      <c r="B187" s="82" t="str">
        <f t="shared" si="25"/>
        <v/>
      </c>
      <c r="C187" s="15" t="str">
        <f t="shared" si="26"/>
        <v/>
      </c>
      <c r="D187" s="15" t="str">
        <f t="shared" si="27"/>
        <v/>
      </c>
      <c r="E187" s="15" t="str">
        <f t="shared" si="28"/>
        <v/>
      </c>
      <c r="F187" s="20" t="str">
        <f t="shared" si="29"/>
        <v/>
      </c>
      <c r="G187" s="33" t="str">
        <f t="shared" si="24"/>
        <v/>
      </c>
    </row>
    <row r="188" spans="1:7" x14ac:dyDescent="0.25">
      <c r="A188" s="3">
        <v>160</v>
      </c>
      <c r="B188" s="82" t="str">
        <f t="shared" si="25"/>
        <v/>
      </c>
      <c r="C188" s="15" t="str">
        <f t="shared" si="26"/>
        <v/>
      </c>
      <c r="D188" s="15" t="str">
        <f t="shared" si="27"/>
        <v/>
      </c>
      <c r="E188" s="15" t="str">
        <f t="shared" si="28"/>
        <v/>
      </c>
      <c r="F188" s="20" t="str">
        <f t="shared" si="29"/>
        <v/>
      </c>
      <c r="G188" s="33" t="str">
        <f t="shared" si="24"/>
        <v/>
      </c>
    </row>
    <row r="189" spans="1:7" x14ac:dyDescent="0.25">
      <c r="A189" s="3">
        <v>161</v>
      </c>
      <c r="B189" s="82" t="str">
        <f t="shared" si="25"/>
        <v/>
      </c>
      <c r="C189" s="15" t="str">
        <f t="shared" si="26"/>
        <v/>
      </c>
      <c r="D189" s="15" t="str">
        <f t="shared" si="27"/>
        <v/>
      </c>
      <c r="E189" s="15" t="str">
        <f t="shared" si="28"/>
        <v/>
      </c>
      <c r="F189" s="20" t="str">
        <f t="shared" si="29"/>
        <v/>
      </c>
      <c r="G189" s="33" t="str">
        <f t="shared" ref="G189:G208" si="30">IF(AND(B189&gt;FYE-365,B189&lt;=FYE),"CY","")</f>
        <v/>
      </c>
    </row>
    <row r="190" spans="1:7" x14ac:dyDescent="0.25">
      <c r="A190" s="3">
        <v>162</v>
      </c>
      <c r="B190" s="82" t="str">
        <f t="shared" ref="B190:B221" si="31">IF(A190&lt;=Periods,DATE(YEAR(B189),MONTH(B189)+Increment,DAY(B189)),"")</f>
        <v/>
      </c>
      <c r="C190" s="15" t="str">
        <f t="shared" ref="C190:C208" si="32">IF(A190&lt;=Periods,ROUND(PmtCalc,0),"")</f>
        <v/>
      </c>
      <c r="D190" s="15" t="str">
        <f t="shared" ref="D190:D208" si="33">IF(A190&lt;=Periods,ROUND(+F189*PerRate,0),"")</f>
        <v/>
      </c>
      <c r="E190" s="15" t="str">
        <f t="shared" ref="E190:E221" si="34">IF(A190&lt;=Periods,C190-D190,"")</f>
        <v/>
      </c>
      <c r="F190" s="20" t="str">
        <f t="shared" ref="F190:F221" si="35">IF(A190&lt;=Periods,F189-E190,"")</f>
        <v/>
      </c>
      <c r="G190" s="33" t="str">
        <f t="shared" si="30"/>
        <v/>
      </c>
    </row>
    <row r="191" spans="1:7" x14ac:dyDescent="0.25">
      <c r="A191" s="3">
        <v>163</v>
      </c>
      <c r="B191" s="82" t="str">
        <f t="shared" si="31"/>
        <v/>
      </c>
      <c r="C191" s="15" t="str">
        <f t="shared" si="32"/>
        <v/>
      </c>
      <c r="D191" s="15" t="str">
        <f t="shared" si="33"/>
        <v/>
      </c>
      <c r="E191" s="15" t="str">
        <f t="shared" si="34"/>
        <v/>
      </c>
      <c r="F191" s="20" t="str">
        <f t="shared" si="35"/>
        <v/>
      </c>
      <c r="G191" s="33" t="str">
        <f t="shared" si="30"/>
        <v/>
      </c>
    </row>
    <row r="192" spans="1:7" x14ac:dyDescent="0.25">
      <c r="A192" s="3">
        <v>164</v>
      </c>
      <c r="B192" s="82" t="str">
        <f t="shared" si="31"/>
        <v/>
      </c>
      <c r="C192" s="15" t="str">
        <f t="shared" si="32"/>
        <v/>
      </c>
      <c r="D192" s="15" t="str">
        <f t="shared" si="33"/>
        <v/>
      </c>
      <c r="E192" s="15" t="str">
        <f t="shared" si="34"/>
        <v/>
      </c>
      <c r="F192" s="20" t="str">
        <f t="shared" si="35"/>
        <v/>
      </c>
      <c r="G192" s="33" t="str">
        <f t="shared" si="30"/>
        <v/>
      </c>
    </row>
    <row r="193" spans="1:7" x14ac:dyDescent="0.25">
      <c r="A193" s="3">
        <v>165</v>
      </c>
      <c r="B193" s="82" t="str">
        <f t="shared" si="31"/>
        <v/>
      </c>
      <c r="C193" s="15" t="str">
        <f t="shared" si="32"/>
        <v/>
      </c>
      <c r="D193" s="15" t="str">
        <f t="shared" si="33"/>
        <v/>
      </c>
      <c r="E193" s="15" t="str">
        <f t="shared" si="34"/>
        <v/>
      </c>
      <c r="F193" s="20" t="str">
        <f t="shared" si="35"/>
        <v/>
      </c>
      <c r="G193" s="33" t="str">
        <f t="shared" si="30"/>
        <v/>
      </c>
    </row>
    <row r="194" spans="1:7" x14ac:dyDescent="0.25">
      <c r="A194" s="3">
        <v>166</v>
      </c>
      <c r="B194" s="82" t="str">
        <f t="shared" si="31"/>
        <v/>
      </c>
      <c r="C194" s="15" t="str">
        <f t="shared" si="32"/>
        <v/>
      </c>
      <c r="D194" s="15" t="str">
        <f t="shared" si="33"/>
        <v/>
      </c>
      <c r="E194" s="15" t="str">
        <f t="shared" si="34"/>
        <v/>
      </c>
      <c r="F194" s="20" t="str">
        <f t="shared" si="35"/>
        <v/>
      </c>
      <c r="G194" s="33" t="str">
        <f t="shared" si="30"/>
        <v/>
      </c>
    </row>
    <row r="195" spans="1:7" x14ac:dyDescent="0.25">
      <c r="A195" s="3">
        <v>167</v>
      </c>
      <c r="B195" s="82" t="str">
        <f t="shared" si="31"/>
        <v/>
      </c>
      <c r="C195" s="15" t="str">
        <f t="shared" si="32"/>
        <v/>
      </c>
      <c r="D195" s="15" t="str">
        <f t="shared" si="33"/>
        <v/>
      </c>
      <c r="E195" s="15" t="str">
        <f t="shared" si="34"/>
        <v/>
      </c>
      <c r="F195" s="20" t="str">
        <f t="shared" si="35"/>
        <v/>
      </c>
      <c r="G195" s="33" t="str">
        <f t="shared" si="30"/>
        <v/>
      </c>
    </row>
    <row r="196" spans="1:7" x14ac:dyDescent="0.25">
      <c r="A196" s="3">
        <v>168</v>
      </c>
      <c r="B196" s="82" t="str">
        <f t="shared" si="31"/>
        <v/>
      </c>
      <c r="C196" s="15" t="str">
        <f t="shared" si="32"/>
        <v/>
      </c>
      <c r="D196" s="15" t="str">
        <f t="shared" si="33"/>
        <v/>
      </c>
      <c r="E196" s="15" t="str">
        <f t="shared" si="34"/>
        <v/>
      </c>
      <c r="F196" s="20" t="str">
        <f t="shared" si="35"/>
        <v/>
      </c>
      <c r="G196" s="33" t="str">
        <f t="shared" si="30"/>
        <v/>
      </c>
    </row>
    <row r="197" spans="1:7" x14ac:dyDescent="0.25">
      <c r="A197" s="3">
        <v>169</v>
      </c>
      <c r="B197" s="82" t="str">
        <f t="shared" si="31"/>
        <v/>
      </c>
      <c r="C197" s="15" t="str">
        <f t="shared" si="32"/>
        <v/>
      </c>
      <c r="D197" s="15" t="str">
        <f t="shared" si="33"/>
        <v/>
      </c>
      <c r="E197" s="15" t="str">
        <f t="shared" si="34"/>
        <v/>
      </c>
      <c r="F197" s="20" t="str">
        <f t="shared" si="35"/>
        <v/>
      </c>
      <c r="G197" s="33" t="str">
        <f t="shared" si="30"/>
        <v/>
      </c>
    </row>
    <row r="198" spans="1:7" x14ac:dyDescent="0.25">
      <c r="A198" s="3">
        <v>170</v>
      </c>
      <c r="B198" s="82" t="str">
        <f t="shared" si="31"/>
        <v/>
      </c>
      <c r="C198" s="15" t="str">
        <f t="shared" si="32"/>
        <v/>
      </c>
      <c r="D198" s="15" t="str">
        <f t="shared" si="33"/>
        <v/>
      </c>
      <c r="E198" s="15" t="str">
        <f t="shared" si="34"/>
        <v/>
      </c>
      <c r="F198" s="20" t="str">
        <f t="shared" si="35"/>
        <v/>
      </c>
      <c r="G198" s="33" t="str">
        <f t="shared" si="30"/>
        <v/>
      </c>
    </row>
    <row r="199" spans="1:7" x14ac:dyDescent="0.25">
      <c r="A199" s="3">
        <v>171</v>
      </c>
      <c r="B199" s="82" t="str">
        <f t="shared" si="31"/>
        <v/>
      </c>
      <c r="C199" s="15" t="str">
        <f t="shared" si="32"/>
        <v/>
      </c>
      <c r="D199" s="15" t="str">
        <f t="shared" si="33"/>
        <v/>
      </c>
      <c r="E199" s="15" t="str">
        <f t="shared" si="34"/>
        <v/>
      </c>
      <c r="F199" s="20" t="str">
        <f t="shared" si="35"/>
        <v/>
      </c>
      <c r="G199" s="33" t="str">
        <f t="shared" si="30"/>
        <v/>
      </c>
    </row>
    <row r="200" spans="1:7" x14ac:dyDescent="0.25">
      <c r="A200" s="3">
        <v>172</v>
      </c>
      <c r="B200" s="82" t="str">
        <f t="shared" si="31"/>
        <v/>
      </c>
      <c r="C200" s="15" t="str">
        <f t="shared" si="32"/>
        <v/>
      </c>
      <c r="D200" s="15" t="str">
        <f t="shared" si="33"/>
        <v/>
      </c>
      <c r="E200" s="15" t="str">
        <f t="shared" si="34"/>
        <v/>
      </c>
      <c r="F200" s="20" t="str">
        <f t="shared" si="35"/>
        <v/>
      </c>
      <c r="G200" s="33" t="str">
        <f t="shared" si="30"/>
        <v/>
      </c>
    </row>
    <row r="201" spans="1:7" x14ac:dyDescent="0.25">
      <c r="A201" s="3">
        <v>173</v>
      </c>
      <c r="B201" s="82" t="str">
        <f t="shared" si="31"/>
        <v/>
      </c>
      <c r="C201" s="15" t="str">
        <f t="shared" si="32"/>
        <v/>
      </c>
      <c r="D201" s="15" t="str">
        <f t="shared" si="33"/>
        <v/>
      </c>
      <c r="E201" s="15" t="str">
        <f t="shared" si="34"/>
        <v/>
      </c>
      <c r="F201" s="20" t="str">
        <f t="shared" si="35"/>
        <v/>
      </c>
      <c r="G201" s="33" t="str">
        <f t="shared" si="30"/>
        <v/>
      </c>
    </row>
    <row r="202" spans="1:7" x14ac:dyDescent="0.25">
      <c r="A202" s="3">
        <v>174</v>
      </c>
      <c r="B202" s="82" t="str">
        <f t="shared" si="31"/>
        <v/>
      </c>
      <c r="C202" s="15" t="str">
        <f t="shared" si="32"/>
        <v/>
      </c>
      <c r="D202" s="15" t="str">
        <f t="shared" si="33"/>
        <v/>
      </c>
      <c r="E202" s="15" t="str">
        <f t="shared" si="34"/>
        <v/>
      </c>
      <c r="F202" s="20" t="str">
        <f t="shared" si="35"/>
        <v/>
      </c>
      <c r="G202" s="33" t="str">
        <f t="shared" si="30"/>
        <v/>
      </c>
    </row>
    <row r="203" spans="1:7" x14ac:dyDescent="0.25">
      <c r="A203" s="3">
        <v>175</v>
      </c>
      <c r="B203" s="82" t="str">
        <f t="shared" si="31"/>
        <v/>
      </c>
      <c r="C203" s="15" t="str">
        <f t="shared" si="32"/>
        <v/>
      </c>
      <c r="D203" s="15" t="str">
        <f t="shared" si="33"/>
        <v/>
      </c>
      <c r="E203" s="15" t="str">
        <f t="shared" si="34"/>
        <v/>
      </c>
      <c r="F203" s="20" t="str">
        <f t="shared" si="35"/>
        <v/>
      </c>
      <c r="G203" s="33" t="str">
        <f t="shared" si="30"/>
        <v/>
      </c>
    </row>
    <row r="204" spans="1:7" x14ac:dyDescent="0.25">
      <c r="A204" s="3">
        <v>176</v>
      </c>
      <c r="B204" s="82" t="str">
        <f t="shared" si="31"/>
        <v/>
      </c>
      <c r="C204" s="15" t="str">
        <f t="shared" si="32"/>
        <v/>
      </c>
      <c r="D204" s="15" t="str">
        <f t="shared" si="33"/>
        <v/>
      </c>
      <c r="E204" s="15" t="str">
        <f t="shared" si="34"/>
        <v/>
      </c>
      <c r="F204" s="20" t="str">
        <f t="shared" si="35"/>
        <v/>
      </c>
      <c r="G204" s="33" t="str">
        <f t="shared" si="30"/>
        <v/>
      </c>
    </row>
    <row r="205" spans="1:7" x14ac:dyDescent="0.25">
      <c r="A205" s="3">
        <v>177</v>
      </c>
      <c r="B205" s="82" t="str">
        <f t="shared" si="31"/>
        <v/>
      </c>
      <c r="C205" s="15" t="str">
        <f t="shared" si="32"/>
        <v/>
      </c>
      <c r="D205" s="15" t="str">
        <f t="shared" si="33"/>
        <v/>
      </c>
      <c r="E205" s="15" t="str">
        <f t="shared" si="34"/>
        <v/>
      </c>
      <c r="F205" s="20" t="str">
        <f t="shared" si="35"/>
        <v/>
      </c>
      <c r="G205" s="33" t="str">
        <f t="shared" si="30"/>
        <v/>
      </c>
    </row>
    <row r="206" spans="1:7" x14ac:dyDescent="0.25">
      <c r="A206" s="3">
        <v>178</v>
      </c>
      <c r="B206" s="82" t="str">
        <f t="shared" si="31"/>
        <v/>
      </c>
      <c r="C206" s="15" t="str">
        <f t="shared" si="32"/>
        <v/>
      </c>
      <c r="D206" s="15" t="str">
        <f t="shared" si="33"/>
        <v/>
      </c>
      <c r="E206" s="15" t="str">
        <f t="shared" si="34"/>
        <v/>
      </c>
      <c r="F206" s="20" t="str">
        <f t="shared" si="35"/>
        <v/>
      </c>
      <c r="G206" s="33" t="str">
        <f t="shared" si="30"/>
        <v/>
      </c>
    </row>
    <row r="207" spans="1:7" x14ac:dyDescent="0.25">
      <c r="A207" s="3">
        <v>179</v>
      </c>
      <c r="B207" s="82" t="str">
        <f t="shared" si="31"/>
        <v/>
      </c>
      <c r="C207" s="15" t="str">
        <f t="shared" si="32"/>
        <v/>
      </c>
      <c r="D207" s="15" t="str">
        <f t="shared" si="33"/>
        <v/>
      </c>
      <c r="E207" s="15" t="str">
        <f t="shared" si="34"/>
        <v/>
      </c>
      <c r="F207" s="20" t="str">
        <f t="shared" si="35"/>
        <v/>
      </c>
      <c r="G207" s="33" t="str">
        <f t="shared" si="30"/>
        <v/>
      </c>
    </row>
    <row r="208" spans="1:7" x14ac:dyDescent="0.25">
      <c r="A208" s="3">
        <v>180</v>
      </c>
      <c r="B208" s="82" t="str">
        <f t="shared" si="31"/>
        <v/>
      </c>
      <c r="C208" s="15" t="str">
        <f t="shared" si="32"/>
        <v/>
      </c>
      <c r="D208" s="15" t="str">
        <f t="shared" si="33"/>
        <v/>
      </c>
      <c r="E208" s="15" t="str">
        <f t="shared" si="34"/>
        <v/>
      </c>
      <c r="F208" s="20" t="str">
        <f t="shared" si="35"/>
        <v/>
      </c>
      <c r="G208" s="33" t="str">
        <f t="shared" si="30"/>
        <v/>
      </c>
    </row>
  </sheetData>
  <pageMargins left="0.36" right="0.23" top="0.28999999999999998" bottom="0.25" header="0.21" footer="0.17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H194"/>
  <sheetViews>
    <sheetView showGridLines="0" zoomScaleNormal="100" workbookViewId="0">
      <selection activeCell="B39" sqref="B39"/>
    </sheetView>
  </sheetViews>
  <sheetFormatPr defaultColWidth="8.85546875" defaultRowHeight="15" x14ac:dyDescent="0.25"/>
  <cols>
    <col min="1" max="1" width="3.85546875" style="2" customWidth="1"/>
    <col min="2" max="2" width="48.42578125" style="2" customWidth="1"/>
    <col min="3" max="5" width="13.5703125" style="2" customWidth="1"/>
    <col min="6" max="6" width="13.5703125" style="2" hidden="1" customWidth="1"/>
    <col min="7" max="16384" width="8.85546875" style="2"/>
  </cols>
  <sheetData>
    <row r="1" spans="1:8" x14ac:dyDescent="0.25">
      <c r="A1" s="1" t="s">
        <v>8</v>
      </c>
      <c r="B1" s="1"/>
    </row>
    <row r="2" spans="1:8" x14ac:dyDescent="0.25">
      <c r="A2" s="1"/>
      <c r="B2" s="1"/>
    </row>
    <row r="3" spans="1:8" x14ac:dyDescent="0.25">
      <c r="A3" s="1" t="s">
        <v>23</v>
      </c>
    </row>
    <row r="4" spans="1:8" ht="15.75" thickBot="1" x14ac:dyDescent="0.3">
      <c r="A4" s="41"/>
      <c r="B4" s="30"/>
      <c r="C4" s="30"/>
      <c r="D4" s="30"/>
      <c r="E4" s="30"/>
    </row>
    <row r="5" spans="1:8" ht="15.75" thickTop="1" x14ac:dyDescent="0.25">
      <c r="A5" s="8"/>
      <c r="B5" s="40"/>
      <c r="C5" s="8"/>
      <c r="D5" s="8"/>
    </row>
    <row r="6" spans="1:8" x14ac:dyDescent="0.25">
      <c r="A6" s="8"/>
      <c r="B6" s="32" t="s">
        <v>19</v>
      </c>
      <c r="C6" s="38">
        <f>+PVLiability</f>
        <v>4636978.0818122467</v>
      </c>
      <c r="D6" s="77" t="s">
        <v>18</v>
      </c>
    </row>
    <row r="7" spans="1:8" x14ac:dyDescent="0.25">
      <c r="A7" s="8"/>
      <c r="B7" s="32" t="s">
        <v>20</v>
      </c>
      <c r="C7" s="72">
        <v>60</v>
      </c>
      <c r="D7" s="77"/>
    </row>
    <row r="8" spans="1:8" x14ac:dyDescent="0.25">
      <c r="A8" s="8"/>
      <c r="B8" s="32" t="s">
        <v>21</v>
      </c>
      <c r="C8" s="38">
        <f>ROUND(+C6/UsefulLife,0)</f>
        <v>77283</v>
      </c>
      <c r="D8" s="77" t="s">
        <v>18</v>
      </c>
    </row>
    <row r="9" spans="1:8" x14ac:dyDescent="0.25">
      <c r="A9" s="8"/>
      <c r="B9" s="32" t="s">
        <v>22</v>
      </c>
      <c r="C9" s="38">
        <f>ROUND(+AmortMonthly*12,0)</f>
        <v>927396</v>
      </c>
      <c r="D9" s="77" t="s">
        <v>18</v>
      </c>
    </row>
    <row r="10" spans="1:8" ht="30" hidden="1" x14ac:dyDescent="0.25">
      <c r="A10" s="8"/>
      <c r="B10" s="27" t="s">
        <v>49</v>
      </c>
      <c r="C10" s="39">
        <v>1</v>
      </c>
      <c r="D10" s="8"/>
    </row>
    <row r="11" spans="1:8" ht="15.75" thickBot="1" x14ac:dyDescent="0.3">
      <c r="A11" s="35"/>
      <c r="B11" s="42"/>
      <c r="C11" s="43"/>
      <c r="D11" s="35"/>
      <c r="E11" s="35"/>
    </row>
    <row r="12" spans="1:8" x14ac:dyDescent="0.25">
      <c r="A12" s="8"/>
      <c r="B12" s="8"/>
      <c r="C12" s="8"/>
      <c r="D12" s="8"/>
    </row>
    <row r="13" spans="1:8" x14ac:dyDescent="0.25">
      <c r="A13" s="37" t="s">
        <v>17</v>
      </c>
      <c r="B13" s="4" t="s">
        <v>16</v>
      </c>
      <c r="C13" s="4" t="s">
        <v>7</v>
      </c>
      <c r="D13" s="4" t="s">
        <v>3</v>
      </c>
      <c r="F13" s="16"/>
    </row>
    <row r="14" spans="1:8" x14ac:dyDescent="0.25">
      <c r="A14" s="8"/>
      <c r="B14" s="8"/>
      <c r="C14" s="11"/>
      <c r="D14" s="11">
        <f>+C6</f>
        <v>4636978.0818122467</v>
      </c>
    </row>
    <row r="15" spans="1:8" x14ac:dyDescent="0.25">
      <c r="A15" s="26">
        <v>1</v>
      </c>
      <c r="B15" s="82">
        <f>FirstPmt</f>
        <v>43776</v>
      </c>
      <c r="C15" s="13">
        <f>+AmortMonthly</f>
        <v>77283</v>
      </c>
      <c r="D15" s="15">
        <f t="shared" ref="D15" si="0">+D14-C15</f>
        <v>4559695.0818122467</v>
      </c>
      <c r="F15" s="33" t="str">
        <f t="shared" ref="F15:F46" si="1">IF(AND(B15&gt;FYE-365,B15&lt;=FYE),"CY","")</f>
        <v/>
      </c>
      <c r="H15" s="26"/>
    </row>
    <row r="16" spans="1:8" x14ac:dyDescent="0.25">
      <c r="A16" s="26">
        <v>2</v>
      </c>
      <c r="B16" s="82">
        <f t="shared" ref="B16:B47" si="2">IF(A16&lt;=UsefulLife,DATE(YEAR(B15),MONTH(B15)+$C$10,DAY(B15)),"")</f>
        <v>43806</v>
      </c>
      <c r="C16" s="20">
        <f t="shared" ref="C16:C47" si="3">IF(A16&lt;=UsefulLife,AmortMonthly,"")</f>
        <v>77283</v>
      </c>
      <c r="D16" s="20">
        <f t="shared" ref="D16:D47" si="4">IF(A16&lt;=UsefulLife,D15-C16,"")</f>
        <v>4482412.0818122467</v>
      </c>
      <c r="F16" s="33" t="str">
        <f t="shared" si="1"/>
        <v/>
      </c>
      <c r="H16" s="26"/>
    </row>
    <row r="17" spans="1:8" x14ac:dyDescent="0.25">
      <c r="A17" s="26">
        <v>3</v>
      </c>
      <c r="B17" s="82">
        <f t="shared" si="2"/>
        <v>43837</v>
      </c>
      <c r="C17" s="20">
        <f t="shared" si="3"/>
        <v>77283</v>
      </c>
      <c r="D17" s="20">
        <f t="shared" si="4"/>
        <v>4405129.0818122467</v>
      </c>
      <c r="F17" s="33" t="str">
        <f t="shared" si="1"/>
        <v/>
      </c>
      <c r="H17" s="26"/>
    </row>
    <row r="18" spans="1:8" x14ac:dyDescent="0.25">
      <c r="A18" s="26">
        <v>4</v>
      </c>
      <c r="B18" s="82">
        <f t="shared" si="2"/>
        <v>43868</v>
      </c>
      <c r="C18" s="20">
        <f t="shared" si="3"/>
        <v>77283</v>
      </c>
      <c r="D18" s="20">
        <f t="shared" si="4"/>
        <v>4327846.0818122467</v>
      </c>
      <c r="F18" s="33" t="str">
        <f t="shared" si="1"/>
        <v/>
      </c>
      <c r="H18" s="26"/>
    </row>
    <row r="19" spans="1:8" x14ac:dyDescent="0.25">
      <c r="A19" s="26">
        <v>5</v>
      </c>
      <c r="B19" s="82">
        <f t="shared" si="2"/>
        <v>43897</v>
      </c>
      <c r="C19" s="20">
        <f t="shared" si="3"/>
        <v>77283</v>
      </c>
      <c r="D19" s="20">
        <f t="shared" si="4"/>
        <v>4250563.0818122467</v>
      </c>
      <c r="F19" s="33" t="str">
        <f t="shared" si="1"/>
        <v/>
      </c>
      <c r="H19" s="26"/>
    </row>
    <row r="20" spans="1:8" x14ac:dyDescent="0.25">
      <c r="A20" s="26">
        <v>6</v>
      </c>
      <c r="B20" s="82">
        <f t="shared" si="2"/>
        <v>43928</v>
      </c>
      <c r="C20" s="20">
        <f t="shared" si="3"/>
        <v>77283</v>
      </c>
      <c r="D20" s="20">
        <f t="shared" si="4"/>
        <v>4173280.0818122467</v>
      </c>
      <c r="F20" s="33" t="str">
        <f t="shared" si="1"/>
        <v/>
      </c>
      <c r="H20" s="26"/>
    </row>
    <row r="21" spans="1:8" x14ac:dyDescent="0.25">
      <c r="A21" s="26">
        <v>7</v>
      </c>
      <c r="B21" s="82">
        <f t="shared" si="2"/>
        <v>43958</v>
      </c>
      <c r="C21" s="20">
        <f t="shared" si="3"/>
        <v>77283</v>
      </c>
      <c r="D21" s="20">
        <f t="shared" si="4"/>
        <v>4095997.0818122467</v>
      </c>
      <c r="F21" s="33" t="str">
        <f t="shared" si="1"/>
        <v/>
      </c>
      <c r="H21" s="26"/>
    </row>
    <row r="22" spans="1:8" x14ac:dyDescent="0.25">
      <c r="A22" s="26">
        <v>8</v>
      </c>
      <c r="B22" s="82">
        <f t="shared" si="2"/>
        <v>43989</v>
      </c>
      <c r="C22" s="20">
        <f t="shared" si="3"/>
        <v>77283</v>
      </c>
      <c r="D22" s="20">
        <f t="shared" si="4"/>
        <v>4018714.0818122467</v>
      </c>
      <c r="F22" s="33" t="str">
        <f t="shared" si="1"/>
        <v/>
      </c>
      <c r="H22" s="26"/>
    </row>
    <row r="23" spans="1:8" x14ac:dyDescent="0.25">
      <c r="A23" s="26">
        <v>9</v>
      </c>
      <c r="B23" s="82">
        <f t="shared" si="2"/>
        <v>44019</v>
      </c>
      <c r="C23" s="20">
        <f t="shared" si="3"/>
        <v>77283</v>
      </c>
      <c r="D23" s="20">
        <f t="shared" si="4"/>
        <v>3941431.0818122467</v>
      </c>
      <c r="F23" s="33" t="str">
        <f t="shared" si="1"/>
        <v/>
      </c>
      <c r="H23" s="26"/>
    </row>
    <row r="24" spans="1:8" x14ac:dyDescent="0.25">
      <c r="A24" s="26">
        <v>10</v>
      </c>
      <c r="B24" s="82">
        <f t="shared" si="2"/>
        <v>44050</v>
      </c>
      <c r="C24" s="20">
        <f t="shared" si="3"/>
        <v>77283</v>
      </c>
      <c r="D24" s="20">
        <f t="shared" si="4"/>
        <v>3864148.0818122467</v>
      </c>
      <c r="F24" s="33" t="str">
        <f t="shared" si="1"/>
        <v/>
      </c>
      <c r="H24" s="26"/>
    </row>
    <row r="25" spans="1:8" x14ac:dyDescent="0.25">
      <c r="A25" s="26">
        <v>11</v>
      </c>
      <c r="B25" s="82">
        <f t="shared" si="2"/>
        <v>44081</v>
      </c>
      <c r="C25" s="20">
        <f t="shared" si="3"/>
        <v>77283</v>
      </c>
      <c r="D25" s="20">
        <f t="shared" si="4"/>
        <v>3786865.0818122467</v>
      </c>
      <c r="F25" s="33" t="str">
        <f t="shared" si="1"/>
        <v/>
      </c>
      <c r="H25" s="26"/>
    </row>
    <row r="26" spans="1:8" x14ac:dyDescent="0.25">
      <c r="A26" s="26">
        <v>12</v>
      </c>
      <c r="B26" s="82">
        <f t="shared" si="2"/>
        <v>44111</v>
      </c>
      <c r="C26" s="20">
        <f t="shared" si="3"/>
        <v>77283</v>
      </c>
      <c r="D26" s="20">
        <f t="shared" si="4"/>
        <v>3709582.0818122467</v>
      </c>
      <c r="F26" s="33" t="str">
        <f t="shared" si="1"/>
        <v/>
      </c>
      <c r="H26" s="26"/>
    </row>
    <row r="27" spans="1:8" x14ac:dyDescent="0.25">
      <c r="A27" s="26">
        <v>13</v>
      </c>
      <c r="B27" s="82">
        <f t="shared" si="2"/>
        <v>44142</v>
      </c>
      <c r="C27" s="20">
        <f t="shared" si="3"/>
        <v>77283</v>
      </c>
      <c r="D27" s="20">
        <f t="shared" si="4"/>
        <v>3632299.0818122467</v>
      </c>
      <c r="F27" s="33" t="str">
        <f t="shared" si="1"/>
        <v/>
      </c>
      <c r="H27" s="26"/>
    </row>
    <row r="28" spans="1:8" x14ac:dyDescent="0.25">
      <c r="A28" s="26">
        <v>14</v>
      </c>
      <c r="B28" s="82">
        <f t="shared" si="2"/>
        <v>44172</v>
      </c>
      <c r="C28" s="20">
        <f t="shared" si="3"/>
        <v>77283</v>
      </c>
      <c r="D28" s="20">
        <f t="shared" si="4"/>
        <v>3555016.0818122467</v>
      </c>
      <c r="F28" s="33" t="str">
        <f t="shared" si="1"/>
        <v/>
      </c>
      <c r="H28" s="26"/>
    </row>
    <row r="29" spans="1:8" x14ac:dyDescent="0.25">
      <c r="A29" s="26">
        <v>15</v>
      </c>
      <c r="B29" s="82">
        <f t="shared" si="2"/>
        <v>44203</v>
      </c>
      <c r="C29" s="20">
        <f t="shared" si="3"/>
        <v>77283</v>
      </c>
      <c r="D29" s="20">
        <f t="shared" si="4"/>
        <v>3477733.0818122467</v>
      </c>
      <c r="F29" s="33" t="str">
        <f t="shared" si="1"/>
        <v>CY</v>
      </c>
      <c r="H29" s="26"/>
    </row>
    <row r="30" spans="1:8" x14ac:dyDescent="0.25">
      <c r="A30" s="26">
        <v>16</v>
      </c>
      <c r="B30" s="82">
        <f t="shared" si="2"/>
        <v>44234</v>
      </c>
      <c r="C30" s="20">
        <f t="shared" si="3"/>
        <v>77283</v>
      </c>
      <c r="D30" s="20">
        <f t="shared" si="4"/>
        <v>3400450.0818122467</v>
      </c>
      <c r="F30" s="33" t="str">
        <f t="shared" si="1"/>
        <v>CY</v>
      </c>
      <c r="H30" s="26"/>
    </row>
    <row r="31" spans="1:8" x14ac:dyDescent="0.25">
      <c r="A31" s="26">
        <v>17</v>
      </c>
      <c r="B31" s="82">
        <f t="shared" si="2"/>
        <v>44262</v>
      </c>
      <c r="C31" s="20">
        <f t="shared" si="3"/>
        <v>77283</v>
      </c>
      <c r="D31" s="20">
        <f t="shared" si="4"/>
        <v>3323167.0818122467</v>
      </c>
      <c r="F31" s="33" t="str">
        <f t="shared" si="1"/>
        <v>CY</v>
      </c>
      <c r="H31" s="26"/>
    </row>
    <row r="32" spans="1:8" x14ac:dyDescent="0.25">
      <c r="A32" s="26">
        <v>18</v>
      </c>
      <c r="B32" s="82">
        <f t="shared" si="2"/>
        <v>44293</v>
      </c>
      <c r="C32" s="20">
        <f t="shared" si="3"/>
        <v>77283</v>
      </c>
      <c r="D32" s="20">
        <f t="shared" si="4"/>
        <v>3245884.0818122467</v>
      </c>
      <c r="F32" s="33" t="str">
        <f t="shared" si="1"/>
        <v>CY</v>
      </c>
      <c r="H32" s="26"/>
    </row>
    <row r="33" spans="1:8" x14ac:dyDescent="0.25">
      <c r="A33" s="26">
        <v>19</v>
      </c>
      <c r="B33" s="82">
        <f t="shared" si="2"/>
        <v>44323</v>
      </c>
      <c r="C33" s="20">
        <f t="shared" si="3"/>
        <v>77283</v>
      </c>
      <c r="D33" s="20">
        <f t="shared" si="4"/>
        <v>3168601.0818122467</v>
      </c>
      <c r="F33" s="33" t="str">
        <f t="shared" si="1"/>
        <v>CY</v>
      </c>
      <c r="H33" s="26"/>
    </row>
    <row r="34" spans="1:8" x14ac:dyDescent="0.25">
      <c r="A34" s="26">
        <v>20</v>
      </c>
      <c r="B34" s="82">
        <f t="shared" si="2"/>
        <v>44354</v>
      </c>
      <c r="C34" s="20">
        <f t="shared" si="3"/>
        <v>77283</v>
      </c>
      <c r="D34" s="20">
        <f t="shared" si="4"/>
        <v>3091318.0818122467</v>
      </c>
      <c r="F34" s="33" t="str">
        <f t="shared" si="1"/>
        <v>CY</v>
      </c>
      <c r="H34" s="26"/>
    </row>
    <row r="35" spans="1:8" x14ac:dyDescent="0.25">
      <c r="A35" s="26">
        <v>21</v>
      </c>
      <c r="B35" s="82">
        <f t="shared" si="2"/>
        <v>44384</v>
      </c>
      <c r="C35" s="20">
        <f t="shared" si="3"/>
        <v>77283</v>
      </c>
      <c r="D35" s="20">
        <f t="shared" si="4"/>
        <v>3014035.0818122467</v>
      </c>
      <c r="F35" s="33" t="str">
        <f t="shared" si="1"/>
        <v>CY</v>
      </c>
      <c r="H35" s="26"/>
    </row>
    <row r="36" spans="1:8" x14ac:dyDescent="0.25">
      <c r="A36" s="26">
        <v>22</v>
      </c>
      <c r="B36" s="82">
        <f t="shared" si="2"/>
        <v>44415</v>
      </c>
      <c r="C36" s="20">
        <f t="shared" si="3"/>
        <v>77283</v>
      </c>
      <c r="D36" s="20">
        <f t="shared" si="4"/>
        <v>2936752.0818122467</v>
      </c>
      <c r="F36" s="33" t="str">
        <f t="shared" si="1"/>
        <v>CY</v>
      </c>
      <c r="H36" s="26"/>
    </row>
    <row r="37" spans="1:8" x14ac:dyDescent="0.25">
      <c r="A37" s="26">
        <v>23</v>
      </c>
      <c r="B37" s="82">
        <f t="shared" si="2"/>
        <v>44446</v>
      </c>
      <c r="C37" s="20">
        <f t="shared" si="3"/>
        <v>77283</v>
      </c>
      <c r="D37" s="20">
        <f t="shared" si="4"/>
        <v>2859469.0818122467</v>
      </c>
      <c r="F37" s="33" t="str">
        <f t="shared" si="1"/>
        <v>CY</v>
      </c>
      <c r="H37" s="26"/>
    </row>
    <row r="38" spans="1:8" x14ac:dyDescent="0.25">
      <c r="A38" s="26">
        <v>24</v>
      </c>
      <c r="B38" s="82">
        <f t="shared" si="2"/>
        <v>44476</v>
      </c>
      <c r="C38" s="20">
        <f t="shared" si="3"/>
        <v>77283</v>
      </c>
      <c r="D38" s="20">
        <f t="shared" si="4"/>
        <v>2782186.0818122467</v>
      </c>
      <c r="F38" s="33" t="str">
        <f t="shared" si="1"/>
        <v>CY</v>
      </c>
      <c r="H38" s="26"/>
    </row>
    <row r="39" spans="1:8" x14ac:dyDescent="0.25">
      <c r="A39" s="26">
        <v>25</v>
      </c>
      <c r="B39" s="82">
        <f t="shared" si="2"/>
        <v>44507</v>
      </c>
      <c r="C39" s="20">
        <f t="shared" si="3"/>
        <v>77283</v>
      </c>
      <c r="D39" s="20">
        <f t="shared" si="4"/>
        <v>2704903.0818122467</v>
      </c>
      <c r="F39" s="33" t="str">
        <f t="shared" si="1"/>
        <v>CY</v>
      </c>
      <c r="H39" s="26"/>
    </row>
    <row r="40" spans="1:8" x14ac:dyDescent="0.25">
      <c r="A40" s="26">
        <v>26</v>
      </c>
      <c r="B40" s="82">
        <f t="shared" si="2"/>
        <v>44537</v>
      </c>
      <c r="C40" s="20">
        <f t="shared" si="3"/>
        <v>77283</v>
      </c>
      <c r="D40" s="20">
        <f t="shared" si="4"/>
        <v>2627620.0818122467</v>
      </c>
      <c r="F40" s="33" t="str">
        <f t="shared" si="1"/>
        <v>CY</v>
      </c>
      <c r="H40" s="26"/>
    </row>
    <row r="41" spans="1:8" x14ac:dyDescent="0.25">
      <c r="A41" s="26">
        <v>27</v>
      </c>
      <c r="B41" s="82">
        <f t="shared" si="2"/>
        <v>44568</v>
      </c>
      <c r="C41" s="20">
        <f t="shared" si="3"/>
        <v>77283</v>
      </c>
      <c r="D41" s="20">
        <f t="shared" si="4"/>
        <v>2550337.0818122467</v>
      </c>
      <c r="F41" s="33" t="str">
        <f t="shared" si="1"/>
        <v/>
      </c>
      <c r="H41" s="26"/>
    </row>
    <row r="42" spans="1:8" x14ac:dyDescent="0.25">
      <c r="A42" s="26">
        <v>28</v>
      </c>
      <c r="B42" s="82">
        <f t="shared" si="2"/>
        <v>44599</v>
      </c>
      <c r="C42" s="20">
        <f t="shared" si="3"/>
        <v>77283</v>
      </c>
      <c r="D42" s="20">
        <f t="shared" si="4"/>
        <v>2473054.0818122467</v>
      </c>
      <c r="F42" s="33" t="str">
        <f t="shared" si="1"/>
        <v/>
      </c>
      <c r="H42" s="26"/>
    </row>
    <row r="43" spans="1:8" x14ac:dyDescent="0.25">
      <c r="A43" s="26">
        <v>29</v>
      </c>
      <c r="B43" s="82">
        <f t="shared" si="2"/>
        <v>44627</v>
      </c>
      <c r="C43" s="20">
        <f t="shared" si="3"/>
        <v>77283</v>
      </c>
      <c r="D43" s="20">
        <f t="shared" si="4"/>
        <v>2395771.0818122467</v>
      </c>
      <c r="F43" s="33" t="str">
        <f t="shared" si="1"/>
        <v/>
      </c>
      <c r="H43" s="26"/>
    </row>
    <row r="44" spans="1:8" x14ac:dyDescent="0.25">
      <c r="A44" s="26">
        <v>30</v>
      </c>
      <c r="B44" s="82">
        <f t="shared" si="2"/>
        <v>44658</v>
      </c>
      <c r="C44" s="20">
        <f t="shared" si="3"/>
        <v>77283</v>
      </c>
      <c r="D44" s="20">
        <f t="shared" si="4"/>
        <v>2318488.0818122467</v>
      </c>
      <c r="F44" s="33" t="str">
        <f t="shared" si="1"/>
        <v/>
      </c>
      <c r="H44" s="26"/>
    </row>
    <row r="45" spans="1:8" x14ac:dyDescent="0.25">
      <c r="A45" s="26">
        <v>31</v>
      </c>
      <c r="B45" s="82">
        <f t="shared" si="2"/>
        <v>44688</v>
      </c>
      <c r="C45" s="20">
        <f t="shared" si="3"/>
        <v>77283</v>
      </c>
      <c r="D45" s="20">
        <f t="shared" si="4"/>
        <v>2241205.0818122467</v>
      </c>
      <c r="F45" s="33" t="str">
        <f t="shared" si="1"/>
        <v/>
      </c>
      <c r="H45" s="26"/>
    </row>
    <row r="46" spans="1:8" x14ac:dyDescent="0.25">
      <c r="A46" s="26">
        <v>32</v>
      </c>
      <c r="B46" s="82">
        <f t="shared" si="2"/>
        <v>44719</v>
      </c>
      <c r="C46" s="20">
        <f t="shared" si="3"/>
        <v>77283</v>
      </c>
      <c r="D46" s="20">
        <f t="shared" si="4"/>
        <v>2163922.0818122467</v>
      </c>
      <c r="F46" s="33" t="str">
        <f t="shared" si="1"/>
        <v/>
      </c>
      <c r="H46" s="26"/>
    </row>
    <row r="47" spans="1:8" x14ac:dyDescent="0.25">
      <c r="A47" s="26">
        <v>33</v>
      </c>
      <c r="B47" s="82">
        <f t="shared" si="2"/>
        <v>44749</v>
      </c>
      <c r="C47" s="20">
        <f t="shared" si="3"/>
        <v>77283</v>
      </c>
      <c r="D47" s="20">
        <f t="shared" si="4"/>
        <v>2086639.0818122467</v>
      </c>
      <c r="F47" s="33" t="str">
        <f t="shared" ref="F47:F78" si="5">IF(AND(B47&gt;FYE-365,B47&lt;=FYE),"CY","")</f>
        <v/>
      </c>
      <c r="H47" s="26"/>
    </row>
    <row r="48" spans="1:8" x14ac:dyDescent="0.25">
      <c r="A48" s="26">
        <v>34</v>
      </c>
      <c r="B48" s="82">
        <f t="shared" ref="B48:B79" si="6">IF(A48&lt;=UsefulLife,DATE(YEAR(B47),MONTH(B47)+$C$10,DAY(B47)),"")</f>
        <v>44780</v>
      </c>
      <c r="C48" s="20">
        <f t="shared" ref="C48:C79" si="7">IF(A48&lt;=UsefulLife,AmortMonthly,"")</f>
        <v>77283</v>
      </c>
      <c r="D48" s="20">
        <f t="shared" ref="D48:D79" si="8">IF(A48&lt;=UsefulLife,D47-C48,"")</f>
        <v>2009356.0818122467</v>
      </c>
      <c r="F48" s="33" t="str">
        <f t="shared" si="5"/>
        <v/>
      </c>
      <c r="H48" s="26"/>
    </row>
    <row r="49" spans="1:8" x14ac:dyDescent="0.25">
      <c r="A49" s="26">
        <v>35</v>
      </c>
      <c r="B49" s="82">
        <f t="shared" si="6"/>
        <v>44811</v>
      </c>
      <c r="C49" s="20">
        <f t="shared" si="7"/>
        <v>77283</v>
      </c>
      <c r="D49" s="20">
        <f t="shared" si="8"/>
        <v>1932073.0818122467</v>
      </c>
      <c r="F49" s="33" t="str">
        <f t="shared" si="5"/>
        <v/>
      </c>
      <c r="H49" s="26"/>
    </row>
    <row r="50" spans="1:8" x14ac:dyDescent="0.25">
      <c r="A50" s="26">
        <v>36</v>
      </c>
      <c r="B50" s="82">
        <f t="shared" si="6"/>
        <v>44841</v>
      </c>
      <c r="C50" s="20">
        <f t="shared" si="7"/>
        <v>77283</v>
      </c>
      <c r="D50" s="20">
        <f t="shared" si="8"/>
        <v>1854790.0818122467</v>
      </c>
      <c r="F50" s="33" t="str">
        <f t="shared" si="5"/>
        <v/>
      </c>
      <c r="H50" s="26"/>
    </row>
    <row r="51" spans="1:8" x14ac:dyDescent="0.25">
      <c r="A51" s="26">
        <v>37</v>
      </c>
      <c r="B51" s="82">
        <f t="shared" si="6"/>
        <v>44872</v>
      </c>
      <c r="C51" s="20">
        <f t="shared" si="7"/>
        <v>77283</v>
      </c>
      <c r="D51" s="20">
        <f t="shared" si="8"/>
        <v>1777507.0818122467</v>
      </c>
      <c r="F51" s="33" t="str">
        <f t="shared" si="5"/>
        <v/>
      </c>
      <c r="H51" s="26"/>
    </row>
    <row r="52" spans="1:8" x14ac:dyDescent="0.25">
      <c r="A52" s="26">
        <v>38</v>
      </c>
      <c r="B52" s="82">
        <f t="shared" si="6"/>
        <v>44902</v>
      </c>
      <c r="C52" s="20">
        <f t="shared" si="7"/>
        <v>77283</v>
      </c>
      <c r="D52" s="20">
        <f t="shared" si="8"/>
        <v>1700224.0818122467</v>
      </c>
      <c r="F52" s="33" t="str">
        <f t="shared" si="5"/>
        <v/>
      </c>
      <c r="H52" s="26"/>
    </row>
    <row r="53" spans="1:8" x14ac:dyDescent="0.25">
      <c r="A53" s="26">
        <v>39</v>
      </c>
      <c r="B53" s="82">
        <f t="shared" si="6"/>
        <v>44933</v>
      </c>
      <c r="C53" s="20">
        <f t="shared" si="7"/>
        <v>77283</v>
      </c>
      <c r="D53" s="20">
        <f t="shared" si="8"/>
        <v>1622941.0818122467</v>
      </c>
      <c r="F53" s="33" t="str">
        <f t="shared" si="5"/>
        <v/>
      </c>
      <c r="H53" s="26"/>
    </row>
    <row r="54" spans="1:8" x14ac:dyDescent="0.25">
      <c r="A54" s="26">
        <v>40</v>
      </c>
      <c r="B54" s="82">
        <f t="shared" si="6"/>
        <v>44964</v>
      </c>
      <c r="C54" s="20">
        <f t="shared" si="7"/>
        <v>77283</v>
      </c>
      <c r="D54" s="20">
        <f t="shared" si="8"/>
        <v>1545658.0818122467</v>
      </c>
      <c r="F54" s="33" t="str">
        <f t="shared" si="5"/>
        <v/>
      </c>
      <c r="H54" s="26"/>
    </row>
    <row r="55" spans="1:8" x14ac:dyDescent="0.25">
      <c r="A55" s="26">
        <v>41</v>
      </c>
      <c r="B55" s="82">
        <f t="shared" si="6"/>
        <v>44992</v>
      </c>
      <c r="C55" s="20">
        <f t="shared" si="7"/>
        <v>77283</v>
      </c>
      <c r="D55" s="20">
        <f t="shared" si="8"/>
        <v>1468375.0818122467</v>
      </c>
      <c r="F55" s="33" t="str">
        <f t="shared" si="5"/>
        <v/>
      </c>
      <c r="H55" s="26"/>
    </row>
    <row r="56" spans="1:8" x14ac:dyDescent="0.25">
      <c r="A56" s="26">
        <v>42</v>
      </c>
      <c r="B56" s="82">
        <f t="shared" si="6"/>
        <v>45023</v>
      </c>
      <c r="C56" s="20">
        <f t="shared" si="7"/>
        <v>77283</v>
      </c>
      <c r="D56" s="20">
        <f t="shared" si="8"/>
        <v>1391092.0818122467</v>
      </c>
      <c r="F56" s="33" t="str">
        <f t="shared" si="5"/>
        <v/>
      </c>
      <c r="H56" s="26"/>
    </row>
    <row r="57" spans="1:8" x14ac:dyDescent="0.25">
      <c r="A57" s="26">
        <v>43</v>
      </c>
      <c r="B57" s="82">
        <f t="shared" si="6"/>
        <v>45053</v>
      </c>
      <c r="C57" s="20">
        <f t="shared" si="7"/>
        <v>77283</v>
      </c>
      <c r="D57" s="20">
        <f t="shared" si="8"/>
        <v>1313809.0818122467</v>
      </c>
      <c r="F57" s="33" t="str">
        <f t="shared" si="5"/>
        <v/>
      </c>
      <c r="H57" s="26"/>
    </row>
    <row r="58" spans="1:8" x14ac:dyDescent="0.25">
      <c r="A58" s="26">
        <v>44</v>
      </c>
      <c r="B58" s="82">
        <f t="shared" si="6"/>
        <v>45084</v>
      </c>
      <c r="C58" s="20">
        <f t="shared" si="7"/>
        <v>77283</v>
      </c>
      <c r="D58" s="20">
        <f t="shared" si="8"/>
        <v>1236526.0818122467</v>
      </c>
      <c r="F58" s="33" t="str">
        <f t="shared" si="5"/>
        <v/>
      </c>
      <c r="H58" s="26"/>
    </row>
    <row r="59" spans="1:8" x14ac:dyDescent="0.25">
      <c r="A59" s="26">
        <v>45</v>
      </c>
      <c r="B59" s="82">
        <f t="shared" si="6"/>
        <v>45114</v>
      </c>
      <c r="C59" s="20">
        <f t="shared" si="7"/>
        <v>77283</v>
      </c>
      <c r="D59" s="20">
        <f t="shared" si="8"/>
        <v>1159243.0818122467</v>
      </c>
      <c r="F59" s="33" t="str">
        <f t="shared" si="5"/>
        <v/>
      </c>
      <c r="H59" s="26"/>
    </row>
    <row r="60" spans="1:8" x14ac:dyDescent="0.25">
      <c r="A60" s="26">
        <v>46</v>
      </c>
      <c r="B60" s="82">
        <f t="shared" si="6"/>
        <v>45145</v>
      </c>
      <c r="C60" s="20">
        <f t="shared" si="7"/>
        <v>77283</v>
      </c>
      <c r="D60" s="20">
        <f t="shared" si="8"/>
        <v>1081960.0818122467</v>
      </c>
      <c r="F60" s="33" t="str">
        <f t="shared" si="5"/>
        <v/>
      </c>
      <c r="H60" s="26"/>
    </row>
    <row r="61" spans="1:8" x14ac:dyDescent="0.25">
      <c r="A61" s="26">
        <v>47</v>
      </c>
      <c r="B61" s="82">
        <f t="shared" si="6"/>
        <v>45176</v>
      </c>
      <c r="C61" s="20">
        <f t="shared" si="7"/>
        <v>77283</v>
      </c>
      <c r="D61" s="20">
        <f t="shared" si="8"/>
        <v>1004677.0818122467</v>
      </c>
      <c r="F61" s="33" t="str">
        <f t="shared" si="5"/>
        <v/>
      </c>
      <c r="H61" s="26"/>
    </row>
    <row r="62" spans="1:8" x14ac:dyDescent="0.25">
      <c r="A62" s="26">
        <v>48</v>
      </c>
      <c r="B62" s="82">
        <f t="shared" si="6"/>
        <v>45206</v>
      </c>
      <c r="C62" s="20">
        <f t="shared" si="7"/>
        <v>77283</v>
      </c>
      <c r="D62" s="20">
        <f t="shared" si="8"/>
        <v>927394.0818122467</v>
      </c>
      <c r="F62" s="33" t="str">
        <f t="shared" si="5"/>
        <v/>
      </c>
      <c r="H62" s="26"/>
    </row>
    <row r="63" spans="1:8" x14ac:dyDescent="0.25">
      <c r="A63" s="26">
        <v>49</v>
      </c>
      <c r="B63" s="82">
        <f t="shared" si="6"/>
        <v>45237</v>
      </c>
      <c r="C63" s="20">
        <f t="shared" si="7"/>
        <v>77283</v>
      </c>
      <c r="D63" s="20">
        <f t="shared" si="8"/>
        <v>850111.0818122467</v>
      </c>
      <c r="F63" s="33" t="str">
        <f t="shared" si="5"/>
        <v/>
      </c>
    </row>
    <row r="64" spans="1:8" x14ac:dyDescent="0.25">
      <c r="A64" s="26">
        <v>50</v>
      </c>
      <c r="B64" s="82">
        <f t="shared" si="6"/>
        <v>45267</v>
      </c>
      <c r="C64" s="20">
        <f t="shared" si="7"/>
        <v>77283</v>
      </c>
      <c r="D64" s="20">
        <f t="shared" si="8"/>
        <v>772828.0818122467</v>
      </c>
      <c r="F64" s="33" t="str">
        <f t="shared" si="5"/>
        <v/>
      </c>
    </row>
    <row r="65" spans="1:6" x14ac:dyDescent="0.25">
      <c r="A65" s="26">
        <v>51</v>
      </c>
      <c r="B65" s="82">
        <f t="shared" si="6"/>
        <v>45298</v>
      </c>
      <c r="C65" s="20">
        <f t="shared" si="7"/>
        <v>77283</v>
      </c>
      <c r="D65" s="20">
        <f t="shared" si="8"/>
        <v>695545.0818122467</v>
      </c>
      <c r="F65" s="33" t="str">
        <f t="shared" si="5"/>
        <v/>
      </c>
    </row>
    <row r="66" spans="1:6" x14ac:dyDescent="0.25">
      <c r="A66" s="26">
        <v>52</v>
      </c>
      <c r="B66" s="82">
        <f t="shared" si="6"/>
        <v>45329</v>
      </c>
      <c r="C66" s="20">
        <f t="shared" si="7"/>
        <v>77283</v>
      </c>
      <c r="D66" s="20">
        <f t="shared" si="8"/>
        <v>618262.0818122467</v>
      </c>
      <c r="F66" s="33" t="str">
        <f t="shared" si="5"/>
        <v/>
      </c>
    </row>
    <row r="67" spans="1:6" x14ac:dyDescent="0.25">
      <c r="A67" s="26">
        <v>53</v>
      </c>
      <c r="B67" s="82">
        <f t="shared" si="6"/>
        <v>45358</v>
      </c>
      <c r="C67" s="20">
        <f t="shared" si="7"/>
        <v>77283</v>
      </c>
      <c r="D67" s="20">
        <f t="shared" si="8"/>
        <v>540979.0818122467</v>
      </c>
      <c r="F67" s="33" t="str">
        <f t="shared" si="5"/>
        <v/>
      </c>
    </row>
    <row r="68" spans="1:6" x14ac:dyDescent="0.25">
      <c r="A68" s="26">
        <v>54</v>
      </c>
      <c r="B68" s="82">
        <f t="shared" si="6"/>
        <v>45389</v>
      </c>
      <c r="C68" s="20">
        <f t="shared" si="7"/>
        <v>77283</v>
      </c>
      <c r="D68" s="20">
        <f t="shared" si="8"/>
        <v>463696.0818122467</v>
      </c>
      <c r="F68" s="33" t="str">
        <f t="shared" si="5"/>
        <v/>
      </c>
    </row>
    <row r="69" spans="1:6" x14ac:dyDescent="0.25">
      <c r="A69" s="26">
        <v>55</v>
      </c>
      <c r="B69" s="82">
        <f t="shared" si="6"/>
        <v>45419</v>
      </c>
      <c r="C69" s="20">
        <f t="shared" si="7"/>
        <v>77283</v>
      </c>
      <c r="D69" s="20">
        <f t="shared" si="8"/>
        <v>386413.0818122467</v>
      </c>
      <c r="F69" s="33" t="str">
        <f t="shared" si="5"/>
        <v/>
      </c>
    </row>
    <row r="70" spans="1:6" x14ac:dyDescent="0.25">
      <c r="A70" s="26">
        <v>56</v>
      </c>
      <c r="B70" s="82">
        <f t="shared" si="6"/>
        <v>45450</v>
      </c>
      <c r="C70" s="20">
        <f t="shared" si="7"/>
        <v>77283</v>
      </c>
      <c r="D70" s="20">
        <f t="shared" si="8"/>
        <v>309130.0818122467</v>
      </c>
      <c r="F70" s="33" t="str">
        <f t="shared" si="5"/>
        <v/>
      </c>
    </row>
    <row r="71" spans="1:6" x14ac:dyDescent="0.25">
      <c r="A71" s="26">
        <v>57</v>
      </c>
      <c r="B71" s="82">
        <f t="shared" si="6"/>
        <v>45480</v>
      </c>
      <c r="C71" s="20">
        <f t="shared" si="7"/>
        <v>77283</v>
      </c>
      <c r="D71" s="20">
        <f t="shared" si="8"/>
        <v>231847.0818122467</v>
      </c>
      <c r="F71" s="33" t="str">
        <f t="shared" si="5"/>
        <v/>
      </c>
    </row>
    <row r="72" spans="1:6" x14ac:dyDescent="0.25">
      <c r="A72" s="26">
        <v>58</v>
      </c>
      <c r="B72" s="82">
        <f t="shared" si="6"/>
        <v>45511</v>
      </c>
      <c r="C72" s="20">
        <f t="shared" si="7"/>
        <v>77283</v>
      </c>
      <c r="D72" s="20">
        <f t="shared" si="8"/>
        <v>154564.0818122467</v>
      </c>
      <c r="F72" s="33" t="str">
        <f t="shared" si="5"/>
        <v/>
      </c>
    </row>
    <row r="73" spans="1:6" x14ac:dyDescent="0.25">
      <c r="A73" s="26">
        <v>59</v>
      </c>
      <c r="B73" s="82">
        <f t="shared" si="6"/>
        <v>45542</v>
      </c>
      <c r="C73" s="20">
        <f t="shared" si="7"/>
        <v>77283</v>
      </c>
      <c r="D73" s="20">
        <f t="shared" si="8"/>
        <v>77281.081812246703</v>
      </c>
      <c r="F73" s="33" t="str">
        <f t="shared" si="5"/>
        <v/>
      </c>
    </row>
    <row r="74" spans="1:6" x14ac:dyDescent="0.25">
      <c r="A74" s="26">
        <v>60</v>
      </c>
      <c r="B74" s="82">
        <f t="shared" si="6"/>
        <v>45572</v>
      </c>
      <c r="C74" s="20">
        <f t="shared" si="7"/>
        <v>77283</v>
      </c>
      <c r="D74" s="20">
        <f t="shared" si="8"/>
        <v>-1.9181877532973886</v>
      </c>
      <c r="F74" s="33" t="str">
        <f t="shared" si="5"/>
        <v/>
      </c>
    </row>
    <row r="75" spans="1:6" x14ac:dyDescent="0.25">
      <c r="A75" s="26">
        <v>61</v>
      </c>
      <c r="B75" s="82" t="str">
        <f t="shared" si="6"/>
        <v/>
      </c>
      <c r="C75" s="20" t="str">
        <f t="shared" si="7"/>
        <v/>
      </c>
      <c r="D75" s="20" t="str">
        <f t="shared" si="8"/>
        <v/>
      </c>
      <c r="F75" s="33" t="str">
        <f t="shared" si="5"/>
        <v/>
      </c>
    </row>
    <row r="76" spans="1:6" x14ac:dyDescent="0.25">
      <c r="A76" s="26">
        <v>62</v>
      </c>
      <c r="B76" s="82" t="str">
        <f t="shared" si="6"/>
        <v/>
      </c>
      <c r="C76" s="20" t="str">
        <f t="shared" si="7"/>
        <v/>
      </c>
      <c r="D76" s="20" t="str">
        <f t="shared" si="8"/>
        <v/>
      </c>
      <c r="F76" s="33" t="str">
        <f t="shared" si="5"/>
        <v/>
      </c>
    </row>
    <row r="77" spans="1:6" x14ac:dyDescent="0.25">
      <c r="A77" s="26">
        <v>63</v>
      </c>
      <c r="B77" s="82" t="str">
        <f t="shared" si="6"/>
        <v/>
      </c>
      <c r="C77" s="20" t="str">
        <f t="shared" si="7"/>
        <v/>
      </c>
      <c r="D77" s="20" t="str">
        <f t="shared" si="8"/>
        <v/>
      </c>
      <c r="F77" s="33" t="str">
        <f t="shared" si="5"/>
        <v/>
      </c>
    </row>
    <row r="78" spans="1:6" x14ac:dyDescent="0.25">
      <c r="A78" s="26">
        <v>64</v>
      </c>
      <c r="B78" s="82" t="str">
        <f t="shared" si="6"/>
        <v/>
      </c>
      <c r="C78" s="20" t="str">
        <f t="shared" si="7"/>
        <v/>
      </c>
      <c r="D78" s="20" t="str">
        <f t="shared" si="8"/>
        <v/>
      </c>
      <c r="F78" s="33" t="str">
        <f t="shared" si="5"/>
        <v/>
      </c>
    </row>
    <row r="79" spans="1:6" x14ac:dyDescent="0.25">
      <c r="A79" s="26">
        <v>65</v>
      </c>
      <c r="B79" s="82" t="str">
        <f t="shared" si="6"/>
        <v/>
      </c>
      <c r="C79" s="20" t="str">
        <f t="shared" si="7"/>
        <v/>
      </c>
      <c r="D79" s="20" t="str">
        <f t="shared" si="8"/>
        <v/>
      </c>
      <c r="F79" s="33" t="str">
        <f t="shared" ref="F79:F110" si="9">IF(AND(B79&gt;FYE-365,B79&lt;=FYE),"CY","")</f>
        <v/>
      </c>
    </row>
    <row r="80" spans="1:6" x14ac:dyDescent="0.25">
      <c r="A80" s="26">
        <v>66</v>
      </c>
      <c r="B80" s="82" t="str">
        <f t="shared" ref="B80:B111" si="10">IF(A80&lt;=UsefulLife,DATE(YEAR(B79),MONTH(B79)+$C$10,DAY(B79)),"")</f>
        <v/>
      </c>
      <c r="C80" s="20" t="str">
        <f t="shared" ref="C80:C111" si="11">IF(A80&lt;=UsefulLife,AmortMonthly,"")</f>
        <v/>
      </c>
      <c r="D80" s="20" t="str">
        <f t="shared" ref="D80:D111" si="12">IF(A80&lt;=UsefulLife,D79-C80,"")</f>
        <v/>
      </c>
      <c r="F80" s="33" t="str">
        <f t="shared" si="9"/>
        <v/>
      </c>
    </row>
    <row r="81" spans="1:6" x14ac:dyDescent="0.25">
      <c r="A81" s="26">
        <v>67</v>
      </c>
      <c r="B81" s="82" t="str">
        <f t="shared" si="10"/>
        <v/>
      </c>
      <c r="C81" s="20" t="str">
        <f t="shared" si="11"/>
        <v/>
      </c>
      <c r="D81" s="20" t="str">
        <f t="shared" si="12"/>
        <v/>
      </c>
      <c r="F81" s="33" t="str">
        <f t="shared" si="9"/>
        <v/>
      </c>
    </row>
    <row r="82" spans="1:6" x14ac:dyDescent="0.25">
      <c r="A82" s="26">
        <v>68</v>
      </c>
      <c r="B82" s="82" t="str">
        <f t="shared" si="10"/>
        <v/>
      </c>
      <c r="C82" s="20" t="str">
        <f t="shared" si="11"/>
        <v/>
      </c>
      <c r="D82" s="20" t="str">
        <f t="shared" si="12"/>
        <v/>
      </c>
      <c r="F82" s="33" t="str">
        <f t="shared" si="9"/>
        <v/>
      </c>
    </row>
    <row r="83" spans="1:6" x14ac:dyDescent="0.25">
      <c r="A83" s="26">
        <v>69</v>
      </c>
      <c r="B83" s="82" t="str">
        <f t="shared" si="10"/>
        <v/>
      </c>
      <c r="C83" s="20" t="str">
        <f t="shared" si="11"/>
        <v/>
      </c>
      <c r="D83" s="20" t="str">
        <f t="shared" si="12"/>
        <v/>
      </c>
      <c r="F83" s="33" t="str">
        <f t="shared" si="9"/>
        <v/>
      </c>
    </row>
    <row r="84" spans="1:6" x14ac:dyDescent="0.25">
      <c r="A84" s="26">
        <v>70</v>
      </c>
      <c r="B84" s="82" t="str">
        <f t="shared" si="10"/>
        <v/>
      </c>
      <c r="C84" s="20" t="str">
        <f t="shared" si="11"/>
        <v/>
      </c>
      <c r="D84" s="20" t="str">
        <f t="shared" si="12"/>
        <v/>
      </c>
      <c r="F84" s="33" t="str">
        <f t="shared" si="9"/>
        <v/>
      </c>
    </row>
    <row r="85" spans="1:6" x14ac:dyDescent="0.25">
      <c r="A85" s="26">
        <v>71</v>
      </c>
      <c r="B85" s="82" t="str">
        <f t="shared" si="10"/>
        <v/>
      </c>
      <c r="C85" s="20" t="str">
        <f t="shared" si="11"/>
        <v/>
      </c>
      <c r="D85" s="20" t="str">
        <f t="shared" si="12"/>
        <v/>
      </c>
      <c r="F85" s="33" t="str">
        <f t="shared" si="9"/>
        <v/>
      </c>
    </row>
    <row r="86" spans="1:6" x14ac:dyDescent="0.25">
      <c r="A86" s="26">
        <v>72</v>
      </c>
      <c r="B86" s="82" t="str">
        <f t="shared" si="10"/>
        <v/>
      </c>
      <c r="C86" s="20" t="str">
        <f t="shared" si="11"/>
        <v/>
      </c>
      <c r="D86" s="20" t="str">
        <f t="shared" si="12"/>
        <v/>
      </c>
      <c r="F86" s="33" t="str">
        <f t="shared" si="9"/>
        <v/>
      </c>
    </row>
    <row r="87" spans="1:6" x14ac:dyDescent="0.25">
      <c r="A87" s="26">
        <v>73</v>
      </c>
      <c r="B87" s="82" t="str">
        <f t="shared" si="10"/>
        <v/>
      </c>
      <c r="C87" s="20" t="str">
        <f t="shared" si="11"/>
        <v/>
      </c>
      <c r="D87" s="20" t="str">
        <f t="shared" si="12"/>
        <v/>
      </c>
      <c r="F87" s="33" t="str">
        <f t="shared" si="9"/>
        <v/>
      </c>
    </row>
    <row r="88" spans="1:6" x14ac:dyDescent="0.25">
      <c r="A88" s="26">
        <v>74</v>
      </c>
      <c r="B88" s="82" t="str">
        <f t="shared" si="10"/>
        <v/>
      </c>
      <c r="C88" s="20" t="str">
        <f t="shared" si="11"/>
        <v/>
      </c>
      <c r="D88" s="20" t="str">
        <f t="shared" si="12"/>
        <v/>
      </c>
      <c r="F88" s="33" t="str">
        <f t="shared" si="9"/>
        <v/>
      </c>
    </row>
    <row r="89" spans="1:6" x14ac:dyDescent="0.25">
      <c r="A89" s="26">
        <v>75</v>
      </c>
      <c r="B89" s="82" t="str">
        <f t="shared" si="10"/>
        <v/>
      </c>
      <c r="C89" s="20" t="str">
        <f t="shared" si="11"/>
        <v/>
      </c>
      <c r="D89" s="20" t="str">
        <f t="shared" si="12"/>
        <v/>
      </c>
      <c r="F89" s="33" t="str">
        <f t="shared" si="9"/>
        <v/>
      </c>
    </row>
    <row r="90" spans="1:6" x14ac:dyDescent="0.25">
      <c r="A90" s="26">
        <v>76</v>
      </c>
      <c r="B90" s="82" t="str">
        <f t="shared" si="10"/>
        <v/>
      </c>
      <c r="C90" s="20" t="str">
        <f t="shared" si="11"/>
        <v/>
      </c>
      <c r="D90" s="20" t="str">
        <f t="shared" si="12"/>
        <v/>
      </c>
      <c r="F90" s="33" t="str">
        <f t="shared" si="9"/>
        <v/>
      </c>
    </row>
    <row r="91" spans="1:6" x14ac:dyDescent="0.25">
      <c r="A91" s="26">
        <v>77</v>
      </c>
      <c r="B91" s="82" t="str">
        <f t="shared" si="10"/>
        <v/>
      </c>
      <c r="C91" s="20" t="str">
        <f t="shared" si="11"/>
        <v/>
      </c>
      <c r="D91" s="20" t="str">
        <f t="shared" si="12"/>
        <v/>
      </c>
      <c r="F91" s="33" t="str">
        <f t="shared" si="9"/>
        <v/>
      </c>
    </row>
    <row r="92" spans="1:6" x14ac:dyDescent="0.25">
      <c r="A92" s="26">
        <v>78</v>
      </c>
      <c r="B92" s="82" t="str">
        <f t="shared" si="10"/>
        <v/>
      </c>
      <c r="C92" s="20" t="str">
        <f t="shared" si="11"/>
        <v/>
      </c>
      <c r="D92" s="20" t="str">
        <f t="shared" si="12"/>
        <v/>
      </c>
      <c r="F92" s="33" t="str">
        <f t="shared" si="9"/>
        <v/>
      </c>
    </row>
    <row r="93" spans="1:6" x14ac:dyDescent="0.25">
      <c r="A93" s="26">
        <v>79</v>
      </c>
      <c r="B93" s="82" t="str">
        <f t="shared" si="10"/>
        <v/>
      </c>
      <c r="C93" s="20" t="str">
        <f t="shared" si="11"/>
        <v/>
      </c>
      <c r="D93" s="20" t="str">
        <f t="shared" si="12"/>
        <v/>
      </c>
      <c r="F93" s="33" t="str">
        <f t="shared" si="9"/>
        <v/>
      </c>
    </row>
    <row r="94" spans="1:6" x14ac:dyDescent="0.25">
      <c r="A94" s="26">
        <v>80</v>
      </c>
      <c r="B94" s="82" t="str">
        <f t="shared" si="10"/>
        <v/>
      </c>
      <c r="C94" s="20" t="str">
        <f t="shared" si="11"/>
        <v/>
      </c>
      <c r="D94" s="20" t="str">
        <f t="shared" si="12"/>
        <v/>
      </c>
      <c r="F94" s="33" t="str">
        <f t="shared" si="9"/>
        <v/>
      </c>
    </row>
    <row r="95" spans="1:6" x14ac:dyDescent="0.25">
      <c r="A95" s="26">
        <v>81</v>
      </c>
      <c r="B95" s="82" t="str">
        <f t="shared" si="10"/>
        <v/>
      </c>
      <c r="C95" s="20" t="str">
        <f t="shared" si="11"/>
        <v/>
      </c>
      <c r="D95" s="20" t="str">
        <f t="shared" si="12"/>
        <v/>
      </c>
      <c r="F95" s="33" t="str">
        <f t="shared" si="9"/>
        <v/>
      </c>
    </row>
    <row r="96" spans="1:6" x14ac:dyDescent="0.25">
      <c r="A96" s="26">
        <v>82</v>
      </c>
      <c r="B96" s="82" t="str">
        <f t="shared" si="10"/>
        <v/>
      </c>
      <c r="C96" s="20" t="str">
        <f t="shared" si="11"/>
        <v/>
      </c>
      <c r="D96" s="20" t="str">
        <f t="shared" si="12"/>
        <v/>
      </c>
      <c r="F96" s="33" t="str">
        <f t="shared" si="9"/>
        <v/>
      </c>
    </row>
    <row r="97" spans="1:6" x14ac:dyDescent="0.25">
      <c r="A97" s="26">
        <v>83</v>
      </c>
      <c r="B97" s="82" t="str">
        <f t="shared" si="10"/>
        <v/>
      </c>
      <c r="C97" s="20" t="str">
        <f t="shared" si="11"/>
        <v/>
      </c>
      <c r="D97" s="20" t="str">
        <f t="shared" si="12"/>
        <v/>
      </c>
      <c r="F97" s="33" t="str">
        <f t="shared" si="9"/>
        <v/>
      </c>
    </row>
    <row r="98" spans="1:6" x14ac:dyDescent="0.25">
      <c r="A98" s="26">
        <v>84</v>
      </c>
      <c r="B98" s="82" t="str">
        <f t="shared" si="10"/>
        <v/>
      </c>
      <c r="C98" s="20" t="str">
        <f t="shared" si="11"/>
        <v/>
      </c>
      <c r="D98" s="20" t="str">
        <f t="shared" si="12"/>
        <v/>
      </c>
      <c r="F98" s="33" t="str">
        <f t="shared" si="9"/>
        <v/>
      </c>
    </row>
    <row r="99" spans="1:6" x14ac:dyDescent="0.25">
      <c r="A99" s="26">
        <v>85</v>
      </c>
      <c r="B99" s="82" t="str">
        <f t="shared" si="10"/>
        <v/>
      </c>
      <c r="C99" s="20" t="str">
        <f t="shared" si="11"/>
        <v/>
      </c>
      <c r="D99" s="20" t="str">
        <f t="shared" si="12"/>
        <v/>
      </c>
      <c r="F99" s="33" t="str">
        <f t="shared" si="9"/>
        <v/>
      </c>
    </row>
    <row r="100" spans="1:6" x14ac:dyDescent="0.25">
      <c r="A100" s="26">
        <v>86</v>
      </c>
      <c r="B100" s="82" t="str">
        <f t="shared" si="10"/>
        <v/>
      </c>
      <c r="C100" s="20" t="str">
        <f t="shared" si="11"/>
        <v/>
      </c>
      <c r="D100" s="20" t="str">
        <f t="shared" si="12"/>
        <v/>
      </c>
      <c r="F100" s="33" t="str">
        <f t="shared" si="9"/>
        <v/>
      </c>
    </row>
    <row r="101" spans="1:6" x14ac:dyDescent="0.25">
      <c r="A101" s="26">
        <v>87</v>
      </c>
      <c r="B101" s="82" t="str">
        <f t="shared" si="10"/>
        <v/>
      </c>
      <c r="C101" s="20" t="str">
        <f t="shared" si="11"/>
        <v/>
      </c>
      <c r="D101" s="20" t="str">
        <f t="shared" si="12"/>
        <v/>
      </c>
      <c r="F101" s="33" t="str">
        <f t="shared" si="9"/>
        <v/>
      </c>
    </row>
    <row r="102" spans="1:6" x14ac:dyDescent="0.25">
      <c r="A102" s="26">
        <v>88</v>
      </c>
      <c r="B102" s="82" t="str">
        <f t="shared" si="10"/>
        <v/>
      </c>
      <c r="C102" s="20" t="str">
        <f t="shared" si="11"/>
        <v/>
      </c>
      <c r="D102" s="20" t="str">
        <f t="shared" si="12"/>
        <v/>
      </c>
      <c r="F102" s="33" t="str">
        <f t="shared" si="9"/>
        <v/>
      </c>
    </row>
    <row r="103" spans="1:6" x14ac:dyDescent="0.25">
      <c r="A103" s="26">
        <v>89</v>
      </c>
      <c r="B103" s="82" t="str">
        <f t="shared" si="10"/>
        <v/>
      </c>
      <c r="C103" s="20" t="str">
        <f t="shared" si="11"/>
        <v/>
      </c>
      <c r="D103" s="20" t="str">
        <f t="shared" si="12"/>
        <v/>
      </c>
      <c r="F103" s="33" t="str">
        <f t="shared" si="9"/>
        <v/>
      </c>
    </row>
    <row r="104" spans="1:6" x14ac:dyDescent="0.25">
      <c r="A104" s="26">
        <v>90</v>
      </c>
      <c r="B104" s="82" t="str">
        <f t="shared" si="10"/>
        <v/>
      </c>
      <c r="C104" s="20" t="str">
        <f t="shared" si="11"/>
        <v/>
      </c>
      <c r="D104" s="20" t="str">
        <f t="shared" si="12"/>
        <v/>
      </c>
      <c r="F104" s="33" t="str">
        <f t="shared" si="9"/>
        <v/>
      </c>
    </row>
    <row r="105" spans="1:6" x14ac:dyDescent="0.25">
      <c r="A105" s="26">
        <v>91</v>
      </c>
      <c r="B105" s="82" t="str">
        <f t="shared" si="10"/>
        <v/>
      </c>
      <c r="C105" s="20" t="str">
        <f t="shared" si="11"/>
        <v/>
      </c>
      <c r="D105" s="20" t="str">
        <f t="shared" si="12"/>
        <v/>
      </c>
      <c r="F105" s="33" t="str">
        <f t="shared" si="9"/>
        <v/>
      </c>
    </row>
    <row r="106" spans="1:6" x14ac:dyDescent="0.25">
      <c r="A106" s="26">
        <v>92</v>
      </c>
      <c r="B106" s="82" t="str">
        <f t="shared" si="10"/>
        <v/>
      </c>
      <c r="C106" s="20" t="str">
        <f t="shared" si="11"/>
        <v/>
      </c>
      <c r="D106" s="20" t="str">
        <f t="shared" si="12"/>
        <v/>
      </c>
      <c r="F106" s="33" t="str">
        <f t="shared" si="9"/>
        <v/>
      </c>
    </row>
    <row r="107" spans="1:6" x14ac:dyDescent="0.25">
      <c r="A107" s="26">
        <v>93</v>
      </c>
      <c r="B107" s="82" t="str">
        <f t="shared" si="10"/>
        <v/>
      </c>
      <c r="C107" s="20" t="str">
        <f t="shared" si="11"/>
        <v/>
      </c>
      <c r="D107" s="20" t="str">
        <f t="shared" si="12"/>
        <v/>
      </c>
      <c r="F107" s="33" t="str">
        <f t="shared" si="9"/>
        <v/>
      </c>
    </row>
    <row r="108" spans="1:6" x14ac:dyDescent="0.25">
      <c r="A108" s="26">
        <v>94</v>
      </c>
      <c r="B108" s="82" t="str">
        <f t="shared" si="10"/>
        <v/>
      </c>
      <c r="C108" s="20" t="str">
        <f t="shared" si="11"/>
        <v/>
      </c>
      <c r="D108" s="20" t="str">
        <f t="shared" si="12"/>
        <v/>
      </c>
      <c r="F108" s="33" t="str">
        <f t="shared" si="9"/>
        <v/>
      </c>
    </row>
    <row r="109" spans="1:6" x14ac:dyDescent="0.25">
      <c r="A109" s="26">
        <v>95</v>
      </c>
      <c r="B109" s="82" t="str">
        <f t="shared" si="10"/>
        <v/>
      </c>
      <c r="C109" s="20" t="str">
        <f t="shared" si="11"/>
        <v/>
      </c>
      <c r="D109" s="20" t="str">
        <f t="shared" si="12"/>
        <v/>
      </c>
      <c r="F109" s="33" t="str">
        <f t="shared" si="9"/>
        <v/>
      </c>
    </row>
    <row r="110" spans="1:6" x14ac:dyDescent="0.25">
      <c r="A110" s="26">
        <v>96</v>
      </c>
      <c r="B110" s="82" t="str">
        <f t="shared" si="10"/>
        <v/>
      </c>
      <c r="C110" s="20" t="str">
        <f t="shared" si="11"/>
        <v/>
      </c>
      <c r="D110" s="20" t="str">
        <f t="shared" si="12"/>
        <v/>
      </c>
      <c r="F110" s="33" t="str">
        <f t="shared" si="9"/>
        <v/>
      </c>
    </row>
    <row r="111" spans="1:6" x14ac:dyDescent="0.25">
      <c r="A111" s="26">
        <v>97</v>
      </c>
      <c r="B111" s="82" t="str">
        <f t="shared" si="10"/>
        <v/>
      </c>
      <c r="C111" s="20" t="str">
        <f t="shared" si="11"/>
        <v/>
      </c>
      <c r="D111" s="20" t="str">
        <f t="shared" si="12"/>
        <v/>
      </c>
      <c r="F111" s="33" t="str">
        <f t="shared" ref="F111:F142" si="13">IF(AND(B111&gt;FYE-365,B111&lt;=FYE),"CY","")</f>
        <v/>
      </c>
    </row>
    <row r="112" spans="1:6" x14ac:dyDescent="0.25">
      <c r="A112" s="26">
        <v>98</v>
      </c>
      <c r="B112" s="82" t="str">
        <f t="shared" ref="B112:B143" si="14">IF(A112&lt;=UsefulLife,DATE(YEAR(B111),MONTH(B111)+$C$10,DAY(B111)),"")</f>
        <v/>
      </c>
      <c r="C112" s="20" t="str">
        <f t="shared" ref="C112:C143" si="15">IF(A112&lt;=UsefulLife,AmortMonthly,"")</f>
        <v/>
      </c>
      <c r="D112" s="20" t="str">
        <f t="shared" ref="D112:D143" si="16">IF(A112&lt;=UsefulLife,D111-C112,"")</f>
        <v/>
      </c>
      <c r="F112" s="33" t="str">
        <f t="shared" si="13"/>
        <v/>
      </c>
    </row>
    <row r="113" spans="1:6" x14ac:dyDescent="0.25">
      <c r="A113" s="26">
        <v>99</v>
      </c>
      <c r="B113" s="82" t="str">
        <f t="shared" si="14"/>
        <v/>
      </c>
      <c r="C113" s="20" t="str">
        <f t="shared" si="15"/>
        <v/>
      </c>
      <c r="D113" s="20" t="str">
        <f t="shared" si="16"/>
        <v/>
      </c>
      <c r="F113" s="33" t="str">
        <f t="shared" si="13"/>
        <v/>
      </c>
    </row>
    <row r="114" spans="1:6" x14ac:dyDescent="0.25">
      <c r="A114" s="26">
        <v>100</v>
      </c>
      <c r="B114" s="82" t="str">
        <f t="shared" si="14"/>
        <v/>
      </c>
      <c r="C114" s="20" t="str">
        <f t="shared" si="15"/>
        <v/>
      </c>
      <c r="D114" s="20" t="str">
        <f t="shared" si="16"/>
        <v/>
      </c>
      <c r="F114" s="33" t="str">
        <f t="shared" si="13"/>
        <v/>
      </c>
    </row>
    <row r="115" spans="1:6" x14ac:dyDescent="0.25">
      <c r="A115" s="26">
        <v>101</v>
      </c>
      <c r="B115" s="82" t="str">
        <f t="shared" si="14"/>
        <v/>
      </c>
      <c r="C115" s="20" t="str">
        <f t="shared" si="15"/>
        <v/>
      </c>
      <c r="D115" s="20" t="str">
        <f t="shared" si="16"/>
        <v/>
      </c>
      <c r="F115" s="33" t="str">
        <f t="shared" si="13"/>
        <v/>
      </c>
    </row>
    <row r="116" spans="1:6" x14ac:dyDescent="0.25">
      <c r="A116" s="26">
        <v>102</v>
      </c>
      <c r="B116" s="82" t="str">
        <f t="shared" si="14"/>
        <v/>
      </c>
      <c r="C116" s="20" t="str">
        <f t="shared" si="15"/>
        <v/>
      </c>
      <c r="D116" s="20" t="str">
        <f t="shared" si="16"/>
        <v/>
      </c>
      <c r="F116" s="33" t="str">
        <f t="shared" si="13"/>
        <v/>
      </c>
    </row>
    <row r="117" spans="1:6" x14ac:dyDescent="0.25">
      <c r="A117" s="26">
        <v>103</v>
      </c>
      <c r="B117" s="82" t="str">
        <f t="shared" si="14"/>
        <v/>
      </c>
      <c r="C117" s="20" t="str">
        <f t="shared" si="15"/>
        <v/>
      </c>
      <c r="D117" s="20" t="str">
        <f t="shared" si="16"/>
        <v/>
      </c>
      <c r="F117" s="33" t="str">
        <f t="shared" si="13"/>
        <v/>
      </c>
    </row>
    <row r="118" spans="1:6" x14ac:dyDescent="0.25">
      <c r="A118" s="26">
        <v>104</v>
      </c>
      <c r="B118" s="82" t="str">
        <f t="shared" si="14"/>
        <v/>
      </c>
      <c r="C118" s="20" t="str">
        <f t="shared" si="15"/>
        <v/>
      </c>
      <c r="D118" s="20" t="str">
        <f t="shared" si="16"/>
        <v/>
      </c>
      <c r="F118" s="33" t="str">
        <f t="shared" si="13"/>
        <v/>
      </c>
    </row>
    <row r="119" spans="1:6" x14ac:dyDescent="0.25">
      <c r="A119" s="26">
        <v>105</v>
      </c>
      <c r="B119" s="82" t="str">
        <f t="shared" si="14"/>
        <v/>
      </c>
      <c r="C119" s="20" t="str">
        <f t="shared" si="15"/>
        <v/>
      </c>
      <c r="D119" s="20" t="str">
        <f t="shared" si="16"/>
        <v/>
      </c>
      <c r="F119" s="33" t="str">
        <f t="shared" si="13"/>
        <v/>
      </c>
    </row>
    <row r="120" spans="1:6" x14ac:dyDescent="0.25">
      <c r="A120" s="26">
        <v>106</v>
      </c>
      <c r="B120" s="82" t="str">
        <f t="shared" si="14"/>
        <v/>
      </c>
      <c r="C120" s="20" t="str">
        <f t="shared" si="15"/>
        <v/>
      </c>
      <c r="D120" s="20" t="str">
        <f t="shared" si="16"/>
        <v/>
      </c>
      <c r="F120" s="33" t="str">
        <f t="shared" si="13"/>
        <v/>
      </c>
    </row>
    <row r="121" spans="1:6" x14ac:dyDescent="0.25">
      <c r="A121" s="26">
        <v>107</v>
      </c>
      <c r="B121" s="82" t="str">
        <f t="shared" si="14"/>
        <v/>
      </c>
      <c r="C121" s="20" t="str">
        <f t="shared" si="15"/>
        <v/>
      </c>
      <c r="D121" s="20" t="str">
        <f t="shared" si="16"/>
        <v/>
      </c>
      <c r="F121" s="33" t="str">
        <f t="shared" si="13"/>
        <v/>
      </c>
    </row>
    <row r="122" spans="1:6" x14ac:dyDescent="0.25">
      <c r="A122" s="26">
        <v>108</v>
      </c>
      <c r="B122" s="82" t="str">
        <f t="shared" si="14"/>
        <v/>
      </c>
      <c r="C122" s="20" t="str">
        <f t="shared" si="15"/>
        <v/>
      </c>
      <c r="D122" s="20" t="str">
        <f t="shared" si="16"/>
        <v/>
      </c>
      <c r="F122" s="33" t="str">
        <f t="shared" si="13"/>
        <v/>
      </c>
    </row>
    <row r="123" spans="1:6" x14ac:dyDescent="0.25">
      <c r="A123" s="26">
        <v>109</v>
      </c>
      <c r="B123" s="82" t="str">
        <f t="shared" si="14"/>
        <v/>
      </c>
      <c r="C123" s="20" t="str">
        <f t="shared" si="15"/>
        <v/>
      </c>
      <c r="D123" s="20" t="str">
        <f t="shared" si="16"/>
        <v/>
      </c>
      <c r="F123" s="33" t="str">
        <f t="shared" si="13"/>
        <v/>
      </c>
    </row>
    <row r="124" spans="1:6" x14ac:dyDescent="0.25">
      <c r="A124" s="26">
        <v>110</v>
      </c>
      <c r="B124" s="82" t="str">
        <f t="shared" si="14"/>
        <v/>
      </c>
      <c r="C124" s="20" t="str">
        <f t="shared" si="15"/>
        <v/>
      </c>
      <c r="D124" s="20" t="str">
        <f t="shared" si="16"/>
        <v/>
      </c>
      <c r="F124" s="33" t="str">
        <f t="shared" si="13"/>
        <v/>
      </c>
    </row>
    <row r="125" spans="1:6" x14ac:dyDescent="0.25">
      <c r="A125" s="26">
        <v>111</v>
      </c>
      <c r="B125" s="82" t="str">
        <f t="shared" si="14"/>
        <v/>
      </c>
      <c r="C125" s="20" t="str">
        <f t="shared" si="15"/>
        <v/>
      </c>
      <c r="D125" s="20" t="str">
        <f t="shared" si="16"/>
        <v/>
      </c>
      <c r="F125" s="33" t="str">
        <f t="shared" si="13"/>
        <v/>
      </c>
    </row>
    <row r="126" spans="1:6" x14ac:dyDescent="0.25">
      <c r="A126" s="26">
        <v>112</v>
      </c>
      <c r="B126" s="82" t="str">
        <f t="shared" si="14"/>
        <v/>
      </c>
      <c r="C126" s="20" t="str">
        <f t="shared" si="15"/>
        <v/>
      </c>
      <c r="D126" s="20" t="str">
        <f t="shared" si="16"/>
        <v/>
      </c>
      <c r="F126" s="33" t="str">
        <f t="shared" si="13"/>
        <v/>
      </c>
    </row>
    <row r="127" spans="1:6" x14ac:dyDescent="0.25">
      <c r="A127" s="26">
        <v>113</v>
      </c>
      <c r="B127" s="82" t="str">
        <f t="shared" si="14"/>
        <v/>
      </c>
      <c r="C127" s="20" t="str">
        <f t="shared" si="15"/>
        <v/>
      </c>
      <c r="D127" s="20" t="str">
        <f t="shared" si="16"/>
        <v/>
      </c>
      <c r="F127" s="33" t="str">
        <f t="shared" si="13"/>
        <v/>
      </c>
    </row>
    <row r="128" spans="1:6" x14ac:dyDescent="0.25">
      <c r="A128" s="26">
        <v>114</v>
      </c>
      <c r="B128" s="82" t="str">
        <f t="shared" si="14"/>
        <v/>
      </c>
      <c r="C128" s="20" t="str">
        <f t="shared" si="15"/>
        <v/>
      </c>
      <c r="D128" s="20" t="str">
        <f t="shared" si="16"/>
        <v/>
      </c>
      <c r="F128" s="33" t="str">
        <f t="shared" si="13"/>
        <v/>
      </c>
    </row>
    <row r="129" spans="1:6" x14ac:dyDescent="0.25">
      <c r="A129" s="26">
        <v>115</v>
      </c>
      <c r="B129" s="82" t="str">
        <f t="shared" si="14"/>
        <v/>
      </c>
      <c r="C129" s="20" t="str">
        <f t="shared" si="15"/>
        <v/>
      </c>
      <c r="D129" s="20" t="str">
        <f t="shared" si="16"/>
        <v/>
      </c>
      <c r="F129" s="33" t="str">
        <f t="shared" si="13"/>
        <v/>
      </c>
    </row>
    <row r="130" spans="1:6" x14ac:dyDescent="0.25">
      <c r="A130" s="26">
        <v>116</v>
      </c>
      <c r="B130" s="82" t="str">
        <f t="shared" si="14"/>
        <v/>
      </c>
      <c r="C130" s="20" t="str">
        <f t="shared" si="15"/>
        <v/>
      </c>
      <c r="D130" s="20" t="str">
        <f t="shared" si="16"/>
        <v/>
      </c>
      <c r="F130" s="33" t="str">
        <f t="shared" si="13"/>
        <v/>
      </c>
    </row>
    <row r="131" spans="1:6" x14ac:dyDescent="0.25">
      <c r="A131" s="26">
        <v>117</v>
      </c>
      <c r="B131" s="82" t="str">
        <f t="shared" si="14"/>
        <v/>
      </c>
      <c r="C131" s="20" t="str">
        <f t="shared" si="15"/>
        <v/>
      </c>
      <c r="D131" s="20" t="str">
        <f t="shared" si="16"/>
        <v/>
      </c>
      <c r="F131" s="33" t="str">
        <f t="shared" si="13"/>
        <v/>
      </c>
    </row>
    <row r="132" spans="1:6" x14ac:dyDescent="0.25">
      <c r="A132" s="26">
        <v>118</v>
      </c>
      <c r="B132" s="82" t="str">
        <f t="shared" si="14"/>
        <v/>
      </c>
      <c r="C132" s="20" t="str">
        <f t="shared" si="15"/>
        <v/>
      </c>
      <c r="D132" s="20" t="str">
        <f t="shared" si="16"/>
        <v/>
      </c>
      <c r="F132" s="33" t="str">
        <f t="shared" si="13"/>
        <v/>
      </c>
    </row>
    <row r="133" spans="1:6" x14ac:dyDescent="0.25">
      <c r="A133" s="26">
        <v>119</v>
      </c>
      <c r="B133" s="82" t="str">
        <f t="shared" si="14"/>
        <v/>
      </c>
      <c r="C133" s="20" t="str">
        <f t="shared" si="15"/>
        <v/>
      </c>
      <c r="D133" s="20" t="str">
        <f t="shared" si="16"/>
        <v/>
      </c>
      <c r="F133" s="33" t="str">
        <f t="shared" si="13"/>
        <v/>
      </c>
    </row>
    <row r="134" spans="1:6" x14ac:dyDescent="0.25">
      <c r="A134" s="26">
        <v>120</v>
      </c>
      <c r="B134" s="82" t="str">
        <f t="shared" si="14"/>
        <v/>
      </c>
      <c r="C134" s="20" t="str">
        <f t="shared" si="15"/>
        <v/>
      </c>
      <c r="D134" s="20" t="str">
        <f t="shared" si="16"/>
        <v/>
      </c>
      <c r="F134" s="33" t="str">
        <f t="shared" si="13"/>
        <v/>
      </c>
    </row>
    <row r="135" spans="1:6" x14ac:dyDescent="0.25">
      <c r="A135" s="26">
        <v>121</v>
      </c>
      <c r="B135" s="82" t="str">
        <f t="shared" si="14"/>
        <v/>
      </c>
      <c r="C135" s="20" t="str">
        <f t="shared" si="15"/>
        <v/>
      </c>
      <c r="D135" s="20" t="str">
        <f t="shared" si="16"/>
        <v/>
      </c>
      <c r="F135" s="33" t="str">
        <f t="shared" si="13"/>
        <v/>
      </c>
    </row>
    <row r="136" spans="1:6" x14ac:dyDescent="0.25">
      <c r="A136" s="26">
        <v>122</v>
      </c>
      <c r="B136" s="82" t="str">
        <f t="shared" si="14"/>
        <v/>
      </c>
      <c r="C136" s="20" t="str">
        <f t="shared" si="15"/>
        <v/>
      </c>
      <c r="D136" s="20" t="str">
        <f t="shared" si="16"/>
        <v/>
      </c>
      <c r="F136" s="33" t="str">
        <f t="shared" si="13"/>
        <v/>
      </c>
    </row>
    <row r="137" spans="1:6" x14ac:dyDescent="0.25">
      <c r="A137" s="26">
        <v>123</v>
      </c>
      <c r="B137" s="82" t="str">
        <f t="shared" si="14"/>
        <v/>
      </c>
      <c r="C137" s="20" t="str">
        <f t="shared" si="15"/>
        <v/>
      </c>
      <c r="D137" s="20" t="str">
        <f t="shared" si="16"/>
        <v/>
      </c>
      <c r="F137" s="33" t="str">
        <f t="shared" si="13"/>
        <v/>
      </c>
    </row>
    <row r="138" spans="1:6" x14ac:dyDescent="0.25">
      <c r="A138" s="26">
        <v>124</v>
      </c>
      <c r="B138" s="82" t="str">
        <f t="shared" si="14"/>
        <v/>
      </c>
      <c r="C138" s="20" t="str">
        <f t="shared" si="15"/>
        <v/>
      </c>
      <c r="D138" s="20" t="str">
        <f t="shared" si="16"/>
        <v/>
      </c>
      <c r="F138" s="33" t="str">
        <f t="shared" si="13"/>
        <v/>
      </c>
    </row>
    <row r="139" spans="1:6" x14ac:dyDescent="0.25">
      <c r="A139" s="26">
        <v>125</v>
      </c>
      <c r="B139" s="82" t="str">
        <f t="shared" si="14"/>
        <v/>
      </c>
      <c r="C139" s="20" t="str">
        <f t="shared" si="15"/>
        <v/>
      </c>
      <c r="D139" s="20" t="str">
        <f t="shared" si="16"/>
        <v/>
      </c>
      <c r="F139" s="33" t="str">
        <f t="shared" si="13"/>
        <v/>
      </c>
    </row>
    <row r="140" spans="1:6" x14ac:dyDescent="0.25">
      <c r="A140" s="26">
        <v>126</v>
      </c>
      <c r="B140" s="82" t="str">
        <f t="shared" si="14"/>
        <v/>
      </c>
      <c r="C140" s="20" t="str">
        <f t="shared" si="15"/>
        <v/>
      </c>
      <c r="D140" s="20" t="str">
        <f t="shared" si="16"/>
        <v/>
      </c>
      <c r="F140" s="33" t="str">
        <f t="shared" si="13"/>
        <v/>
      </c>
    </row>
    <row r="141" spans="1:6" x14ac:dyDescent="0.25">
      <c r="A141" s="26">
        <v>127</v>
      </c>
      <c r="B141" s="82" t="str">
        <f t="shared" si="14"/>
        <v/>
      </c>
      <c r="C141" s="20" t="str">
        <f t="shared" si="15"/>
        <v/>
      </c>
      <c r="D141" s="20" t="str">
        <f t="shared" si="16"/>
        <v/>
      </c>
      <c r="F141" s="33" t="str">
        <f t="shared" si="13"/>
        <v/>
      </c>
    </row>
    <row r="142" spans="1:6" x14ac:dyDescent="0.25">
      <c r="A142" s="26">
        <v>128</v>
      </c>
      <c r="B142" s="82" t="str">
        <f t="shared" si="14"/>
        <v/>
      </c>
      <c r="C142" s="20" t="str">
        <f t="shared" si="15"/>
        <v/>
      </c>
      <c r="D142" s="20" t="str">
        <f t="shared" si="16"/>
        <v/>
      </c>
      <c r="F142" s="33" t="str">
        <f t="shared" si="13"/>
        <v/>
      </c>
    </row>
    <row r="143" spans="1:6" x14ac:dyDescent="0.25">
      <c r="A143" s="26">
        <v>129</v>
      </c>
      <c r="B143" s="82" t="str">
        <f t="shared" si="14"/>
        <v/>
      </c>
      <c r="C143" s="20" t="str">
        <f t="shared" si="15"/>
        <v/>
      </c>
      <c r="D143" s="20" t="str">
        <f t="shared" si="16"/>
        <v/>
      </c>
      <c r="F143" s="33" t="str">
        <f t="shared" ref="F143:F174" si="17">IF(AND(B143&gt;FYE-365,B143&lt;=FYE),"CY","")</f>
        <v/>
      </c>
    </row>
    <row r="144" spans="1:6" x14ac:dyDescent="0.25">
      <c r="A144" s="26">
        <v>130</v>
      </c>
      <c r="B144" s="82" t="str">
        <f t="shared" ref="B144:B175" si="18">IF(A144&lt;=UsefulLife,DATE(YEAR(B143),MONTH(B143)+$C$10,DAY(B143)),"")</f>
        <v/>
      </c>
      <c r="C144" s="20" t="str">
        <f t="shared" ref="C144:C175" si="19">IF(A144&lt;=UsefulLife,AmortMonthly,"")</f>
        <v/>
      </c>
      <c r="D144" s="20" t="str">
        <f t="shared" ref="D144:D175" si="20">IF(A144&lt;=UsefulLife,D143-C144,"")</f>
        <v/>
      </c>
      <c r="F144" s="33" t="str">
        <f t="shared" si="17"/>
        <v/>
      </c>
    </row>
    <row r="145" spans="1:6" x14ac:dyDescent="0.25">
      <c r="A145" s="26">
        <v>131</v>
      </c>
      <c r="B145" s="82" t="str">
        <f t="shared" si="18"/>
        <v/>
      </c>
      <c r="C145" s="20" t="str">
        <f t="shared" si="19"/>
        <v/>
      </c>
      <c r="D145" s="20" t="str">
        <f t="shared" si="20"/>
        <v/>
      </c>
      <c r="F145" s="33" t="str">
        <f t="shared" si="17"/>
        <v/>
      </c>
    </row>
    <row r="146" spans="1:6" x14ac:dyDescent="0.25">
      <c r="A146" s="26">
        <v>132</v>
      </c>
      <c r="B146" s="82" t="str">
        <f t="shared" si="18"/>
        <v/>
      </c>
      <c r="C146" s="20" t="str">
        <f t="shared" si="19"/>
        <v/>
      </c>
      <c r="D146" s="20" t="str">
        <f t="shared" si="20"/>
        <v/>
      </c>
      <c r="F146" s="33" t="str">
        <f t="shared" si="17"/>
        <v/>
      </c>
    </row>
    <row r="147" spans="1:6" x14ac:dyDescent="0.25">
      <c r="A147" s="26">
        <v>133</v>
      </c>
      <c r="B147" s="82" t="str">
        <f t="shared" si="18"/>
        <v/>
      </c>
      <c r="C147" s="20" t="str">
        <f t="shared" si="19"/>
        <v/>
      </c>
      <c r="D147" s="20" t="str">
        <f t="shared" si="20"/>
        <v/>
      </c>
      <c r="F147" s="33" t="str">
        <f t="shared" si="17"/>
        <v/>
      </c>
    </row>
    <row r="148" spans="1:6" x14ac:dyDescent="0.25">
      <c r="A148" s="26">
        <v>134</v>
      </c>
      <c r="B148" s="82" t="str">
        <f t="shared" si="18"/>
        <v/>
      </c>
      <c r="C148" s="20" t="str">
        <f t="shared" si="19"/>
        <v/>
      </c>
      <c r="D148" s="20" t="str">
        <f t="shared" si="20"/>
        <v/>
      </c>
      <c r="F148" s="33" t="str">
        <f t="shared" si="17"/>
        <v/>
      </c>
    </row>
    <row r="149" spans="1:6" x14ac:dyDescent="0.25">
      <c r="A149" s="26">
        <v>135</v>
      </c>
      <c r="B149" s="82" t="str">
        <f t="shared" si="18"/>
        <v/>
      </c>
      <c r="C149" s="20" t="str">
        <f t="shared" si="19"/>
        <v/>
      </c>
      <c r="D149" s="20" t="str">
        <f t="shared" si="20"/>
        <v/>
      </c>
      <c r="F149" s="33" t="str">
        <f t="shared" si="17"/>
        <v/>
      </c>
    </row>
    <row r="150" spans="1:6" x14ac:dyDescent="0.25">
      <c r="A150" s="26">
        <v>136</v>
      </c>
      <c r="B150" s="82" t="str">
        <f t="shared" si="18"/>
        <v/>
      </c>
      <c r="C150" s="20" t="str">
        <f t="shared" si="19"/>
        <v/>
      </c>
      <c r="D150" s="20" t="str">
        <f t="shared" si="20"/>
        <v/>
      </c>
      <c r="F150" s="33" t="str">
        <f t="shared" si="17"/>
        <v/>
      </c>
    </row>
    <row r="151" spans="1:6" x14ac:dyDescent="0.25">
      <c r="A151" s="26">
        <v>137</v>
      </c>
      <c r="B151" s="82" t="str">
        <f t="shared" si="18"/>
        <v/>
      </c>
      <c r="C151" s="20" t="str">
        <f t="shared" si="19"/>
        <v/>
      </c>
      <c r="D151" s="20" t="str">
        <f t="shared" si="20"/>
        <v/>
      </c>
      <c r="F151" s="33" t="str">
        <f t="shared" si="17"/>
        <v/>
      </c>
    </row>
    <row r="152" spans="1:6" x14ac:dyDescent="0.25">
      <c r="A152" s="26">
        <v>138</v>
      </c>
      <c r="B152" s="82" t="str">
        <f t="shared" si="18"/>
        <v/>
      </c>
      <c r="C152" s="20" t="str">
        <f t="shared" si="19"/>
        <v/>
      </c>
      <c r="D152" s="20" t="str">
        <f t="shared" si="20"/>
        <v/>
      </c>
      <c r="F152" s="33" t="str">
        <f t="shared" si="17"/>
        <v/>
      </c>
    </row>
    <row r="153" spans="1:6" x14ac:dyDescent="0.25">
      <c r="A153" s="26">
        <v>139</v>
      </c>
      <c r="B153" s="82" t="str">
        <f t="shared" si="18"/>
        <v/>
      </c>
      <c r="C153" s="20" t="str">
        <f t="shared" si="19"/>
        <v/>
      </c>
      <c r="D153" s="20" t="str">
        <f t="shared" si="20"/>
        <v/>
      </c>
      <c r="F153" s="33" t="str">
        <f t="shared" si="17"/>
        <v/>
      </c>
    </row>
    <row r="154" spans="1:6" x14ac:dyDescent="0.25">
      <c r="A154" s="26">
        <v>140</v>
      </c>
      <c r="B154" s="82" t="str">
        <f t="shared" si="18"/>
        <v/>
      </c>
      <c r="C154" s="20" t="str">
        <f t="shared" si="19"/>
        <v/>
      </c>
      <c r="D154" s="20" t="str">
        <f t="shared" si="20"/>
        <v/>
      </c>
      <c r="F154" s="33" t="str">
        <f t="shared" si="17"/>
        <v/>
      </c>
    </row>
    <row r="155" spans="1:6" x14ac:dyDescent="0.25">
      <c r="A155" s="26">
        <v>141</v>
      </c>
      <c r="B155" s="82" t="str">
        <f t="shared" si="18"/>
        <v/>
      </c>
      <c r="C155" s="20" t="str">
        <f t="shared" si="19"/>
        <v/>
      </c>
      <c r="D155" s="20" t="str">
        <f t="shared" si="20"/>
        <v/>
      </c>
      <c r="F155" s="33" t="str">
        <f t="shared" si="17"/>
        <v/>
      </c>
    </row>
    <row r="156" spans="1:6" x14ac:dyDescent="0.25">
      <c r="A156" s="26">
        <v>142</v>
      </c>
      <c r="B156" s="82" t="str">
        <f t="shared" si="18"/>
        <v/>
      </c>
      <c r="C156" s="20" t="str">
        <f t="shared" si="19"/>
        <v/>
      </c>
      <c r="D156" s="20" t="str">
        <f t="shared" si="20"/>
        <v/>
      </c>
      <c r="F156" s="33" t="str">
        <f t="shared" si="17"/>
        <v/>
      </c>
    </row>
    <row r="157" spans="1:6" x14ac:dyDescent="0.25">
      <c r="A157" s="26">
        <v>143</v>
      </c>
      <c r="B157" s="82" t="str">
        <f t="shared" si="18"/>
        <v/>
      </c>
      <c r="C157" s="20" t="str">
        <f t="shared" si="19"/>
        <v/>
      </c>
      <c r="D157" s="20" t="str">
        <f t="shared" si="20"/>
        <v/>
      </c>
      <c r="F157" s="33" t="str">
        <f t="shared" si="17"/>
        <v/>
      </c>
    </row>
    <row r="158" spans="1:6" x14ac:dyDescent="0.25">
      <c r="A158" s="26">
        <v>144</v>
      </c>
      <c r="B158" s="82" t="str">
        <f t="shared" si="18"/>
        <v/>
      </c>
      <c r="C158" s="20" t="str">
        <f t="shared" si="19"/>
        <v/>
      </c>
      <c r="D158" s="20" t="str">
        <f t="shared" si="20"/>
        <v/>
      </c>
      <c r="F158" s="33" t="str">
        <f t="shared" si="17"/>
        <v/>
      </c>
    </row>
    <row r="159" spans="1:6" x14ac:dyDescent="0.25">
      <c r="A159" s="26">
        <v>145</v>
      </c>
      <c r="B159" s="82" t="str">
        <f t="shared" si="18"/>
        <v/>
      </c>
      <c r="C159" s="20" t="str">
        <f t="shared" si="19"/>
        <v/>
      </c>
      <c r="D159" s="20" t="str">
        <f t="shared" si="20"/>
        <v/>
      </c>
      <c r="F159" s="33" t="str">
        <f t="shared" si="17"/>
        <v/>
      </c>
    </row>
    <row r="160" spans="1:6" x14ac:dyDescent="0.25">
      <c r="A160" s="26">
        <v>146</v>
      </c>
      <c r="B160" s="82" t="str">
        <f t="shared" si="18"/>
        <v/>
      </c>
      <c r="C160" s="20" t="str">
        <f t="shared" si="19"/>
        <v/>
      </c>
      <c r="D160" s="20" t="str">
        <f t="shared" si="20"/>
        <v/>
      </c>
      <c r="F160" s="33" t="str">
        <f t="shared" si="17"/>
        <v/>
      </c>
    </row>
    <row r="161" spans="1:6" x14ac:dyDescent="0.25">
      <c r="A161" s="26">
        <v>147</v>
      </c>
      <c r="B161" s="82" t="str">
        <f t="shared" si="18"/>
        <v/>
      </c>
      <c r="C161" s="20" t="str">
        <f t="shared" si="19"/>
        <v/>
      </c>
      <c r="D161" s="20" t="str">
        <f t="shared" si="20"/>
        <v/>
      </c>
      <c r="F161" s="33" t="str">
        <f t="shared" si="17"/>
        <v/>
      </c>
    </row>
    <row r="162" spans="1:6" x14ac:dyDescent="0.25">
      <c r="A162" s="26">
        <v>148</v>
      </c>
      <c r="B162" s="82" t="str">
        <f t="shared" si="18"/>
        <v/>
      </c>
      <c r="C162" s="20" t="str">
        <f t="shared" si="19"/>
        <v/>
      </c>
      <c r="D162" s="20" t="str">
        <f t="shared" si="20"/>
        <v/>
      </c>
      <c r="F162" s="33" t="str">
        <f t="shared" si="17"/>
        <v/>
      </c>
    </row>
    <row r="163" spans="1:6" x14ac:dyDescent="0.25">
      <c r="A163" s="26">
        <v>149</v>
      </c>
      <c r="B163" s="82" t="str">
        <f t="shared" si="18"/>
        <v/>
      </c>
      <c r="C163" s="20" t="str">
        <f t="shared" si="19"/>
        <v/>
      </c>
      <c r="D163" s="20" t="str">
        <f t="shared" si="20"/>
        <v/>
      </c>
      <c r="F163" s="33" t="str">
        <f t="shared" si="17"/>
        <v/>
      </c>
    </row>
    <row r="164" spans="1:6" x14ac:dyDescent="0.25">
      <c r="A164" s="26">
        <v>150</v>
      </c>
      <c r="B164" s="82" t="str">
        <f t="shared" si="18"/>
        <v/>
      </c>
      <c r="C164" s="20" t="str">
        <f t="shared" si="19"/>
        <v/>
      </c>
      <c r="D164" s="20" t="str">
        <f t="shared" si="20"/>
        <v/>
      </c>
      <c r="F164" s="33" t="str">
        <f t="shared" si="17"/>
        <v/>
      </c>
    </row>
    <row r="165" spans="1:6" x14ac:dyDescent="0.25">
      <c r="A165" s="26">
        <v>151</v>
      </c>
      <c r="B165" s="82" t="str">
        <f t="shared" si="18"/>
        <v/>
      </c>
      <c r="C165" s="20" t="str">
        <f t="shared" si="19"/>
        <v/>
      </c>
      <c r="D165" s="20" t="str">
        <f t="shared" si="20"/>
        <v/>
      </c>
      <c r="F165" s="33" t="str">
        <f t="shared" si="17"/>
        <v/>
      </c>
    </row>
    <row r="166" spans="1:6" x14ac:dyDescent="0.25">
      <c r="A166" s="26">
        <v>152</v>
      </c>
      <c r="B166" s="82" t="str">
        <f t="shared" si="18"/>
        <v/>
      </c>
      <c r="C166" s="20" t="str">
        <f t="shared" si="19"/>
        <v/>
      </c>
      <c r="D166" s="20" t="str">
        <f t="shared" si="20"/>
        <v/>
      </c>
      <c r="F166" s="33" t="str">
        <f t="shared" si="17"/>
        <v/>
      </c>
    </row>
    <row r="167" spans="1:6" x14ac:dyDescent="0.25">
      <c r="A167" s="26">
        <v>153</v>
      </c>
      <c r="B167" s="82" t="str">
        <f t="shared" si="18"/>
        <v/>
      </c>
      <c r="C167" s="20" t="str">
        <f t="shared" si="19"/>
        <v/>
      </c>
      <c r="D167" s="20" t="str">
        <f t="shared" si="20"/>
        <v/>
      </c>
      <c r="F167" s="33" t="str">
        <f t="shared" si="17"/>
        <v/>
      </c>
    </row>
    <row r="168" spans="1:6" x14ac:dyDescent="0.25">
      <c r="A168" s="26">
        <v>154</v>
      </c>
      <c r="B168" s="82" t="str">
        <f t="shared" si="18"/>
        <v/>
      </c>
      <c r="C168" s="20" t="str">
        <f t="shared" si="19"/>
        <v/>
      </c>
      <c r="D168" s="20" t="str">
        <f t="shared" si="20"/>
        <v/>
      </c>
      <c r="F168" s="33" t="str">
        <f t="shared" si="17"/>
        <v/>
      </c>
    </row>
    <row r="169" spans="1:6" x14ac:dyDescent="0.25">
      <c r="A169" s="26">
        <v>155</v>
      </c>
      <c r="B169" s="82" t="str">
        <f t="shared" si="18"/>
        <v/>
      </c>
      <c r="C169" s="20" t="str">
        <f t="shared" si="19"/>
        <v/>
      </c>
      <c r="D169" s="20" t="str">
        <f t="shared" si="20"/>
        <v/>
      </c>
      <c r="F169" s="33" t="str">
        <f t="shared" si="17"/>
        <v/>
      </c>
    </row>
    <row r="170" spans="1:6" x14ac:dyDescent="0.25">
      <c r="A170" s="26">
        <v>156</v>
      </c>
      <c r="B170" s="82" t="str">
        <f t="shared" si="18"/>
        <v/>
      </c>
      <c r="C170" s="20" t="str">
        <f t="shared" si="19"/>
        <v/>
      </c>
      <c r="D170" s="20" t="str">
        <f t="shared" si="20"/>
        <v/>
      </c>
      <c r="F170" s="33" t="str">
        <f t="shared" si="17"/>
        <v/>
      </c>
    </row>
    <row r="171" spans="1:6" x14ac:dyDescent="0.25">
      <c r="A171" s="26">
        <v>157</v>
      </c>
      <c r="B171" s="82" t="str">
        <f t="shared" si="18"/>
        <v/>
      </c>
      <c r="C171" s="20" t="str">
        <f t="shared" si="19"/>
        <v/>
      </c>
      <c r="D171" s="20" t="str">
        <f t="shared" si="20"/>
        <v/>
      </c>
      <c r="F171" s="33" t="str">
        <f t="shared" si="17"/>
        <v/>
      </c>
    </row>
    <row r="172" spans="1:6" x14ac:dyDescent="0.25">
      <c r="A172" s="26">
        <v>158</v>
      </c>
      <c r="B172" s="82" t="str">
        <f t="shared" si="18"/>
        <v/>
      </c>
      <c r="C172" s="20" t="str">
        <f t="shared" si="19"/>
        <v/>
      </c>
      <c r="D172" s="20" t="str">
        <f t="shared" si="20"/>
        <v/>
      </c>
      <c r="F172" s="33" t="str">
        <f t="shared" si="17"/>
        <v/>
      </c>
    </row>
    <row r="173" spans="1:6" x14ac:dyDescent="0.25">
      <c r="A173" s="26">
        <v>159</v>
      </c>
      <c r="B173" s="82" t="str">
        <f t="shared" si="18"/>
        <v/>
      </c>
      <c r="C173" s="20" t="str">
        <f t="shared" si="19"/>
        <v/>
      </c>
      <c r="D173" s="20" t="str">
        <f t="shared" si="20"/>
        <v/>
      </c>
      <c r="F173" s="33" t="str">
        <f t="shared" si="17"/>
        <v/>
      </c>
    </row>
    <row r="174" spans="1:6" x14ac:dyDescent="0.25">
      <c r="A174" s="26">
        <v>160</v>
      </c>
      <c r="B174" s="82" t="str">
        <f t="shared" si="18"/>
        <v/>
      </c>
      <c r="C174" s="20" t="str">
        <f t="shared" si="19"/>
        <v/>
      </c>
      <c r="D174" s="20" t="str">
        <f t="shared" si="20"/>
        <v/>
      </c>
      <c r="F174" s="33" t="str">
        <f t="shared" si="17"/>
        <v/>
      </c>
    </row>
    <row r="175" spans="1:6" x14ac:dyDescent="0.25">
      <c r="A175" s="26">
        <v>161</v>
      </c>
      <c r="B175" s="82" t="str">
        <f t="shared" si="18"/>
        <v/>
      </c>
      <c r="C175" s="20" t="str">
        <f t="shared" si="19"/>
        <v/>
      </c>
      <c r="D175" s="20" t="str">
        <f t="shared" si="20"/>
        <v/>
      </c>
      <c r="F175" s="33" t="str">
        <f t="shared" ref="F175:F194" si="21">IF(AND(B175&gt;FYE-365,B175&lt;=FYE),"CY","")</f>
        <v/>
      </c>
    </row>
    <row r="176" spans="1:6" x14ac:dyDescent="0.25">
      <c r="A176" s="26">
        <v>162</v>
      </c>
      <c r="B176" s="82" t="str">
        <f t="shared" ref="B176:B207" si="22">IF(A176&lt;=UsefulLife,DATE(YEAR(B175),MONTH(B175)+$C$10,DAY(B175)),"")</f>
        <v/>
      </c>
      <c r="C176" s="20" t="str">
        <f t="shared" ref="C176:C194" si="23">IF(A176&lt;=UsefulLife,AmortMonthly,"")</f>
        <v/>
      </c>
      <c r="D176" s="20" t="str">
        <f t="shared" ref="D176:D207" si="24">IF(A176&lt;=UsefulLife,D175-C176,"")</f>
        <v/>
      </c>
      <c r="F176" s="33" t="str">
        <f t="shared" si="21"/>
        <v/>
      </c>
    </row>
    <row r="177" spans="1:6" x14ac:dyDescent="0.25">
      <c r="A177" s="26">
        <v>163</v>
      </c>
      <c r="B177" s="82" t="str">
        <f t="shared" si="22"/>
        <v/>
      </c>
      <c r="C177" s="20" t="str">
        <f t="shared" si="23"/>
        <v/>
      </c>
      <c r="D177" s="20" t="str">
        <f t="shared" si="24"/>
        <v/>
      </c>
      <c r="F177" s="33" t="str">
        <f t="shared" si="21"/>
        <v/>
      </c>
    </row>
    <row r="178" spans="1:6" x14ac:dyDescent="0.25">
      <c r="A178" s="26">
        <v>164</v>
      </c>
      <c r="B178" s="82" t="str">
        <f t="shared" si="22"/>
        <v/>
      </c>
      <c r="C178" s="20" t="str">
        <f t="shared" si="23"/>
        <v/>
      </c>
      <c r="D178" s="20" t="str">
        <f t="shared" si="24"/>
        <v/>
      </c>
      <c r="F178" s="33" t="str">
        <f t="shared" si="21"/>
        <v/>
      </c>
    </row>
    <row r="179" spans="1:6" x14ac:dyDescent="0.25">
      <c r="A179" s="26">
        <v>165</v>
      </c>
      <c r="B179" s="82" t="str">
        <f t="shared" si="22"/>
        <v/>
      </c>
      <c r="C179" s="20" t="str">
        <f t="shared" si="23"/>
        <v/>
      </c>
      <c r="D179" s="20" t="str">
        <f t="shared" si="24"/>
        <v/>
      </c>
      <c r="F179" s="33" t="str">
        <f t="shared" si="21"/>
        <v/>
      </c>
    </row>
    <row r="180" spans="1:6" x14ac:dyDescent="0.25">
      <c r="A180" s="26">
        <v>166</v>
      </c>
      <c r="B180" s="82" t="str">
        <f t="shared" si="22"/>
        <v/>
      </c>
      <c r="C180" s="20" t="str">
        <f t="shared" si="23"/>
        <v/>
      </c>
      <c r="D180" s="20" t="str">
        <f t="shared" si="24"/>
        <v/>
      </c>
      <c r="F180" s="33" t="str">
        <f t="shared" si="21"/>
        <v/>
      </c>
    </row>
    <row r="181" spans="1:6" x14ac:dyDescent="0.25">
      <c r="A181" s="26">
        <v>167</v>
      </c>
      <c r="B181" s="82" t="str">
        <f t="shared" si="22"/>
        <v/>
      </c>
      <c r="C181" s="20" t="str">
        <f t="shared" si="23"/>
        <v/>
      </c>
      <c r="D181" s="20" t="str">
        <f t="shared" si="24"/>
        <v/>
      </c>
      <c r="F181" s="33" t="str">
        <f t="shared" si="21"/>
        <v/>
      </c>
    </row>
    <row r="182" spans="1:6" x14ac:dyDescent="0.25">
      <c r="A182" s="26">
        <v>168</v>
      </c>
      <c r="B182" s="82" t="str">
        <f t="shared" si="22"/>
        <v/>
      </c>
      <c r="C182" s="20" t="str">
        <f t="shared" si="23"/>
        <v/>
      </c>
      <c r="D182" s="20" t="str">
        <f t="shared" si="24"/>
        <v/>
      </c>
      <c r="F182" s="33" t="str">
        <f t="shared" si="21"/>
        <v/>
      </c>
    </row>
    <row r="183" spans="1:6" x14ac:dyDescent="0.25">
      <c r="A183" s="26">
        <v>169</v>
      </c>
      <c r="B183" s="82" t="str">
        <f t="shared" si="22"/>
        <v/>
      </c>
      <c r="C183" s="20" t="str">
        <f t="shared" si="23"/>
        <v/>
      </c>
      <c r="D183" s="20" t="str">
        <f t="shared" si="24"/>
        <v/>
      </c>
      <c r="F183" s="33" t="str">
        <f t="shared" si="21"/>
        <v/>
      </c>
    </row>
    <row r="184" spans="1:6" x14ac:dyDescent="0.25">
      <c r="A184" s="26">
        <v>170</v>
      </c>
      <c r="B184" s="82" t="str">
        <f t="shared" si="22"/>
        <v/>
      </c>
      <c r="C184" s="20" t="str">
        <f t="shared" si="23"/>
        <v/>
      </c>
      <c r="D184" s="20" t="str">
        <f t="shared" si="24"/>
        <v/>
      </c>
      <c r="F184" s="33" t="str">
        <f t="shared" si="21"/>
        <v/>
      </c>
    </row>
    <row r="185" spans="1:6" x14ac:dyDescent="0.25">
      <c r="A185" s="26">
        <v>171</v>
      </c>
      <c r="B185" s="82" t="str">
        <f t="shared" si="22"/>
        <v/>
      </c>
      <c r="C185" s="20" t="str">
        <f t="shared" si="23"/>
        <v/>
      </c>
      <c r="D185" s="20" t="str">
        <f t="shared" si="24"/>
        <v/>
      </c>
      <c r="F185" s="33" t="str">
        <f t="shared" si="21"/>
        <v/>
      </c>
    </row>
    <row r="186" spans="1:6" x14ac:dyDescent="0.25">
      <c r="A186" s="26">
        <v>172</v>
      </c>
      <c r="B186" s="82" t="str">
        <f t="shared" si="22"/>
        <v/>
      </c>
      <c r="C186" s="20" t="str">
        <f t="shared" si="23"/>
        <v/>
      </c>
      <c r="D186" s="20" t="str">
        <f t="shared" si="24"/>
        <v/>
      </c>
      <c r="F186" s="33" t="str">
        <f t="shared" si="21"/>
        <v/>
      </c>
    </row>
    <row r="187" spans="1:6" x14ac:dyDescent="0.25">
      <c r="A187" s="26">
        <v>173</v>
      </c>
      <c r="B187" s="82" t="str">
        <f t="shared" si="22"/>
        <v/>
      </c>
      <c r="C187" s="20" t="str">
        <f t="shared" si="23"/>
        <v/>
      </c>
      <c r="D187" s="20" t="str">
        <f t="shared" si="24"/>
        <v/>
      </c>
      <c r="F187" s="33" t="str">
        <f t="shared" si="21"/>
        <v/>
      </c>
    </row>
    <row r="188" spans="1:6" x14ac:dyDescent="0.25">
      <c r="A188" s="26">
        <v>174</v>
      </c>
      <c r="B188" s="82" t="str">
        <f t="shared" si="22"/>
        <v/>
      </c>
      <c r="C188" s="20" t="str">
        <f t="shared" si="23"/>
        <v/>
      </c>
      <c r="D188" s="20" t="str">
        <f t="shared" si="24"/>
        <v/>
      </c>
      <c r="F188" s="33" t="str">
        <f t="shared" si="21"/>
        <v/>
      </c>
    </row>
    <row r="189" spans="1:6" x14ac:dyDescent="0.25">
      <c r="A189" s="26">
        <v>175</v>
      </c>
      <c r="B189" s="82" t="str">
        <f t="shared" si="22"/>
        <v/>
      </c>
      <c r="C189" s="20" t="str">
        <f t="shared" si="23"/>
        <v/>
      </c>
      <c r="D189" s="20" t="str">
        <f t="shared" si="24"/>
        <v/>
      </c>
      <c r="F189" s="33" t="str">
        <f t="shared" si="21"/>
        <v/>
      </c>
    </row>
    <row r="190" spans="1:6" x14ac:dyDescent="0.25">
      <c r="A190" s="26">
        <v>176</v>
      </c>
      <c r="B190" s="82" t="str">
        <f t="shared" si="22"/>
        <v/>
      </c>
      <c r="C190" s="20" t="str">
        <f t="shared" si="23"/>
        <v/>
      </c>
      <c r="D190" s="20" t="str">
        <f t="shared" si="24"/>
        <v/>
      </c>
      <c r="F190" s="33" t="str">
        <f t="shared" si="21"/>
        <v/>
      </c>
    </row>
    <row r="191" spans="1:6" x14ac:dyDescent="0.25">
      <c r="A191" s="26">
        <v>177</v>
      </c>
      <c r="B191" s="82" t="str">
        <f t="shared" si="22"/>
        <v/>
      </c>
      <c r="C191" s="20" t="str">
        <f t="shared" si="23"/>
        <v/>
      </c>
      <c r="D191" s="20" t="str">
        <f t="shared" si="24"/>
        <v/>
      </c>
      <c r="F191" s="33" t="str">
        <f t="shared" si="21"/>
        <v/>
      </c>
    </row>
    <row r="192" spans="1:6" x14ac:dyDescent="0.25">
      <c r="A192" s="26">
        <v>178</v>
      </c>
      <c r="B192" s="82" t="str">
        <f t="shared" si="22"/>
        <v/>
      </c>
      <c r="C192" s="20" t="str">
        <f t="shared" si="23"/>
        <v/>
      </c>
      <c r="D192" s="20" t="str">
        <f t="shared" si="24"/>
        <v/>
      </c>
      <c r="F192" s="33" t="str">
        <f t="shared" si="21"/>
        <v/>
      </c>
    </row>
    <row r="193" spans="1:6" x14ac:dyDescent="0.25">
      <c r="A193" s="26">
        <v>179</v>
      </c>
      <c r="B193" s="82" t="str">
        <f t="shared" si="22"/>
        <v/>
      </c>
      <c r="C193" s="20" t="str">
        <f t="shared" si="23"/>
        <v/>
      </c>
      <c r="D193" s="20" t="str">
        <f t="shared" si="24"/>
        <v/>
      </c>
      <c r="F193" s="33" t="str">
        <f t="shared" si="21"/>
        <v/>
      </c>
    </row>
    <row r="194" spans="1:6" x14ac:dyDescent="0.25">
      <c r="A194" s="26">
        <v>180</v>
      </c>
      <c r="B194" s="82" t="str">
        <f t="shared" si="22"/>
        <v/>
      </c>
      <c r="C194" s="20" t="str">
        <f t="shared" si="23"/>
        <v/>
      </c>
      <c r="D194" s="20" t="str">
        <f t="shared" si="24"/>
        <v/>
      </c>
      <c r="F194" s="33" t="str">
        <f t="shared" si="21"/>
        <v/>
      </c>
    </row>
  </sheetData>
  <pageMargins left="0.7" right="0.7" top="0.26" bottom="0.35" header="0.18" footer="0.17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N43"/>
  <sheetViews>
    <sheetView showGridLines="0" zoomScale="115" zoomScaleNormal="115" workbookViewId="0">
      <selection activeCell="E63" sqref="E63"/>
    </sheetView>
  </sheetViews>
  <sheetFormatPr defaultColWidth="8.85546875" defaultRowHeight="15" x14ac:dyDescent="0.25"/>
  <cols>
    <col min="1" max="1" width="2.5703125" style="2" customWidth="1"/>
    <col min="2" max="2" width="48.42578125" style="2" customWidth="1"/>
    <col min="3" max="4" width="13.5703125" style="2" customWidth="1"/>
    <col min="5" max="5" width="65.42578125" style="78" bestFit="1" customWidth="1"/>
    <col min="6" max="6" width="2.85546875" style="2" customWidth="1"/>
    <col min="7" max="11" width="13.42578125" style="2" customWidth="1"/>
    <col min="12" max="12" width="2.85546875" style="2" customWidth="1"/>
    <col min="13" max="13" width="14.28515625" style="2" customWidth="1"/>
    <col min="14" max="16" width="13.42578125" style="2" customWidth="1"/>
    <col min="17" max="16384" width="8.85546875" style="2"/>
  </cols>
  <sheetData>
    <row r="1" spans="1:14" s="8" customFormat="1" x14ac:dyDescent="0.25">
      <c r="A1" s="1" t="s">
        <v>8</v>
      </c>
      <c r="B1" s="40"/>
      <c r="E1" s="77"/>
    </row>
    <row r="2" spans="1:14" s="8" customFormat="1" x14ac:dyDescent="0.25">
      <c r="A2" s="1"/>
      <c r="B2" s="40"/>
      <c r="E2" s="77"/>
    </row>
    <row r="3" spans="1:14" s="8" customFormat="1" x14ac:dyDescent="0.25">
      <c r="A3" s="1" t="s">
        <v>24</v>
      </c>
      <c r="E3" s="77"/>
    </row>
    <row r="4" spans="1:14" ht="15.75" thickBot="1" x14ac:dyDescent="0.3">
      <c r="A4" s="30"/>
      <c r="B4" s="30"/>
      <c r="C4" s="30"/>
      <c r="D4" s="30"/>
      <c r="E4" s="88"/>
    </row>
    <row r="5" spans="1:14" ht="15.75" thickTop="1" x14ac:dyDescent="0.25"/>
    <row r="6" spans="1:14" x14ac:dyDescent="0.25">
      <c r="A6" s="2" t="s">
        <v>25</v>
      </c>
      <c r="C6" s="51">
        <f>PVLiability</f>
        <v>4636978.0818122467</v>
      </c>
      <c r="D6" s="89" t="s">
        <v>18</v>
      </c>
      <c r="E6" s="89"/>
      <c r="F6" s="16"/>
      <c r="G6" s="16"/>
    </row>
    <row r="7" spans="1:14" x14ac:dyDescent="0.25">
      <c r="C7" s="16"/>
      <c r="D7" s="89"/>
      <c r="E7" s="89"/>
      <c r="F7" s="16"/>
      <c r="G7" s="16"/>
    </row>
    <row r="8" spans="1:14" x14ac:dyDescent="0.25">
      <c r="A8" s="2" t="s">
        <v>5</v>
      </c>
      <c r="C8" s="16">
        <f>+C6</f>
        <v>4636978.0818122467</v>
      </c>
      <c r="D8" s="89" t="s">
        <v>18</v>
      </c>
      <c r="E8" s="89"/>
      <c r="F8" s="16"/>
      <c r="G8" s="16"/>
    </row>
    <row r="9" spans="1:14" x14ac:dyDescent="0.25">
      <c r="C9" s="16"/>
      <c r="D9" s="89"/>
      <c r="E9" s="89"/>
      <c r="F9" s="16"/>
      <c r="G9" s="16"/>
    </row>
    <row r="10" spans="1:14" x14ac:dyDescent="0.25">
      <c r="A10" s="2" t="s">
        <v>96</v>
      </c>
      <c r="C10" s="87">
        <v>44561</v>
      </c>
      <c r="D10" s="16"/>
      <c r="E10" s="89"/>
      <c r="F10" s="16"/>
      <c r="G10" s="16"/>
    </row>
    <row r="11" spans="1:14" ht="15.75" thickBot="1" x14ac:dyDescent="0.3">
      <c r="A11" s="35"/>
      <c r="B11" s="35"/>
      <c r="C11" s="55"/>
      <c r="D11" s="55"/>
      <c r="E11" s="90"/>
      <c r="F11" s="16"/>
      <c r="G11" s="16"/>
    </row>
    <row r="12" spans="1:14" x14ac:dyDescent="0.25">
      <c r="C12" s="16"/>
      <c r="D12" s="16"/>
      <c r="E12" s="89"/>
      <c r="F12" s="16"/>
      <c r="G12" s="16"/>
      <c r="H12" s="16"/>
      <c r="I12" s="16"/>
      <c r="J12" s="16"/>
      <c r="K12" s="16"/>
    </row>
    <row r="13" spans="1:14" x14ac:dyDescent="0.25">
      <c r="B13" s="8"/>
      <c r="C13" s="52" t="s">
        <v>26</v>
      </c>
      <c r="D13" s="52" t="s">
        <v>27</v>
      </c>
      <c r="E13" s="89"/>
      <c r="F13" s="16"/>
      <c r="G13" s="16"/>
    </row>
    <row r="14" spans="1:14" x14ac:dyDescent="0.25">
      <c r="A14" s="1" t="s">
        <v>28</v>
      </c>
      <c r="B14" s="31"/>
      <c r="C14" s="16"/>
      <c r="D14" s="16"/>
      <c r="E14" s="89"/>
      <c r="F14" s="16"/>
      <c r="G14" s="16"/>
    </row>
    <row r="15" spans="1:14" x14ac:dyDescent="0.25">
      <c r="A15" s="1"/>
      <c r="B15" s="31"/>
      <c r="C15" s="16"/>
      <c r="D15" s="16"/>
      <c r="E15" s="89"/>
      <c r="F15" s="16"/>
      <c r="G15" s="16"/>
    </row>
    <row r="16" spans="1:14" x14ac:dyDescent="0.25">
      <c r="A16" s="36"/>
      <c r="B16" s="47" t="s">
        <v>30</v>
      </c>
      <c r="C16" s="16">
        <f>+C6</f>
        <v>4636978.0818122467</v>
      </c>
      <c r="D16" s="16"/>
      <c r="E16" s="89" t="s">
        <v>18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3"/>
      <c r="B17" s="53" t="s">
        <v>29</v>
      </c>
      <c r="C17" s="16"/>
      <c r="D17" s="16">
        <f>+C16</f>
        <v>4636978.0818122467</v>
      </c>
      <c r="E17" s="89" t="s">
        <v>18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3"/>
      <c r="B18" s="77" t="s">
        <v>31</v>
      </c>
      <c r="C18" s="16"/>
      <c r="D18" s="16"/>
      <c r="E18" s="89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3"/>
      <c r="B19" s="8"/>
      <c r="C19" s="16"/>
      <c r="D19" s="16"/>
      <c r="E19" s="89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36"/>
      <c r="B20" s="8" t="s">
        <v>32</v>
      </c>
      <c r="C20" s="16">
        <f>SUMIF('Lease Liability Calculator'!G:G,"CY",'Lease Liability Calculator'!E:E)</f>
        <v>897160</v>
      </c>
      <c r="D20" s="16"/>
      <c r="E20" s="89" t="s">
        <v>33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3"/>
      <c r="B21" s="8" t="s">
        <v>40</v>
      </c>
      <c r="C21" s="46">
        <f>SUMIF('Lease Liability Calculator'!G:G,"CY",'Lease Liability Calculator'!D:D)</f>
        <v>122840</v>
      </c>
      <c r="D21" s="16"/>
      <c r="E21" s="89" t="s">
        <v>34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3"/>
      <c r="B22" s="48" t="s">
        <v>6</v>
      </c>
      <c r="C22" s="16"/>
      <c r="D22" s="16">
        <f>+C20+C21</f>
        <v>1020000</v>
      </c>
      <c r="E22" s="89" t="s">
        <v>18</v>
      </c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3"/>
      <c r="B23" s="92" t="s">
        <v>104</v>
      </c>
      <c r="C23" s="16"/>
      <c r="D23" s="16"/>
      <c r="E23" s="89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3"/>
      <c r="C24" s="16"/>
      <c r="D24" s="16"/>
      <c r="E24" s="89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54" t="s">
        <v>35</v>
      </c>
      <c r="B25" s="49"/>
      <c r="C25" s="16"/>
      <c r="D25" s="16"/>
      <c r="E25" s="89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54"/>
      <c r="B26" s="49"/>
      <c r="C26" s="16"/>
      <c r="D26" s="16"/>
      <c r="E26" s="89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36"/>
      <c r="B27" s="53" t="s">
        <v>36</v>
      </c>
      <c r="C27" s="16">
        <f>+D17</f>
        <v>4636978.0818122467</v>
      </c>
      <c r="D27" s="16"/>
      <c r="E27" s="89" t="s">
        <v>18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3"/>
      <c r="B28" s="48" t="s">
        <v>37</v>
      </c>
      <c r="C28" s="16"/>
      <c r="D28" s="16">
        <f>+C27</f>
        <v>4636978.0818122467</v>
      </c>
      <c r="E28" s="89" t="s">
        <v>18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3"/>
      <c r="B29" s="77" t="s">
        <v>38</v>
      </c>
      <c r="C29" s="16"/>
      <c r="D29" s="16"/>
      <c r="E29" s="89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3"/>
      <c r="B30" s="8"/>
      <c r="C30" s="16"/>
      <c r="D30" s="16"/>
      <c r="E30" s="89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36"/>
      <c r="B31" s="8" t="s">
        <v>39</v>
      </c>
      <c r="C31" s="16">
        <f>+C8</f>
        <v>4636978.0818122467</v>
      </c>
      <c r="D31" s="16"/>
      <c r="E31" s="89" t="s">
        <v>18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3"/>
      <c r="B32" s="47" t="s">
        <v>41</v>
      </c>
      <c r="C32" s="16"/>
      <c r="D32" s="16">
        <f>+C31</f>
        <v>4636978.0818122467</v>
      </c>
      <c r="E32" s="89" t="s">
        <v>18</v>
      </c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3"/>
      <c r="B33" s="77" t="s">
        <v>42</v>
      </c>
      <c r="C33" s="16"/>
      <c r="D33" s="16"/>
      <c r="E33" s="89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3"/>
      <c r="B34" s="8"/>
      <c r="C34" s="16"/>
      <c r="D34" s="16"/>
      <c r="E34" s="89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36"/>
      <c r="B35" s="47" t="s">
        <v>37</v>
      </c>
      <c r="C35" s="16">
        <f>+C20</f>
        <v>897160</v>
      </c>
      <c r="D35" s="16"/>
      <c r="E35" s="89" t="s">
        <v>18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3"/>
      <c r="B36" s="8" t="s">
        <v>43</v>
      </c>
      <c r="C36" s="16"/>
      <c r="D36" s="16">
        <f>+C35</f>
        <v>897160</v>
      </c>
      <c r="E36" s="89" t="s">
        <v>18</v>
      </c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3"/>
      <c r="B37" s="77" t="s">
        <v>44</v>
      </c>
      <c r="C37" s="16"/>
      <c r="D37" s="16"/>
      <c r="E37" s="89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3"/>
      <c r="C38" s="16"/>
      <c r="D38" s="16"/>
      <c r="E38" s="89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36"/>
      <c r="B39" s="8" t="s">
        <v>45</v>
      </c>
      <c r="C39" s="16">
        <f>SUMIF('Lease Asset Amort. Calculator'!F:F,"CY",'Lease Asset Amort. Calculator'!C:C)</f>
        <v>927396</v>
      </c>
      <c r="D39" s="16"/>
      <c r="E39" s="89" t="s">
        <v>47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 customHeight="1" x14ac:dyDescent="0.25">
      <c r="A40" s="3"/>
      <c r="B40" s="50" t="s">
        <v>46</v>
      </c>
      <c r="C40" s="16"/>
      <c r="D40" s="16">
        <f>+C39</f>
        <v>927396</v>
      </c>
      <c r="E40" s="89" t="s">
        <v>47</v>
      </c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3"/>
      <c r="B41" s="77" t="s">
        <v>105</v>
      </c>
      <c r="C41" s="16"/>
      <c r="D41" s="16"/>
      <c r="E41" s="89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3"/>
      <c r="C42" s="16"/>
      <c r="D42" s="16"/>
      <c r="E42" s="89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3"/>
      <c r="C43" s="16"/>
      <c r="D43" s="16"/>
      <c r="E43" s="89"/>
      <c r="F43" s="16"/>
      <c r="G43" s="16"/>
      <c r="H43" s="16"/>
      <c r="I43" s="16"/>
      <c r="J43" s="16"/>
      <c r="K43" s="16"/>
      <c r="L43" s="16"/>
      <c r="M43" s="16"/>
      <c r="N43" s="16"/>
    </row>
  </sheetData>
  <pageMargins left="0.25" right="0.26" top="0.42" bottom="0.42" header="0.3" footer="0.17"/>
  <pageSetup scale="70" orientation="portrait" r:id="rId1"/>
  <ignoredErrors>
    <ignoredError sqref="A17:A19 A21:A24 A28:A30 A32:A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CCBC-9607-4DB1-AB8B-9757D45EADDF}">
  <sheetPr>
    <tabColor rgb="FF92D050"/>
    <pageSetUpPr fitToPage="1"/>
  </sheetPr>
  <dimension ref="A1:N208"/>
  <sheetViews>
    <sheetView showGridLines="0" zoomScaleNormal="100" workbookViewId="0"/>
  </sheetViews>
  <sheetFormatPr defaultColWidth="8.85546875" defaultRowHeight="15" x14ac:dyDescent="0.25"/>
  <cols>
    <col min="1" max="1" width="5" style="3" customWidth="1"/>
    <col min="2" max="2" width="48.42578125" style="2" customWidth="1"/>
    <col min="3" max="6" width="13.5703125" style="2" customWidth="1"/>
    <col min="7" max="7" width="5.140625" style="2" hidden="1" customWidth="1"/>
    <col min="8" max="8" width="13.5703125" style="2" bestFit="1" customWidth="1"/>
    <col min="9" max="13" width="14.42578125" style="2" customWidth="1"/>
    <col min="14" max="16" width="8.85546875" style="2"/>
    <col min="17" max="19" width="10" style="2" customWidth="1"/>
    <col min="20" max="16384" width="8.85546875" style="2"/>
  </cols>
  <sheetData>
    <row r="1" spans="1:9" x14ac:dyDescent="0.25">
      <c r="A1" s="1" t="s">
        <v>8</v>
      </c>
    </row>
    <row r="2" spans="1:9" x14ac:dyDescent="0.25">
      <c r="A2" s="1"/>
    </row>
    <row r="3" spans="1:9" x14ac:dyDescent="0.25">
      <c r="A3" s="1" t="s">
        <v>50</v>
      </c>
    </row>
    <row r="4" spans="1:9" ht="15.75" thickBot="1" x14ac:dyDescent="0.3">
      <c r="A4" s="30"/>
      <c r="B4" s="30"/>
      <c r="C4" s="30"/>
      <c r="D4" s="30"/>
      <c r="E4" s="30"/>
      <c r="F4" s="30"/>
    </row>
    <row r="5" spans="1:9" ht="15.75" thickTop="1" x14ac:dyDescent="0.25">
      <c r="D5" s="8"/>
    </row>
    <row r="6" spans="1:9" x14ac:dyDescent="0.25">
      <c r="C6" s="4" t="s">
        <v>48</v>
      </c>
      <c r="D6" s="26"/>
      <c r="E6" s="21"/>
      <c r="F6" s="21"/>
      <c r="G6" s="21"/>
    </row>
    <row r="7" spans="1:9" x14ac:dyDescent="0.25">
      <c r="C7" s="5"/>
      <c r="D7" s="28"/>
      <c r="E7" s="21"/>
      <c r="F7" s="21"/>
      <c r="G7" s="21"/>
    </row>
    <row r="8" spans="1:9" x14ac:dyDescent="0.25">
      <c r="B8" s="2" t="s">
        <v>107</v>
      </c>
      <c r="C8" s="71">
        <v>85000</v>
      </c>
      <c r="D8" s="26"/>
      <c r="E8" s="21"/>
      <c r="F8" s="22"/>
      <c r="G8" s="21"/>
    </row>
    <row r="9" spans="1:9" x14ac:dyDescent="0.25">
      <c r="B9" s="2" t="s">
        <v>12</v>
      </c>
      <c r="C9" s="71">
        <v>0</v>
      </c>
      <c r="D9" s="26"/>
      <c r="E9" s="21"/>
      <c r="F9" s="25"/>
      <c r="G9" s="21"/>
    </row>
    <row r="10" spans="1:9" x14ac:dyDescent="0.25">
      <c r="B10" s="2" t="s">
        <v>13</v>
      </c>
      <c r="C10" s="75">
        <v>43776</v>
      </c>
      <c r="D10" s="29"/>
      <c r="E10" s="21"/>
      <c r="F10" s="21"/>
      <c r="G10" s="21"/>
    </row>
    <row r="11" spans="1:9" x14ac:dyDescent="0.25">
      <c r="B11" s="2" t="s">
        <v>97</v>
      </c>
      <c r="C11" s="72">
        <v>60</v>
      </c>
      <c r="D11" s="26"/>
      <c r="E11" s="21"/>
      <c r="F11" s="23"/>
      <c r="G11" s="21"/>
    </row>
    <row r="12" spans="1:9" x14ac:dyDescent="0.25">
      <c r="B12" s="7" t="s">
        <v>108</v>
      </c>
      <c r="C12" s="72">
        <v>1</v>
      </c>
      <c r="D12" s="74" t="s">
        <v>100</v>
      </c>
      <c r="E12" s="21"/>
      <c r="F12" s="21"/>
      <c r="G12" s="21"/>
    </row>
    <row r="13" spans="1:9" x14ac:dyDescent="0.25">
      <c r="B13" s="2" t="s">
        <v>11</v>
      </c>
      <c r="C13" s="73">
        <v>3.8100000000000002E-2</v>
      </c>
      <c r="D13" s="26"/>
      <c r="E13" s="21"/>
      <c r="F13" s="24"/>
      <c r="G13" s="21"/>
    </row>
    <row r="14" spans="1:9" x14ac:dyDescent="0.25">
      <c r="B14" s="2" t="s">
        <v>102</v>
      </c>
      <c r="C14" s="6">
        <f>AnnualRateRec/(12/C12)</f>
        <v>3.1750000000000003E-3</v>
      </c>
      <c r="D14" s="74" t="s">
        <v>18</v>
      </c>
      <c r="E14" s="21"/>
      <c r="F14" s="76"/>
      <c r="G14" s="21"/>
      <c r="I14" s="12"/>
    </row>
    <row r="15" spans="1:9" x14ac:dyDescent="0.25">
      <c r="B15" s="7" t="s">
        <v>109</v>
      </c>
      <c r="C15" s="72">
        <v>0</v>
      </c>
      <c r="D15" s="74" t="s">
        <v>98</v>
      </c>
      <c r="E15" s="21"/>
      <c r="F15" s="21"/>
      <c r="G15" s="21"/>
    </row>
    <row r="16" spans="1:9" x14ac:dyDescent="0.25">
      <c r="D16" s="8"/>
    </row>
    <row r="17" spans="1:13" x14ac:dyDescent="0.25">
      <c r="B17" s="21" t="s">
        <v>110</v>
      </c>
      <c r="C17" s="80">
        <f>PV(PerRate,Periods,-RecAmount,ResValue,Type)</f>
        <v>4636978.0818122467</v>
      </c>
      <c r="D17" s="77" t="s">
        <v>18</v>
      </c>
      <c r="F17" s="58"/>
    </row>
    <row r="18" spans="1:13" x14ac:dyDescent="0.25">
      <c r="B18" s="21"/>
      <c r="C18" s="44"/>
      <c r="D18" s="77"/>
    </row>
    <row r="19" spans="1:13" ht="15.75" thickBot="1" x14ac:dyDescent="0.3">
      <c r="B19" s="21" t="s">
        <v>106</v>
      </c>
      <c r="C19" s="81">
        <f>+C17</f>
        <v>4636978.0818122467</v>
      </c>
      <c r="D19" s="78" t="s">
        <v>18</v>
      </c>
    </row>
    <row r="20" spans="1:13" ht="15.75" thickTop="1" x14ac:dyDescent="0.25">
      <c r="D20" s="78"/>
    </row>
    <row r="21" spans="1:13" ht="15.75" thickBot="1" x14ac:dyDescent="0.3">
      <c r="B21" s="2" t="s">
        <v>111</v>
      </c>
      <c r="C21" s="83">
        <f>PMT(PerRate,Periods,-PVReceivable,ResValue,Type)</f>
        <v>84999.999999999083</v>
      </c>
      <c r="D21" s="79" t="s">
        <v>18</v>
      </c>
    </row>
    <row r="22" spans="1:13" ht="16.5" thickTop="1" thickBot="1" x14ac:dyDescent="0.3">
      <c r="A22" s="34"/>
      <c r="B22" s="35"/>
      <c r="C22" s="35"/>
      <c r="D22" s="35"/>
      <c r="E22" s="35"/>
      <c r="F22" s="35"/>
      <c r="G22" s="8"/>
    </row>
    <row r="23" spans="1:13" x14ac:dyDescent="0.25">
      <c r="B23" s="8"/>
      <c r="C23" s="9"/>
      <c r="D23" s="10"/>
      <c r="E23" s="8"/>
      <c r="F23" s="8"/>
      <c r="G23" s="8"/>
    </row>
    <row r="24" spans="1:13" x14ac:dyDescent="0.25">
      <c r="A24" s="37" t="s">
        <v>17</v>
      </c>
      <c r="B24" s="4" t="s">
        <v>16</v>
      </c>
      <c r="C24" s="4" t="s">
        <v>0</v>
      </c>
      <c r="D24" s="4" t="s">
        <v>2</v>
      </c>
      <c r="E24" s="4" t="s">
        <v>1</v>
      </c>
      <c r="F24" s="4" t="s">
        <v>3</v>
      </c>
      <c r="G24" s="8"/>
    </row>
    <row r="25" spans="1:13" x14ac:dyDescent="0.25">
      <c r="A25" s="84"/>
      <c r="B25" s="26"/>
      <c r="C25" s="26"/>
      <c r="D25" s="26"/>
      <c r="E25" s="26"/>
      <c r="F25" s="26"/>
      <c r="G25" s="8"/>
    </row>
    <row r="26" spans="1:13" ht="15.75" thickBot="1" x14ac:dyDescent="0.3">
      <c r="A26" s="84"/>
      <c r="B26" s="31" t="s">
        <v>4</v>
      </c>
      <c r="C26" s="86">
        <f>SUM(C29:C208)</f>
        <v>5100000</v>
      </c>
      <c r="D26" s="86">
        <f>SUM(D29:D208)</f>
        <v>463023</v>
      </c>
      <c r="E26" s="86">
        <f>SUM(E29:E208)</f>
        <v>4636977</v>
      </c>
      <c r="F26" s="26"/>
      <c r="G26" s="8"/>
    </row>
    <row r="27" spans="1:13" ht="15.75" thickTop="1" x14ac:dyDescent="0.25">
      <c r="A27" s="84"/>
      <c r="B27" s="26"/>
      <c r="C27" s="85"/>
      <c r="D27" s="85"/>
      <c r="E27" s="85"/>
      <c r="F27" s="26"/>
      <c r="G27" s="8"/>
    </row>
    <row r="28" spans="1:13" x14ac:dyDescent="0.25">
      <c r="B28" s="8"/>
      <c r="C28" s="11"/>
      <c r="D28" s="11"/>
      <c r="E28" s="11"/>
      <c r="F28" s="38">
        <f>ROUND(C19,0)</f>
        <v>4636978</v>
      </c>
      <c r="G28" s="33"/>
    </row>
    <row r="29" spans="1:13" x14ac:dyDescent="0.25">
      <c r="A29" s="3">
        <v>1</v>
      </c>
      <c r="B29" s="82">
        <f>FirstPmt</f>
        <v>43776</v>
      </c>
      <c r="C29" s="13">
        <f>ROUND(PmtCalc,0)</f>
        <v>85000</v>
      </c>
      <c r="D29" s="51">
        <f>ROUND(+F28*PerRate,0)</f>
        <v>14722</v>
      </c>
      <c r="E29" s="13">
        <f>+C29-D29</f>
        <v>70278</v>
      </c>
      <c r="F29" s="20">
        <f>+F28-E29</f>
        <v>4566700</v>
      </c>
      <c r="G29" s="33" t="str">
        <f t="shared" ref="G29:G60" si="0">IF(AND(B29&gt;FYE_AR-365,B29&lt;=FYE_AR),"CY","")</f>
        <v/>
      </c>
      <c r="H29" s="14"/>
      <c r="K29" s="16"/>
      <c r="L29" s="16"/>
      <c r="M29" s="16"/>
    </row>
    <row r="30" spans="1:13" x14ac:dyDescent="0.25">
      <c r="A30" s="3">
        <v>2</v>
      </c>
      <c r="B30" s="82">
        <f t="shared" ref="B30:B61" si="1">IF(A30&lt;=Periods,DATE(YEAR(B29),MONTH(B29)+Increment,DAY(B29)),"")</f>
        <v>43806</v>
      </c>
      <c r="C30" s="15">
        <f t="shared" ref="C30:C61" si="2">IF(A30&lt;=Periods,ROUND(PmtCalc,0),"")</f>
        <v>85000</v>
      </c>
      <c r="D30" s="15">
        <f t="shared" ref="D30:D61" si="3">IF(A30&lt;=Periods,ROUND(+F29*PerRate,0),"")</f>
        <v>14499</v>
      </c>
      <c r="E30" s="15">
        <f t="shared" ref="E30:E61" si="4">IF(A30&lt;=Periods,C30-D30,"")</f>
        <v>70501</v>
      </c>
      <c r="F30" s="20">
        <f t="shared" ref="F30:F61" si="5">IF(A30&lt;=Periods,F29-E30,"")</f>
        <v>4496199</v>
      </c>
      <c r="G30" s="33" t="str">
        <f t="shared" si="0"/>
        <v/>
      </c>
      <c r="K30" s="16"/>
      <c r="L30" s="16"/>
      <c r="M30" s="16"/>
    </row>
    <row r="31" spans="1:13" x14ac:dyDescent="0.25">
      <c r="A31" s="3">
        <v>3</v>
      </c>
      <c r="B31" s="82">
        <f t="shared" si="1"/>
        <v>43837</v>
      </c>
      <c r="C31" s="15">
        <f t="shared" si="2"/>
        <v>85000</v>
      </c>
      <c r="D31" s="15">
        <f t="shared" si="3"/>
        <v>14275</v>
      </c>
      <c r="E31" s="15">
        <f t="shared" si="4"/>
        <v>70725</v>
      </c>
      <c r="F31" s="20">
        <f t="shared" si="5"/>
        <v>4425474</v>
      </c>
      <c r="G31" s="33" t="str">
        <f t="shared" si="0"/>
        <v/>
      </c>
      <c r="K31" s="16"/>
      <c r="L31" s="16"/>
      <c r="M31" s="16"/>
    </row>
    <row r="32" spans="1:13" x14ac:dyDescent="0.25">
      <c r="A32" s="3">
        <v>4</v>
      </c>
      <c r="B32" s="82">
        <f t="shared" si="1"/>
        <v>43868</v>
      </c>
      <c r="C32" s="15">
        <f t="shared" si="2"/>
        <v>85000</v>
      </c>
      <c r="D32" s="15">
        <f t="shared" si="3"/>
        <v>14051</v>
      </c>
      <c r="E32" s="15">
        <f t="shared" si="4"/>
        <v>70949</v>
      </c>
      <c r="F32" s="20">
        <f t="shared" si="5"/>
        <v>4354525</v>
      </c>
      <c r="G32" s="33" t="str">
        <f t="shared" si="0"/>
        <v/>
      </c>
      <c r="K32" s="16"/>
      <c r="L32" s="16"/>
      <c r="M32" s="16"/>
    </row>
    <row r="33" spans="1:14" x14ac:dyDescent="0.25">
      <c r="A33" s="3">
        <v>5</v>
      </c>
      <c r="B33" s="82">
        <f t="shared" si="1"/>
        <v>43897</v>
      </c>
      <c r="C33" s="15">
        <f t="shared" si="2"/>
        <v>85000</v>
      </c>
      <c r="D33" s="15">
        <f t="shared" si="3"/>
        <v>13826</v>
      </c>
      <c r="E33" s="15">
        <f t="shared" si="4"/>
        <v>71174</v>
      </c>
      <c r="F33" s="20">
        <f t="shared" si="5"/>
        <v>4283351</v>
      </c>
      <c r="G33" s="33" t="str">
        <f t="shared" si="0"/>
        <v/>
      </c>
      <c r="K33" s="16"/>
      <c r="L33" s="16"/>
      <c r="M33" s="16"/>
    </row>
    <row r="34" spans="1:14" x14ac:dyDescent="0.25">
      <c r="A34" s="3">
        <v>6</v>
      </c>
      <c r="B34" s="82">
        <f t="shared" si="1"/>
        <v>43928</v>
      </c>
      <c r="C34" s="15">
        <f t="shared" si="2"/>
        <v>85000</v>
      </c>
      <c r="D34" s="15">
        <f t="shared" si="3"/>
        <v>13600</v>
      </c>
      <c r="E34" s="15">
        <f t="shared" si="4"/>
        <v>71400</v>
      </c>
      <c r="F34" s="20">
        <f t="shared" si="5"/>
        <v>4211951</v>
      </c>
      <c r="G34" s="33" t="str">
        <f t="shared" si="0"/>
        <v/>
      </c>
      <c r="K34" s="16"/>
      <c r="L34" s="16"/>
      <c r="M34" s="16"/>
      <c r="N34" s="16"/>
    </row>
    <row r="35" spans="1:14" x14ac:dyDescent="0.25">
      <c r="A35" s="3">
        <v>7</v>
      </c>
      <c r="B35" s="82">
        <f t="shared" si="1"/>
        <v>43958</v>
      </c>
      <c r="C35" s="15">
        <f t="shared" si="2"/>
        <v>85000</v>
      </c>
      <c r="D35" s="15">
        <f t="shared" si="3"/>
        <v>13373</v>
      </c>
      <c r="E35" s="15">
        <f t="shared" si="4"/>
        <v>71627</v>
      </c>
      <c r="F35" s="20">
        <f t="shared" si="5"/>
        <v>4140324</v>
      </c>
      <c r="G35" s="33" t="str">
        <f t="shared" si="0"/>
        <v/>
      </c>
      <c r="H35" s="17"/>
      <c r="K35" s="16"/>
      <c r="L35" s="16"/>
      <c r="M35" s="16"/>
      <c r="N35" s="16"/>
    </row>
    <row r="36" spans="1:14" x14ac:dyDescent="0.25">
      <c r="A36" s="3">
        <v>8</v>
      </c>
      <c r="B36" s="82">
        <f t="shared" si="1"/>
        <v>43989</v>
      </c>
      <c r="C36" s="15">
        <f t="shared" si="2"/>
        <v>85000</v>
      </c>
      <c r="D36" s="15">
        <f t="shared" si="3"/>
        <v>13146</v>
      </c>
      <c r="E36" s="15">
        <f t="shared" si="4"/>
        <v>71854</v>
      </c>
      <c r="F36" s="20">
        <f t="shared" si="5"/>
        <v>4068470</v>
      </c>
      <c r="G36" s="33" t="str">
        <f t="shared" si="0"/>
        <v/>
      </c>
      <c r="H36" s="18"/>
      <c r="K36" s="16"/>
      <c r="L36" s="16"/>
      <c r="M36" s="16"/>
      <c r="N36" s="16"/>
    </row>
    <row r="37" spans="1:14" x14ac:dyDescent="0.25">
      <c r="A37" s="3">
        <v>9</v>
      </c>
      <c r="B37" s="82">
        <f t="shared" si="1"/>
        <v>44019</v>
      </c>
      <c r="C37" s="15">
        <f t="shared" si="2"/>
        <v>85000</v>
      </c>
      <c r="D37" s="15">
        <f t="shared" si="3"/>
        <v>12917</v>
      </c>
      <c r="E37" s="15">
        <f t="shared" si="4"/>
        <v>72083</v>
      </c>
      <c r="F37" s="20">
        <f t="shared" si="5"/>
        <v>3996387</v>
      </c>
      <c r="G37" s="33" t="str">
        <f t="shared" si="0"/>
        <v/>
      </c>
      <c r="H37" s="19"/>
      <c r="K37" s="16"/>
      <c r="L37" s="16"/>
      <c r="M37" s="16"/>
      <c r="N37" s="16"/>
    </row>
    <row r="38" spans="1:14" x14ac:dyDescent="0.25">
      <c r="A38" s="3">
        <v>10</v>
      </c>
      <c r="B38" s="82">
        <f t="shared" si="1"/>
        <v>44050</v>
      </c>
      <c r="C38" s="15">
        <f t="shared" si="2"/>
        <v>85000</v>
      </c>
      <c r="D38" s="15">
        <f t="shared" si="3"/>
        <v>12689</v>
      </c>
      <c r="E38" s="15">
        <f t="shared" si="4"/>
        <v>72311</v>
      </c>
      <c r="F38" s="20">
        <f t="shared" si="5"/>
        <v>3924076</v>
      </c>
      <c r="G38" s="33" t="str">
        <f t="shared" si="0"/>
        <v/>
      </c>
      <c r="H38" s="12"/>
      <c r="K38" s="16"/>
      <c r="L38" s="16"/>
      <c r="M38" s="16"/>
      <c r="N38" s="16"/>
    </row>
    <row r="39" spans="1:14" x14ac:dyDescent="0.25">
      <c r="A39" s="3">
        <v>11</v>
      </c>
      <c r="B39" s="82">
        <f t="shared" si="1"/>
        <v>44081</v>
      </c>
      <c r="C39" s="15">
        <f t="shared" si="2"/>
        <v>85000</v>
      </c>
      <c r="D39" s="15">
        <f t="shared" si="3"/>
        <v>12459</v>
      </c>
      <c r="E39" s="15">
        <f t="shared" si="4"/>
        <v>72541</v>
      </c>
      <c r="F39" s="20">
        <f t="shared" si="5"/>
        <v>3851535</v>
      </c>
      <c r="G39" s="33" t="str">
        <f t="shared" si="0"/>
        <v/>
      </c>
      <c r="H39" s="12"/>
      <c r="K39" s="16"/>
      <c r="L39" s="16"/>
      <c r="M39" s="16"/>
      <c r="N39" s="16"/>
    </row>
    <row r="40" spans="1:14" x14ac:dyDescent="0.25">
      <c r="A40" s="3">
        <v>12</v>
      </c>
      <c r="B40" s="82">
        <f t="shared" si="1"/>
        <v>44111</v>
      </c>
      <c r="C40" s="15">
        <f t="shared" si="2"/>
        <v>85000</v>
      </c>
      <c r="D40" s="15">
        <f t="shared" si="3"/>
        <v>12229</v>
      </c>
      <c r="E40" s="15">
        <f t="shared" si="4"/>
        <v>72771</v>
      </c>
      <c r="F40" s="20">
        <f t="shared" si="5"/>
        <v>3778764</v>
      </c>
      <c r="G40" s="33" t="str">
        <f t="shared" si="0"/>
        <v/>
      </c>
      <c r="H40" s="12"/>
      <c r="K40" s="16"/>
      <c r="L40" s="16"/>
      <c r="M40" s="16"/>
      <c r="N40" s="16"/>
    </row>
    <row r="41" spans="1:14" x14ac:dyDescent="0.25">
      <c r="A41" s="3">
        <v>13</v>
      </c>
      <c r="B41" s="82">
        <f t="shared" si="1"/>
        <v>44142</v>
      </c>
      <c r="C41" s="15">
        <f t="shared" si="2"/>
        <v>85000</v>
      </c>
      <c r="D41" s="15">
        <f t="shared" si="3"/>
        <v>11998</v>
      </c>
      <c r="E41" s="15">
        <f t="shared" si="4"/>
        <v>73002</v>
      </c>
      <c r="F41" s="20">
        <f t="shared" si="5"/>
        <v>3705762</v>
      </c>
      <c r="G41" s="33" t="str">
        <f t="shared" si="0"/>
        <v/>
      </c>
      <c r="H41" s="12"/>
      <c r="K41" s="16"/>
      <c r="L41" s="16"/>
      <c r="M41" s="16"/>
      <c r="N41" s="16"/>
    </row>
    <row r="42" spans="1:14" x14ac:dyDescent="0.25">
      <c r="A42" s="3">
        <v>14</v>
      </c>
      <c r="B42" s="82">
        <f t="shared" si="1"/>
        <v>44172</v>
      </c>
      <c r="C42" s="15">
        <f t="shared" si="2"/>
        <v>85000</v>
      </c>
      <c r="D42" s="15">
        <f t="shared" si="3"/>
        <v>11766</v>
      </c>
      <c r="E42" s="15">
        <f t="shared" si="4"/>
        <v>73234</v>
      </c>
      <c r="F42" s="20">
        <f t="shared" si="5"/>
        <v>3632528</v>
      </c>
      <c r="G42" s="33" t="str">
        <f t="shared" si="0"/>
        <v/>
      </c>
      <c r="K42" s="16"/>
      <c r="L42" s="16"/>
      <c r="M42" s="16"/>
      <c r="N42" s="16"/>
    </row>
    <row r="43" spans="1:14" x14ac:dyDescent="0.25">
      <c r="A43" s="3">
        <v>15</v>
      </c>
      <c r="B43" s="82">
        <f t="shared" si="1"/>
        <v>44203</v>
      </c>
      <c r="C43" s="15">
        <f t="shared" si="2"/>
        <v>85000</v>
      </c>
      <c r="D43" s="15">
        <f t="shared" si="3"/>
        <v>11533</v>
      </c>
      <c r="E43" s="15">
        <f t="shared" si="4"/>
        <v>73467</v>
      </c>
      <c r="F43" s="20">
        <f t="shared" si="5"/>
        <v>3559061</v>
      </c>
      <c r="G43" s="33" t="str">
        <f t="shared" si="0"/>
        <v>CY</v>
      </c>
    </row>
    <row r="44" spans="1:14" x14ac:dyDescent="0.25">
      <c r="A44" s="3">
        <v>16</v>
      </c>
      <c r="B44" s="82">
        <f t="shared" si="1"/>
        <v>44234</v>
      </c>
      <c r="C44" s="15">
        <f t="shared" si="2"/>
        <v>85000</v>
      </c>
      <c r="D44" s="15">
        <f t="shared" si="3"/>
        <v>11300</v>
      </c>
      <c r="E44" s="15">
        <f t="shared" si="4"/>
        <v>73700</v>
      </c>
      <c r="F44" s="20">
        <f t="shared" si="5"/>
        <v>3485361</v>
      </c>
      <c r="G44" s="33" t="str">
        <f t="shared" si="0"/>
        <v>CY</v>
      </c>
    </row>
    <row r="45" spans="1:14" x14ac:dyDescent="0.25">
      <c r="A45" s="3">
        <v>17</v>
      </c>
      <c r="B45" s="82">
        <f t="shared" si="1"/>
        <v>44262</v>
      </c>
      <c r="C45" s="15">
        <f t="shared" si="2"/>
        <v>85000</v>
      </c>
      <c r="D45" s="15">
        <f t="shared" si="3"/>
        <v>11066</v>
      </c>
      <c r="E45" s="15">
        <f t="shared" si="4"/>
        <v>73934</v>
      </c>
      <c r="F45" s="20">
        <f t="shared" si="5"/>
        <v>3411427</v>
      </c>
      <c r="G45" s="33" t="str">
        <f t="shared" si="0"/>
        <v>CY</v>
      </c>
    </row>
    <row r="46" spans="1:14" x14ac:dyDescent="0.25">
      <c r="A46" s="3">
        <v>18</v>
      </c>
      <c r="B46" s="82">
        <f t="shared" si="1"/>
        <v>44293</v>
      </c>
      <c r="C46" s="15">
        <f t="shared" si="2"/>
        <v>85000</v>
      </c>
      <c r="D46" s="15">
        <f t="shared" si="3"/>
        <v>10831</v>
      </c>
      <c r="E46" s="15">
        <f t="shared" si="4"/>
        <v>74169</v>
      </c>
      <c r="F46" s="20">
        <f t="shared" si="5"/>
        <v>3337258</v>
      </c>
      <c r="G46" s="33" t="str">
        <f t="shared" si="0"/>
        <v>CY</v>
      </c>
    </row>
    <row r="47" spans="1:14" x14ac:dyDescent="0.25">
      <c r="A47" s="3">
        <v>19</v>
      </c>
      <c r="B47" s="82">
        <f t="shared" si="1"/>
        <v>44323</v>
      </c>
      <c r="C47" s="15">
        <f t="shared" si="2"/>
        <v>85000</v>
      </c>
      <c r="D47" s="15">
        <f t="shared" si="3"/>
        <v>10596</v>
      </c>
      <c r="E47" s="15">
        <f t="shared" si="4"/>
        <v>74404</v>
      </c>
      <c r="F47" s="20">
        <f t="shared" si="5"/>
        <v>3262854</v>
      </c>
      <c r="G47" s="33" t="str">
        <f t="shared" si="0"/>
        <v>CY</v>
      </c>
    </row>
    <row r="48" spans="1:14" x14ac:dyDescent="0.25">
      <c r="A48" s="3">
        <v>20</v>
      </c>
      <c r="B48" s="82">
        <f t="shared" si="1"/>
        <v>44354</v>
      </c>
      <c r="C48" s="15">
        <f t="shared" si="2"/>
        <v>85000</v>
      </c>
      <c r="D48" s="15">
        <f t="shared" si="3"/>
        <v>10360</v>
      </c>
      <c r="E48" s="15">
        <f t="shared" si="4"/>
        <v>74640</v>
      </c>
      <c r="F48" s="20">
        <f t="shared" si="5"/>
        <v>3188214</v>
      </c>
      <c r="G48" s="33" t="str">
        <f t="shared" si="0"/>
        <v>CY</v>
      </c>
    </row>
    <row r="49" spans="1:7" x14ac:dyDescent="0.25">
      <c r="A49" s="3">
        <v>21</v>
      </c>
      <c r="B49" s="82">
        <f t="shared" si="1"/>
        <v>44384</v>
      </c>
      <c r="C49" s="15">
        <f t="shared" si="2"/>
        <v>85000</v>
      </c>
      <c r="D49" s="15">
        <f t="shared" si="3"/>
        <v>10123</v>
      </c>
      <c r="E49" s="15">
        <f t="shared" si="4"/>
        <v>74877</v>
      </c>
      <c r="F49" s="20">
        <f t="shared" si="5"/>
        <v>3113337</v>
      </c>
      <c r="G49" s="33" t="str">
        <f t="shared" si="0"/>
        <v>CY</v>
      </c>
    </row>
    <row r="50" spans="1:7" x14ac:dyDescent="0.25">
      <c r="A50" s="3">
        <v>22</v>
      </c>
      <c r="B50" s="82">
        <f t="shared" si="1"/>
        <v>44415</v>
      </c>
      <c r="C50" s="15">
        <f t="shared" si="2"/>
        <v>85000</v>
      </c>
      <c r="D50" s="15">
        <f t="shared" si="3"/>
        <v>9885</v>
      </c>
      <c r="E50" s="15">
        <f t="shared" si="4"/>
        <v>75115</v>
      </c>
      <c r="F50" s="20">
        <f t="shared" si="5"/>
        <v>3038222</v>
      </c>
      <c r="G50" s="33" t="str">
        <f t="shared" si="0"/>
        <v>CY</v>
      </c>
    </row>
    <row r="51" spans="1:7" x14ac:dyDescent="0.25">
      <c r="A51" s="3">
        <v>23</v>
      </c>
      <c r="B51" s="82">
        <f t="shared" si="1"/>
        <v>44446</v>
      </c>
      <c r="C51" s="15">
        <f t="shared" si="2"/>
        <v>85000</v>
      </c>
      <c r="D51" s="15">
        <f t="shared" si="3"/>
        <v>9646</v>
      </c>
      <c r="E51" s="15">
        <f t="shared" si="4"/>
        <v>75354</v>
      </c>
      <c r="F51" s="20">
        <f t="shared" si="5"/>
        <v>2962868</v>
      </c>
      <c r="G51" s="33" t="str">
        <f t="shared" si="0"/>
        <v>CY</v>
      </c>
    </row>
    <row r="52" spans="1:7" x14ac:dyDescent="0.25">
      <c r="A52" s="3">
        <v>24</v>
      </c>
      <c r="B52" s="82">
        <f t="shared" si="1"/>
        <v>44476</v>
      </c>
      <c r="C52" s="15">
        <f t="shared" si="2"/>
        <v>85000</v>
      </c>
      <c r="D52" s="15">
        <f t="shared" si="3"/>
        <v>9407</v>
      </c>
      <c r="E52" s="15">
        <f t="shared" si="4"/>
        <v>75593</v>
      </c>
      <c r="F52" s="20">
        <f t="shared" si="5"/>
        <v>2887275</v>
      </c>
      <c r="G52" s="33" t="str">
        <f t="shared" si="0"/>
        <v>CY</v>
      </c>
    </row>
    <row r="53" spans="1:7" x14ac:dyDescent="0.25">
      <c r="A53" s="3">
        <v>25</v>
      </c>
      <c r="B53" s="82">
        <f t="shared" si="1"/>
        <v>44507</v>
      </c>
      <c r="C53" s="15">
        <f t="shared" si="2"/>
        <v>85000</v>
      </c>
      <c r="D53" s="15">
        <f t="shared" si="3"/>
        <v>9167</v>
      </c>
      <c r="E53" s="15">
        <f t="shared" si="4"/>
        <v>75833</v>
      </c>
      <c r="F53" s="20">
        <f t="shared" si="5"/>
        <v>2811442</v>
      </c>
      <c r="G53" s="33" t="str">
        <f t="shared" si="0"/>
        <v>CY</v>
      </c>
    </row>
    <row r="54" spans="1:7" x14ac:dyDescent="0.25">
      <c r="A54" s="3">
        <v>26</v>
      </c>
      <c r="B54" s="82">
        <f t="shared" si="1"/>
        <v>44537</v>
      </c>
      <c r="C54" s="15">
        <f t="shared" si="2"/>
        <v>85000</v>
      </c>
      <c r="D54" s="15">
        <f t="shared" si="3"/>
        <v>8926</v>
      </c>
      <c r="E54" s="15">
        <f t="shared" si="4"/>
        <v>76074</v>
      </c>
      <c r="F54" s="20">
        <f t="shared" si="5"/>
        <v>2735368</v>
      </c>
      <c r="G54" s="33" t="str">
        <f t="shared" si="0"/>
        <v>CY</v>
      </c>
    </row>
    <row r="55" spans="1:7" x14ac:dyDescent="0.25">
      <c r="A55" s="3">
        <v>27</v>
      </c>
      <c r="B55" s="82">
        <f t="shared" si="1"/>
        <v>44568</v>
      </c>
      <c r="C55" s="15">
        <f t="shared" si="2"/>
        <v>85000</v>
      </c>
      <c r="D55" s="15">
        <f t="shared" si="3"/>
        <v>8685</v>
      </c>
      <c r="E55" s="15">
        <f t="shared" si="4"/>
        <v>76315</v>
      </c>
      <c r="F55" s="20">
        <f t="shared" si="5"/>
        <v>2659053</v>
      </c>
      <c r="G55" s="33" t="str">
        <f t="shared" si="0"/>
        <v/>
      </c>
    </row>
    <row r="56" spans="1:7" x14ac:dyDescent="0.25">
      <c r="A56" s="3">
        <v>28</v>
      </c>
      <c r="B56" s="82">
        <f t="shared" si="1"/>
        <v>44599</v>
      </c>
      <c r="C56" s="15">
        <f t="shared" si="2"/>
        <v>85000</v>
      </c>
      <c r="D56" s="15">
        <f t="shared" si="3"/>
        <v>8442</v>
      </c>
      <c r="E56" s="15">
        <f t="shared" si="4"/>
        <v>76558</v>
      </c>
      <c r="F56" s="20">
        <f t="shared" si="5"/>
        <v>2582495</v>
      </c>
      <c r="G56" s="33" t="str">
        <f t="shared" si="0"/>
        <v/>
      </c>
    </row>
    <row r="57" spans="1:7" x14ac:dyDescent="0.25">
      <c r="A57" s="3">
        <v>29</v>
      </c>
      <c r="B57" s="82">
        <f t="shared" si="1"/>
        <v>44627</v>
      </c>
      <c r="C57" s="15">
        <f t="shared" si="2"/>
        <v>85000</v>
      </c>
      <c r="D57" s="15">
        <f t="shared" si="3"/>
        <v>8199</v>
      </c>
      <c r="E57" s="15">
        <f t="shared" si="4"/>
        <v>76801</v>
      </c>
      <c r="F57" s="20">
        <f t="shared" si="5"/>
        <v>2505694</v>
      </c>
      <c r="G57" s="33" t="str">
        <f t="shared" si="0"/>
        <v/>
      </c>
    </row>
    <row r="58" spans="1:7" x14ac:dyDescent="0.25">
      <c r="A58" s="3">
        <v>30</v>
      </c>
      <c r="B58" s="82">
        <f t="shared" si="1"/>
        <v>44658</v>
      </c>
      <c r="C58" s="15">
        <f t="shared" si="2"/>
        <v>85000</v>
      </c>
      <c r="D58" s="15">
        <f t="shared" si="3"/>
        <v>7956</v>
      </c>
      <c r="E58" s="15">
        <f t="shared" si="4"/>
        <v>77044</v>
      </c>
      <c r="F58" s="20">
        <f t="shared" si="5"/>
        <v>2428650</v>
      </c>
      <c r="G58" s="33" t="str">
        <f t="shared" si="0"/>
        <v/>
      </c>
    </row>
    <row r="59" spans="1:7" x14ac:dyDescent="0.25">
      <c r="A59" s="3">
        <v>31</v>
      </c>
      <c r="B59" s="82">
        <f t="shared" si="1"/>
        <v>44688</v>
      </c>
      <c r="C59" s="15">
        <f t="shared" si="2"/>
        <v>85000</v>
      </c>
      <c r="D59" s="15">
        <f t="shared" si="3"/>
        <v>7711</v>
      </c>
      <c r="E59" s="15">
        <f t="shared" si="4"/>
        <v>77289</v>
      </c>
      <c r="F59" s="20">
        <f t="shared" si="5"/>
        <v>2351361</v>
      </c>
      <c r="G59" s="33" t="str">
        <f t="shared" si="0"/>
        <v/>
      </c>
    </row>
    <row r="60" spans="1:7" x14ac:dyDescent="0.25">
      <c r="A60" s="3">
        <v>32</v>
      </c>
      <c r="B60" s="82">
        <f t="shared" si="1"/>
        <v>44719</v>
      </c>
      <c r="C60" s="15">
        <f t="shared" si="2"/>
        <v>85000</v>
      </c>
      <c r="D60" s="15">
        <f t="shared" si="3"/>
        <v>7466</v>
      </c>
      <c r="E60" s="15">
        <f t="shared" si="4"/>
        <v>77534</v>
      </c>
      <c r="F60" s="20">
        <f t="shared" si="5"/>
        <v>2273827</v>
      </c>
      <c r="G60" s="33" t="str">
        <f t="shared" si="0"/>
        <v/>
      </c>
    </row>
    <row r="61" spans="1:7" x14ac:dyDescent="0.25">
      <c r="A61" s="3">
        <v>33</v>
      </c>
      <c r="B61" s="82">
        <f t="shared" si="1"/>
        <v>44749</v>
      </c>
      <c r="C61" s="15">
        <f t="shared" si="2"/>
        <v>85000</v>
      </c>
      <c r="D61" s="15">
        <f t="shared" si="3"/>
        <v>7219</v>
      </c>
      <c r="E61" s="15">
        <f t="shared" si="4"/>
        <v>77781</v>
      </c>
      <c r="F61" s="20">
        <f t="shared" si="5"/>
        <v>2196046</v>
      </c>
      <c r="G61" s="33" t="str">
        <f t="shared" ref="G61:G92" si="6">IF(AND(B61&gt;FYE_AR-365,B61&lt;=FYE_AR),"CY","")</f>
        <v/>
      </c>
    </row>
    <row r="62" spans="1:7" x14ac:dyDescent="0.25">
      <c r="A62" s="3">
        <v>34</v>
      </c>
      <c r="B62" s="82">
        <f t="shared" ref="B62:B93" si="7">IF(A62&lt;=Periods,DATE(YEAR(B61),MONTH(B61)+Increment,DAY(B61)),"")</f>
        <v>44780</v>
      </c>
      <c r="C62" s="15">
        <f t="shared" ref="C62:C93" si="8">IF(A62&lt;=Periods,ROUND(PmtCalc,0),"")</f>
        <v>85000</v>
      </c>
      <c r="D62" s="15">
        <f t="shared" ref="D62:D93" si="9">IF(A62&lt;=Periods,ROUND(+F61*PerRate,0),"")</f>
        <v>6972</v>
      </c>
      <c r="E62" s="15">
        <f t="shared" ref="E62:E93" si="10">IF(A62&lt;=Periods,C62-D62,"")</f>
        <v>78028</v>
      </c>
      <c r="F62" s="20">
        <f t="shared" ref="F62:F93" si="11">IF(A62&lt;=Periods,F61-E62,"")</f>
        <v>2118018</v>
      </c>
      <c r="G62" s="33" t="str">
        <f t="shared" si="6"/>
        <v/>
      </c>
    </row>
    <row r="63" spans="1:7" x14ac:dyDescent="0.25">
      <c r="A63" s="3">
        <v>35</v>
      </c>
      <c r="B63" s="82">
        <f t="shared" si="7"/>
        <v>44811</v>
      </c>
      <c r="C63" s="15">
        <f t="shared" si="8"/>
        <v>85000</v>
      </c>
      <c r="D63" s="15">
        <f t="shared" si="9"/>
        <v>6725</v>
      </c>
      <c r="E63" s="15">
        <f t="shared" si="10"/>
        <v>78275</v>
      </c>
      <c r="F63" s="20">
        <f t="shared" si="11"/>
        <v>2039743</v>
      </c>
      <c r="G63" s="33" t="str">
        <f t="shared" si="6"/>
        <v/>
      </c>
    </row>
    <row r="64" spans="1:7" x14ac:dyDescent="0.25">
      <c r="A64" s="3">
        <v>36</v>
      </c>
      <c r="B64" s="82">
        <f t="shared" si="7"/>
        <v>44841</v>
      </c>
      <c r="C64" s="15">
        <f t="shared" si="8"/>
        <v>85000</v>
      </c>
      <c r="D64" s="15">
        <f t="shared" si="9"/>
        <v>6476</v>
      </c>
      <c r="E64" s="15">
        <f t="shared" si="10"/>
        <v>78524</v>
      </c>
      <c r="F64" s="20">
        <f t="shared" si="11"/>
        <v>1961219</v>
      </c>
      <c r="G64" s="33" t="str">
        <f t="shared" si="6"/>
        <v/>
      </c>
    </row>
    <row r="65" spans="1:7" x14ac:dyDescent="0.25">
      <c r="A65" s="3">
        <v>37</v>
      </c>
      <c r="B65" s="82">
        <f t="shared" si="7"/>
        <v>44872</v>
      </c>
      <c r="C65" s="15">
        <f t="shared" si="8"/>
        <v>85000</v>
      </c>
      <c r="D65" s="15">
        <f t="shared" si="9"/>
        <v>6227</v>
      </c>
      <c r="E65" s="15">
        <f t="shared" si="10"/>
        <v>78773</v>
      </c>
      <c r="F65" s="20">
        <f t="shared" si="11"/>
        <v>1882446</v>
      </c>
      <c r="G65" s="33" t="str">
        <f t="shared" si="6"/>
        <v/>
      </c>
    </row>
    <row r="66" spans="1:7" x14ac:dyDescent="0.25">
      <c r="A66" s="3">
        <v>38</v>
      </c>
      <c r="B66" s="82">
        <f t="shared" si="7"/>
        <v>44902</v>
      </c>
      <c r="C66" s="15">
        <f t="shared" si="8"/>
        <v>85000</v>
      </c>
      <c r="D66" s="15">
        <f t="shared" si="9"/>
        <v>5977</v>
      </c>
      <c r="E66" s="15">
        <f t="shared" si="10"/>
        <v>79023</v>
      </c>
      <c r="F66" s="20">
        <f t="shared" si="11"/>
        <v>1803423</v>
      </c>
      <c r="G66" s="33" t="str">
        <f t="shared" si="6"/>
        <v/>
      </c>
    </row>
    <row r="67" spans="1:7" x14ac:dyDescent="0.25">
      <c r="A67" s="3">
        <v>39</v>
      </c>
      <c r="B67" s="82">
        <f t="shared" si="7"/>
        <v>44933</v>
      </c>
      <c r="C67" s="15">
        <f t="shared" si="8"/>
        <v>85000</v>
      </c>
      <c r="D67" s="15">
        <f t="shared" si="9"/>
        <v>5726</v>
      </c>
      <c r="E67" s="15">
        <f t="shared" si="10"/>
        <v>79274</v>
      </c>
      <c r="F67" s="20">
        <f t="shared" si="11"/>
        <v>1724149</v>
      </c>
      <c r="G67" s="33" t="str">
        <f t="shared" si="6"/>
        <v/>
      </c>
    </row>
    <row r="68" spans="1:7" x14ac:dyDescent="0.25">
      <c r="A68" s="3">
        <v>40</v>
      </c>
      <c r="B68" s="82">
        <f t="shared" si="7"/>
        <v>44964</v>
      </c>
      <c r="C68" s="15">
        <f t="shared" si="8"/>
        <v>85000</v>
      </c>
      <c r="D68" s="15">
        <f t="shared" si="9"/>
        <v>5474</v>
      </c>
      <c r="E68" s="15">
        <f t="shared" si="10"/>
        <v>79526</v>
      </c>
      <c r="F68" s="20">
        <f t="shared" si="11"/>
        <v>1644623</v>
      </c>
      <c r="G68" s="33" t="str">
        <f t="shared" si="6"/>
        <v/>
      </c>
    </row>
    <row r="69" spans="1:7" x14ac:dyDescent="0.25">
      <c r="A69" s="3">
        <v>41</v>
      </c>
      <c r="B69" s="82">
        <f t="shared" si="7"/>
        <v>44992</v>
      </c>
      <c r="C69" s="15">
        <f t="shared" si="8"/>
        <v>85000</v>
      </c>
      <c r="D69" s="15">
        <f t="shared" si="9"/>
        <v>5222</v>
      </c>
      <c r="E69" s="15">
        <f t="shared" si="10"/>
        <v>79778</v>
      </c>
      <c r="F69" s="20">
        <f t="shared" si="11"/>
        <v>1564845</v>
      </c>
      <c r="G69" s="33" t="str">
        <f t="shared" si="6"/>
        <v/>
      </c>
    </row>
    <row r="70" spans="1:7" x14ac:dyDescent="0.25">
      <c r="A70" s="3">
        <v>42</v>
      </c>
      <c r="B70" s="82">
        <f t="shared" si="7"/>
        <v>45023</v>
      </c>
      <c r="C70" s="15">
        <f t="shared" si="8"/>
        <v>85000</v>
      </c>
      <c r="D70" s="15">
        <f t="shared" si="9"/>
        <v>4968</v>
      </c>
      <c r="E70" s="15">
        <f t="shared" si="10"/>
        <v>80032</v>
      </c>
      <c r="F70" s="20">
        <f t="shared" si="11"/>
        <v>1484813</v>
      </c>
      <c r="G70" s="33" t="str">
        <f t="shared" si="6"/>
        <v/>
      </c>
    </row>
    <row r="71" spans="1:7" x14ac:dyDescent="0.25">
      <c r="A71" s="3">
        <v>43</v>
      </c>
      <c r="B71" s="82">
        <f t="shared" si="7"/>
        <v>45053</v>
      </c>
      <c r="C71" s="15">
        <f t="shared" si="8"/>
        <v>85000</v>
      </c>
      <c r="D71" s="15">
        <f t="shared" si="9"/>
        <v>4714</v>
      </c>
      <c r="E71" s="15">
        <f t="shared" si="10"/>
        <v>80286</v>
      </c>
      <c r="F71" s="20">
        <f t="shared" si="11"/>
        <v>1404527</v>
      </c>
      <c r="G71" s="33" t="str">
        <f t="shared" si="6"/>
        <v/>
      </c>
    </row>
    <row r="72" spans="1:7" x14ac:dyDescent="0.25">
      <c r="A72" s="3">
        <v>44</v>
      </c>
      <c r="B72" s="82">
        <f t="shared" si="7"/>
        <v>45084</v>
      </c>
      <c r="C72" s="15">
        <f t="shared" si="8"/>
        <v>85000</v>
      </c>
      <c r="D72" s="15">
        <f t="shared" si="9"/>
        <v>4459</v>
      </c>
      <c r="E72" s="15">
        <f t="shared" si="10"/>
        <v>80541</v>
      </c>
      <c r="F72" s="20">
        <f t="shared" si="11"/>
        <v>1323986</v>
      </c>
      <c r="G72" s="33" t="str">
        <f t="shared" si="6"/>
        <v/>
      </c>
    </row>
    <row r="73" spans="1:7" x14ac:dyDescent="0.25">
      <c r="A73" s="3">
        <v>45</v>
      </c>
      <c r="B73" s="82">
        <f t="shared" si="7"/>
        <v>45114</v>
      </c>
      <c r="C73" s="15">
        <f t="shared" si="8"/>
        <v>85000</v>
      </c>
      <c r="D73" s="15">
        <f t="shared" si="9"/>
        <v>4204</v>
      </c>
      <c r="E73" s="15">
        <f t="shared" si="10"/>
        <v>80796</v>
      </c>
      <c r="F73" s="20">
        <f t="shared" si="11"/>
        <v>1243190</v>
      </c>
      <c r="G73" s="33" t="str">
        <f t="shared" si="6"/>
        <v/>
      </c>
    </row>
    <row r="74" spans="1:7" x14ac:dyDescent="0.25">
      <c r="A74" s="3">
        <v>46</v>
      </c>
      <c r="B74" s="82">
        <f t="shared" si="7"/>
        <v>45145</v>
      </c>
      <c r="C74" s="15">
        <f t="shared" si="8"/>
        <v>85000</v>
      </c>
      <c r="D74" s="15">
        <f t="shared" si="9"/>
        <v>3947</v>
      </c>
      <c r="E74" s="15">
        <f t="shared" si="10"/>
        <v>81053</v>
      </c>
      <c r="F74" s="20">
        <f t="shared" si="11"/>
        <v>1162137</v>
      </c>
      <c r="G74" s="33" t="str">
        <f t="shared" si="6"/>
        <v/>
      </c>
    </row>
    <row r="75" spans="1:7" x14ac:dyDescent="0.25">
      <c r="A75" s="3">
        <v>47</v>
      </c>
      <c r="B75" s="82">
        <f t="shared" si="7"/>
        <v>45176</v>
      </c>
      <c r="C75" s="15">
        <f t="shared" si="8"/>
        <v>85000</v>
      </c>
      <c r="D75" s="15">
        <f t="shared" si="9"/>
        <v>3690</v>
      </c>
      <c r="E75" s="15">
        <f t="shared" si="10"/>
        <v>81310</v>
      </c>
      <c r="F75" s="20">
        <f t="shared" si="11"/>
        <v>1080827</v>
      </c>
      <c r="G75" s="33" t="str">
        <f t="shared" si="6"/>
        <v/>
      </c>
    </row>
    <row r="76" spans="1:7" x14ac:dyDescent="0.25">
      <c r="A76" s="3">
        <v>48</v>
      </c>
      <c r="B76" s="82">
        <f t="shared" si="7"/>
        <v>45206</v>
      </c>
      <c r="C76" s="15">
        <f t="shared" si="8"/>
        <v>85000</v>
      </c>
      <c r="D76" s="15">
        <f t="shared" si="9"/>
        <v>3432</v>
      </c>
      <c r="E76" s="15">
        <f t="shared" si="10"/>
        <v>81568</v>
      </c>
      <c r="F76" s="20">
        <f t="shared" si="11"/>
        <v>999259</v>
      </c>
      <c r="G76" s="33" t="str">
        <f t="shared" si="6"/>
        <v/>
      </c>
    </row>
    <row r="77" spans="1:7" x14ac:dyDescent="0.25">
      <c r="A77" s="3">
        <v>49</v>
      </c>
      <c r="B77" s="82">
        <f t="shared" si="7"/>
        <v>45237</v>
      </c>
      <c r="C77" s="15">
        <f t="shared" si="8"/>
        <v>85000</v>
      </c>
      <c r="D77" s="15">
        <f t="shared" si="9"/>
        <v>3173</v>
      </c>
      <c r="E77" s="15">
        <f t="shared" si="10"/>
        <v>81827</v>
      </c>
      <c r="F77" s="20">
        <f t="shared" si="11"/>
        <v>917432</v>
      </c>
      <c r="G77" s="33" t="str">
        <f t="shared" si="6"/>
        <v/>
      </c>
    </row>
    <row r="78" spans="1:7" x14ac:dyDescent="0.25">
      <c r="A78" s="3">
        <v>50</v>
      </c>
      <c r="B78" s="82">
        <f t="shared" si="7"/>
        <v>45267</v>
      </c>
      <c r="C78" s="15">
        <f t="shared" si="8"/>
        <v>85000</v>
      </c>
      <c r="D78" s="15">
        <f t="shared" si="9"/>
        <v>2913</v>
      </c>
      <c r="E78" s="15">
        <f t="shared" si="10"/>
        <v>82087</v>
      </c>
      <c r="F78" s="20">
        <f t="shared" si="11"/>
        <v>835345</v>
      </c>
      <c r="G78" s="33" t="str">
        <f t="shared" si="6"/>
        <v/>
      </c>
    </row>
    <row r="79" spans="1:7" x14ac:dyDescent="0.25">
      <c r="A79" s="3">
        <v>51</v>
      </c>
      <c r="B79" s="82">
        <f t="shared" si="7"/>
        <v>45298</v>
      </c>
      <c r="C79" s="15">
        <f t="shared" si="8"/>
        <v>85000</v>
      </c>
      <c r="D79" s="15">
        <f t="shared" si="9"/>
        <v>2652</v>
      </c>
      <c r="E79" s="15">
        <f t="shared" si="10"/>
        <v>82348</v>
      </c>
      <c r="F79" s="20">
        <f t="shared" si="11"/>
        <v>752997</v>
      </c>
      <c r="G79" s="33" t="str">
        <f t="shared" si="6"/>
        <v/>
      </c>
    </row>
    <row r="80" spans="1:7" x14ac:dyDescent="0.25">
      <c r="A80" s="3">
        <v>52</v>
      </c>
      <c r="B80" s="82">
        <f t="shared" si="7"/>
        <v>45329</v>
      </c>
      <c r="C80" s="15">
        <f t="shared" si="8"/>
        <v>85000</v>
      </c>
      <c r="D80" s="15">
        <f t="shared" si="9"/>
        <v>2391</v>
      </c>
      <c r="E80" s="15">
        <f t="shared" si="10"/>
        <v>82609</v>
      </c>
      <c r="F80" s="20">
        <f t="shared" si="11"/>
        <v>670388</v>
      </c>
      <c r="G80" s="33" t="str">
        <f t="shared" si="6"/>
        <v/>
      </c>
    </row>
    <row r="81" spans="1:7" x14ac:dyDescent="0.25">
      <c r="A81" s="3">
        <v>53</v>
      </c>
      <c r="B81" s="82">
        <f t="shared" si="7"/>
        <v>45358</v>
      </c>
      <c r="C81" s="15">
        <f t="shared" si="8"/>
        <v>85000</v>
      </c>
      <c r="D81" s="15">
        <f t="shared" si="9"/>
        <v>2128</v>
      </c>
      <c r="E81" s="15">
        <f t="shared" si="10"/>
        <v>82872</v>
      </c>
      <c r="F81" s="20">
        <f t="shared" si="11"/>
        <v>587516</v>
      </c>
      <c r="G81" s="33" t="str">
        <f t="shared" si="6"/>
        <v/>
      </c>
    </row>
    <row r="82" spans="1:7" x14ac:dyDescent="0.25">
      <c r="A82" s="3">
        <v>54</v>
      </c>
      <c r="B82" s="82">
        <f t="shared" si="7"/>
        <v>45389</v>
      </c>
      <c r="C82" s="15">
        <f t="shared" si="8"/>
        <v>85000</v>
      </c>
      <c r="D82" s="15">
        <f t="shared" si="9"/>
        <v>1865</v>
      </c>
      <c r="E82" s="15">
        <f t="shared" si="10"/>
        <v>83135</v>
      </c>
      <c r="F82" s="20">
        <f t="shared" si="11"/>
        <v>504381</v>
      </c>
      <c r="G82" s="33" t="str">
        <f t="shared" si="6"/>
        <v/>
      </c>
    </row>
    <row r="83" spans="1:7" x14ac:dyDescent="0.25">
      <c r="A83" s="3">
        <v>55</v>
      </c>
      <c r="B83" s="82">
        <f t="shared" si="7"/>
        <v>45419</v>
      </c>
      <c r="C83" s="15">
        <f t="shared" si="8"/>
        <v>85000</v>
      </c>
      <c r="D83" s="15">
        <f t="shared" si="9"/>
        <v>1601</v>
      </c>
      <c r="E83" s="15">
        <f t="shared" si="10"/>
        <v>83399</v>
      </c>
      <c r="F83" s="20">
        <f t="shared" si="11"/>
        <v>420982</v>
      </c>
      <c r="G83" s="33" t="str">
        <f t="shared" si="6"/>
        <v/>
      </c>
    </row>
    <row r="84" spans="1:7" x14ac:dyDescent="0.25">
      <c r="A84" s="3">
        <v>56</v>
      </c>
      <c r="B84" s="82">
        <f t="shared" si="7"/>
        <v>45450</v>
      </c>
      <c r="C84" s="15">
        <f t="shared" si="8"/>
        <v>85000</v>
      </c>
      <c r="D84" s="15">
        <f t="shared" si="9"/>
        <v>1337</v>
      </c>
      <c r="E84" s="15">
        <f t="shared" si="10"/>
        <v>83663</v>
      </c>
      <c r="F84" s="20">
        <f t="shared" si="11"/>
        <v>337319</v>
      </c>
      <c r="G84" s="33" t="str">
        <f t="shared" si="6"/>
        <v/>
      </c>
    </row>
    <row r="85" spans="1:7" x14ac:dyDescent="0.25">
      <c r="A85" s="3">
        <v>57</v>
      </c>
      <c r="B85" s="82">
        <f t="shared" si="7"/>
        <v>45480</v>
      </c>
      <c r="C85" s="15">
        <f t="shared" si="8"/>
        <v>85000</v>
      </c>
      <c r="D85" s="15">
        <f t="shared" si="9"/>
        <v>1071</v>
      </c>
      <c r="E85" s="15">
        <f t="shared" si="10"/>
        <v>83929</v>
      </c>
      <c r="F85" s="20">
        <f t="shared" si="11"/>
        <v>253390</v>
      </c>
      <c r="G85" s="33" t="str">
        <f t="shared" si="6"/>
        <v/>
      </c>
    </row>
    <row r="86" spans="1:7" x14ac:dyDescent="0.25">
      <c r="A86" s="3">
        <v>58</v>
      </c>
      <c r="B86" s="82">
        <f t="shared" si="7"/>
        <v>45511</v>
      </c>
      <c r="C86" s="15">
        <f t="shared" si="8"/>
        <v>85000</v>
      </c>
      <c r="D86" s="15">
        <f t="shared" si="9"/>
        <v>805</v>
      </c>
      <c r="E86" s="15">
        <f t="shared" si="10"/>
        <v>84195</v>
      </c>
      <c r="F86" s="20">
        <f t="shared" si="11"/>
        <v>169195</v>
      </c>
      <c r="G86" s="33" t="str">
        <f t="shared" si="6"/>
        <v/>
      </c>
    </row>
    <row r="87" spans="1:7" x14ac:dyDescent="0.25">
      <c r="A87" s="3">
        <v>59</v>
      </c>
      <c r="B87" s="82">
        <f t="shared" si="7"/>
        <v>45542</v>
      </c>
      <c r="C87" s="15">
        <f t="shared" si="8"/>
        <v>85000</v>
      </c>
      <c r="D87" s="15">
        <f t="shared" si="9"/>
        <v>537</v>
      </c>
      <c r="E87" s="15">
        <f t="shared" si="10"/>
        <v>84463</v>
      </c>
      <c r="F87" s="20">
        <f t="shared" si="11"/>
        <v>84732</v>
      </c>
      <c r="G87" s="33" t="str">
        <f t="shared" si="6"/>
        <v/>
      </c>
    </row>
    <row r="88" spans="1:7" x14ac:dyDescent="0.25">
      <c r="A88" s="3">
        <v>60</v>
      </c>
      <c r="B88" s="82">
        <f t="shared" si="7"/>
        <v>45572</v>
      </c>
      <c r="C88" s="15">
        <f t="shared" si="8"/>
        <v>85000</v>
      </c>
      <c r="D88" s="15">
        <f t="shared" si="9"/>
        <v>269</v>
      </c>
      <c r="E88" s="15">
        <f t="shared" si="10"/>
        <v>84731</v>
      </c>
      <c r="F88" s="20">
        <f t="shared" si="11"/>
        <v>1</v>
      </c>
      <c r="G88" s="33" t="str">
        <f t="shared" si="6"/>
        <v/>
      </c>
    </row>
    <row r="89" spans="1:7" x14ac:dyDescent="0.25">
      <c r="A89" s="3">
        <v>61</v>
      </c>
      <c r="B89" s="82" t="str">
        <f t="shared" si="7"/>
        <v/>
      </c>
      <c r="C89" s="15" t="str">
        <f t="shared" si="8"/>
        <v/>
      </c>
      <c r="D89" s="15" t="str">
        <f t="shared" si="9"/>
        <v/>
      </c>
      <c r="E89" s="15" t="str">
        <f t="shared" si="10"/>
        <v/>
      </c>
      <c r="F89" s="20" t="str">
        <f t="shared" si="11"/>
        <v/>
      </c>
      <c r="G89" s="33" t="str">
        <f t="shared" si="6"/>
        <v/>
      </c>
    </row>
    <row r="90" spans="1:7" x14ac:dyDescent="0.25">
      <c r="A90" s="3">
        <v>62</v>
      </c>
      <c r="B90" s="82" t="str">
        <f t="shared" si="7"/>
        <v/>
      </c>
      <c r="C90" s="15" t="str">
        <f t="shared" si="8"/>
        <v/>
      </c>
      <c r="D90" s="15" t="str">
        <f t="shared" si="9"/>
        <v/>
      </c>
      <c r="E90" s="15" t="str">
        <f t="shared" si="10"/>
        <v/>
      </c>
      <c r="F90" s="20" t="str">
        <f t="shared" si="11"/>
        <v/>
      </c>
      <c r="G90" s="33" t="str">
        <f t="shared" si="6"/>
        <v/>
      </c>
    </row>
    <row r="91" spans="1:7" x14ac:dyDescent="0.25">
      <c r="A91" s="3">
        <v>63</v>
      </c>
      <c r="B91" s="82" t="str">
        <f t="shared" si="7"/>
        <v/>
      </c>
      <c r="C91" s="15" t="str">
        <f t="shared" si="8"/>
        <v/>
      </c>
      <c r="D91" s="15" t="str">
        <f t="shared" si="9"/>
        <v/>
      </c>
      <c r="E91" s="15" t="str">
        <f t="shared" si="10"/>
        <v/>
      </c>
      <c r="F91" s="20" t="str">
        <f t="shared" si="11"/>
        <v/>
      </c>
      <c r="G91" s="33" t="str">
        <f t="shared" si="6"/>
        <v/>
      </c>
    </row>
    <row r="92" spans="1:7" x14ac:dyDescent="0.25">
      <c r="A92" s="3">
        <v>64</v>
      </c>
      <c r="B92" s="82" t="str">
        <f t="shared" si="7"/>
        <v/>
      </c>
      <c r="C92" s="15" t="str">
        <f t="shared" si="8"/>
        <v/>
      </c>
      <c r="D92" s="15" t="str">
        <f t="shared" si="9"/>
        <v/>
      </c>
      <c r="E92" s="15" t="str">
        <f t="shared" si="10"/>
        <v/>
      </c>
      <c r="F92" s="20" t="str">
        <f t="shared" si="11"/>
        <v/>
      </c>
      <c r="G92" s="33" t="str">
        <f t="shared" si="6"/>
        <v/>
      </c>
    </row>
    <row r="93" spans="1:7" x14ac:dyDescent="0.25">
      <c r="A93" s="3">
        <v>65</v>
      </c>
      <c r="B93" s="82" t="str">
        <f t="shared" si="7"/>
        <v/>
      </c>
      <c r="C93" s="15" t="str">
        <f t="shared" si="8"/>
        <v/>
      </c>
      <c r="D93" s="15" t="str">
        <f t="shared" si="9"/>
        <v/>
      </c>
      <c r="E93" s="15" t="str">
        <f t="shared" si="10"/>
        <v/>
      </c>
      <c r="F93" s="20" t="str">
        <f t="shared" si="11"/>
        <v/>
      </c>
      <c r="G93" s="33" t="str">
        <f t="shared" ref="G93:G124" si="12">IF(AND(B93&gt;FYE_AR-365,B93&lt;=FYE_AR),"CY","")</f>
        <v/>
      </c>
    </row>
    <row r="94" spans="1:7" x14ac:dyDescent="0.25">
      <c r="A94" s="3">
        <v>66</v>
      </c>
      <c r="B94" s="82" t="str">
        <f t="shared" ref="B94:B125" si="13">IF(A94&lt;=Periods,DATE(YEAR(B93),MONTH(B93)+Increment,DAY(B93)),"")</f>
        <v/>
      </c>
      <c r="C94" s="15" t="str">
        <f t="shared" ref="C94:C125" si="14">IF(A94&lt;=Periods,ROUND(PmtCalc,0),"")</f>
        <v/>
      </c>
      <c r="D94" s="15" t="str">
        <f t="shared" ref="D94:D125" si="15">IF(A94&lt;=Periods,ROUND(+F93*PerRate,0),"")</f>
        <v/>
      </c>
      <c r="E94" s="15" t="str">
        <f t="shared" ref="E94:E125" si="16">IF(A94&lt;=Periods,C94-D94,"")</f>
        <v/>
      </c>
      <c r="F94" s="20" t="str">
        <f t="shared" ref="F94:F125" si="17">IF(A94&lt;=Periods,F93-E94,"")</f>
        <v/>
      </c>
      <c r="G94" s="33" t="str">
        <f t="shared" si="12"/>
        <v/>
      </c>
    </row>
    <row r="95" spans="1:7" x14ac:dyDescent="0.25">
      <c r="A95" s="3">
        <v>67</v>
      </c>
      <c r="B95" s="82" t="str">
        <f t="shared" si="13"/>
        <v/>
      </c>
      <c r="C95" s="15" t="str">
        <f t="shared" si="14"/>
        <v/>
      </c>
      <c r="D95" s="15" t="str">
        <f t="shared" si="15"/>
        <v/>
      </c>
      <c r="E95" s="15" t="str">
        <f t="shared" si="16"/>
        <v/>
      </c>
      <c r="F95" s="20" t="str">
        <f t="shared" si="17"/>
        <v/>
      </c>
      <c r="G95" s="33" t="str">
        <f t="shared" si="12"/>
        <v/>
      </c>
    </row>
    <row r="96" spans="1:7" x14ac:dyDescent="0.25">
      <c r="A96" s="3">
        <v>68</v>
      </c>
      <c r="B96" s="82" t="str">
        <f t="shared" si="13"/>
        <v/>
      </c>
      <c r="C96" s="15" t="str">
        <f t="shared" si="14"/>
        <v/>
      </c>
      <c r="D96" s="15" t="str">
        <f t="shared" si="15"/>
        <v/>
      </c>
      <c r="E96" s="15" t="str">
        <f t="shared" si="16"/>
        <v/>
      </c>
      <c r="F96" s="20" t="str">
        <f t="shared" si="17"/>
        <v/>
      </c>
      <c r="G96" s="33" t="str">
        <f t="shared" si="12"/>
        <v/>
      </c>
    </row>
    <row r="97" spans="1:7" x14ac:dyDescent="0.25">
      <c r="A97" s="3">
        <v>69</v>
      </c>
      <c r="B97" s="82" t="str">
        <f t="shared" si="13"/>
        <v/>
      </c>
      <c r="C97" s="15" t="str">
        <f t="shared" si="14"/>
        <v/>
      </c>
      <c r="D97" s="15" t="str">
        <f t="shared" si="15"/>
        <v/>
      </c>
      <c r="E97" s="15" t="str">
        <f t="shared" si="16"/>
        <v/>
      </c>
      <c r="F97" s="20" t="str">
        <f t="shared" si="17"/>
        <v/>
      </c>
      <c r="G97" s="33" t="str">
        <f t="shared" si="12"/>
        <v/>
      </c>
    </row>
    <row r="98" spans="1:7" x14ac:dyDescent="0.25">
      <c r="A98" s="3">
        <v>70</v>
      </c>
      <c r="B98" s="82" t="str">
        <f t="shared" si="13"/>
        <v/>
      </c>
      <c r="C98" s="15" t="str">
        <f t="shared" si="14"/>
        <v/>
      </c>
      <c r="D98" s="15" t="str">
        <f t="shared" si="15"/>
        <v/>
      </c>
      <c r="E98" s="15" t="str">
        <f t="shared" si="16"/>
        <v/>
      </c>
      <c r="F98" s="20" t="str">
        <f t="shared" si="17"/>
        <v/>
      </c>
      <c r="G98" s="33" t="str">
        <f t="shared" si="12"/>
        <v/>
      </c>
    </row>
    <row r="99" spans="1:7" x14ac:dyDescent="0.25">
      <c r="A99" s="3">
        <v>71</v>
      </c>
      <c r="B99" s="82" t="str">
        <f t="shared" si="13"/>
        <v/>
      </c>
      <c r="C99" s="15" t="str">
        <f t="shared" si="14"/>
        <v/>
      </c>
      <c r="D99" s="15" t="str">
        <f t="shared" si="15"/>
        <v/>
      </c>
      <c r="E99" s="15" t="str">
        <f t="shared" si="16"/>
        <v/>
      </c>
      <c r="F99" s="20" t="str">
        <f t="shared" si="17"/>
        <v/>
      </c>
      <c r="G99" s="33" t="str">
        <f t="shared" si="12"/>
        <v/>
      </c>
    </row>
    <row r="100" spans="1:7" x14ac:dyDescent="0.25">
      <c r="A100" s="3">
        <v>72</v>
      </c>
      <c r="B100" s="82" t="str">
        <f t="shared" si="13"/>
        <v/>
      </c>
      <c r="C100" s="15" t="str">
        <f t="shared" si="14"/>
        <v/>
      </c>
      <c r="D100" s="15" t="str">
        <f t="shared" si="15"/>
        <v/>
      </c>
      <c r="E100" s="15" t="str">
        <f t="shared" si="16"/>
        <v/>
      </c>
      <c r="F100" s="20" t="str">
        <f t="shared" si="17"/>
        <v/>
      </c>
      <c r="G100" s="33" t="str">
        <f t="shared" si="12"/>
        <v/>
      </c>
    </row>
    <row r="101" spans="1:7" x14ac:dyDescent="0.25">
      <c r="A101" s="3">
        <v>73</v>
      </c>
      <c r="B101" s="82" t="str">
        <f t="shared" si="13"/>
        <v/>
      </c>
      <c r="C101" s="15" t="str">
        <f t="shared" si="14"/>
        <v/>
      </c>
      <c r="D101" s="15" t="str">
        <f t="shared" si="15"/>
        <v/>
      </c>
      <c r="E101" s="15" t="str">
        <f t="shared" si="16"/>
        <v/>
      </c>
      <c r="F101" s="20" t="str">
        <f t="shared" si="17"/>
        <v/>
      </c>
      <c r="G101" s="33" t="str">
        <f t="shared" si="12"/>
        <v/>
      </c>
    </row>
    <row r="102" spans="1:7" x14ac:dyDescent="0.25">
      <c r="A102" s="3">
        <v>74</v>
      </c>
      <c r="B102" s="82" t="str">
        <f t="shared" si="13"/>
        <v/>
      </c>
      <c r="C102" s="15" t="str">
        <f t="shared" si="14"/>
        <v/>
      </c>
      <c r="D102" s="15" t="str">
        <f t="shared" si="15"/>
        <v/>
      </c>
      <c r="E102" s="15" t="str">
        <f t="shared" si="16"/>
        <v/>
      </c>
      <c r="F102" s="20" t="str">
        <f t="shared" si="17"/>
        <v/>
      </c>
      <c r="G102" s="33" t="str">
        <f t="shared" si="12"/>
        <v/>
      </c>
    </row>
    <row r="103" spans="1:7" x14ac:dyDescent="0.25">
      <c r="A103" s="3">
        <v>75</v>
      </c>
      <c r="B103" s="82" t="str">
        <f t="shared" si="13"/>
        <v/>
      </c>
      <c r="C103" s="15" t="str">
        <f t="shared" si="14"/>
        <v/>
      </c>
      <c r="D103" s="15" t="str">
        <f t="shared" si="15"/>
        <v/>
      </c>
      <c r="E103" s="15" t="str">
        <f t="shared" si="16"/>
        <v/>
      </c>
      <c r="F103" s="20" t="str">
        <f t="shared" si="17"/>
        <v/>
      </c>
      <c r="G103" s="33" t="str">
        <f t="shared" si="12"/>
        <v/>
      </c>
    </row>
    <row r="104" spans="1:7" x14ac:dyDescent="0.25">
      <c r="A104" s="3">
        <v>76</v>
      </c>
      <c r="B104" s="82" t="str">
        <f t="shared" si="13"/>
        <v/>
      </c>
      <c r="C104" s="15" t="str">
        <f t="shared" si="14"/>
        <v/>
      </c>
      <c r="D104" s="15" t="str">
        <f t="shared" si="15"/>
        <v/>
      </c>
      <c r="E104" s="15" t="str">
        <f t="shared" si="16"/>
        <v/>
      </c>
      <c r="F104" s="20" t="str">
        <f t="shared" si="17"/>
        <v/>
      </c>
      <c r="G104" s="33" t="str">
        <f t="shared" si="12"/>
        <v/>
      </c>
    </row>
    <row r="105" spans="1:7" x14ac:dyDescent="0.25">
      <c r="A105" s="3">
        <v>77</v>
      </c>
      <c r="B105" s="82" t="str">
        <f t="shared" si="13"/>
        <v/>
      </c>
      <c r="C105" s="15" t="str">
        <f t="shared" si="14"/>
        <v/>
      </c>
      <c r="D105" s="15" t="str">
        <f t="shared" si="15"/>
        <v/>
      </c>
      <c r="E105" s="15" t="str">
        <f t="shared" si="16"/>
        <v/>
      </c>
      <c r="F105" s="20" t="str">
        <f t="shared" si="17"/>
        <v/>
      </c>
      <c r="G105" s="33" t="str">
        <f t="shared" si="12"/>
        <v/>
      </c>
    </row>
    <row r="106" spans="1:7" x14ac:dyDescent="0.25">
      <c r="A106" s="3">
        <v>78</v>
      </c>
      <c r="B106" s="82" t="str">
        <f t="shared" si="13"/>
        <v/>
      </c>
      <c r="C106" s="15" t="str">
        <f t="shared" si="14"/>
        <v/>
      </c>
      <c r="D106" s="15" t="str">
        <f t="shared" si="15"/>
        <v/>
      </c>
      <c r="E106" s="15" t="str">
        <f t="shared" si="16"/>
        <v/>
      </c>
      <c r="F106" s="20" t="str">
        <f t="shared" si="17"/>
        <v/>
      </c>
      <c r="G106" s="33" t="str">
        <f t="shared" si="12"/>
        <v/>
      </c>
    </row>
    <row r="107" spans="1:7" x14ac:dyDescent="0.25">
      <c r="A107" s="3">
        <v>79</v>
      </c>
      <c r="B107" s="82" t="str">
        <f t="shared" si="13"/>
        <v/>
      </c>
      <c r="C107" s="15" t="str">
        <f t="shared" si="14"/>
        <v/>
      </c>
      <c r="D107" s="15" t="str">
        <f t="shared" si="15"/>
        <v/>
      </c>
      <c r="E107" s="15" t="str">
        <f t="shared" si="16"/>
        <v/>
      </c>
      <c r="F107" s="20" t="str">
        <f t="shared" si="17"/>
        <v/>
      </c>
      <c r="G107" s="33" t="str">
        <f t="shared" si="12"/>
        <v/>
      </c>
    </row>
    <row r="108" spans="1:7" x14ac:dyDescent="0.25">
      <c r="A108" s="3">
        <v>80</v>
      </c>
      <c r="B108" s="82" t="str">
        <f t="shared" si="13"/>
        <v/>
      </c>
      <c r="C108" s="15" t="str">
        <f t="shared" si="14"/>
        <v/>
      </c>
      <c r="D108" s="15" t="str">
        <f t="shared" si="15"/>
        <v/>
      </c>
      <c r="E108" s="15" t="str">
        <f t="shared" si="16"/>
        <v/>
      </c>
      <c r="F108" s="20" t="str">
        <f t="shared" si="17"/>
        <v/>
      </c>
      <c r="G108" s="33" t="str">
        <f t="shared" si="12"/>
        <v/>
      </c>
    </row>
    <row r="109" spans="1:7" x14ac:dyDescent="0.25">
      <c r="A109" s="3">
        <v>81</v>
      </c>
      <c r="B109" s="82" t="str">
        <f t="shared" si="13"/>
        <v/>
      </c>
      <c r="C109" s="15" t="str">
        <f t="shared" si="14"/>
        <v/>
      </c>
      <c r="D109" s="15" t="str">
        <f t="shared" si="15"/>
        <v/>
      </c>
      <c r="E109" s="15" t="str">
        <f t="shared" si="16"/>
        <v/>
      </c>
      <c r="F109" s="20" t="str">
        <f t="shared" si="17"/>
        <v/>
      </c>
      <c r="G109" s="33" t="str">
        <f t="shared" si="12"/>
        <v/>
      </c>
    </row>
    <row r="110" spans="1:7" x14ac:dyDescent="0.25">
      <c r="A110" s="3">
        <v>82</v>
      </c>
      <c r="B110" s="82" t="str">
        <f t="shared" si="13"/>
        <v/>
      </c>
      <c r="C110" s="15" t="str">
        <f t="shared" si="14"/>
        <v/>
      </c>
      <c r="D110" s="15" t="str">
        <f t="shared" si="15"/>
        <v/>
      </c>
      <c r="E110" s="15" t="str">
        <f t="shared" si="16"/>
        <v/>
      </c>
      <c r="F110" s="20" t="str">
        <f t="shared" si="17"/>
        <v/>
      </c>
      <c r="G110" s="33" t="str">
        <f t="shared" si="12"/>
        <v/>
      </c>
    </row>
    <row r="111" spans="1:7" x14ac:dyDescent="0.25">
      <c r="A111" s="3">
        <v>83</v>
      </c>
      <c r="B111" s="82" t="str">
        <f t="shared" si="13"/>
        <v/>
      </c>
      <c r="C111" s="15" t="str">
        <f t="shared" si="14"/>
        <v/>
      </c>
      <c r="D111" s="15" t="str">
        <f t="shared" si="15"/>
        <v/>
      </c>
      <c r="E111" s="15" t="str">
        <f t="shared" si="16"/>
        <v/>
      </c>
      <c r="F111" s="20" t="str">
        <f t="shared" si="17"/>
        <v/>
      </c>
      <c r="G111" s="33" t="str">
        <f t="shared" si="12"/>
        <v/>
      </c>
    </row>
    <row r="112" spans="1:7" x14ac:dyDescent="0.25">
      <c r="A112" s="3">
        <v>84</v>
      </c>
      <c r="B112" s="82" t="str">
        <f t="shared" si="13"/>
        <v/>
      </c>
      <c r="C112" s="15" t="str">
        <f t="shared" si="14"/>
        <v/>
      </c>
      <c r="D112" s="15" t="str">
        <f t="shared" si="15"/>
        <v/>
      </c>
      <c r="E112" s="15" t="str">
        <f t="shared" si="16"/>
        <v/>
      </c>
      <c r="F112" s="20" t="str">
        <f t="shared" si="17"/>
        <v/>
      </c>
      <c r="G112" s="33" t="str">
        <f t="shared" si="12"/>
        <v/>
      </c>
    </row>
    <row r="113" spans="1:7" x14ac:dyDescent="0.25">
      <c r="A113" s="3">
        <v>85</v>
      </c>
      <c r="B113" s="82" t="str">
        <f t="shared" si="13"/>
        <v/>
      </c>
      <c r="C113" s="15" t="str">
        <f t="shared" si="14"/>
        <v/>
      </c>
      <c r="D113" s="15" t="str">
        <f t="shared" si="15"/>
        <v/>
      </c>
      <c r="E113" s="15" t="str">
        <f t="shared" si="16"/>
        <v/>
      </c>
      <c r="F113" s="20" t="str">
        <f t="shared" si="17"/>
        <v/>
      </c>
      <c r="G113" s="33" t="str">
        <f t="shared" si="12"/>
        <v/>
      </c>
    </row>
    <row r="114" spans="1:7" x14ac:dyDescent="0.25">
      <c r="A114" s="3">
        <v>86</v>
      </c>
      <c r="B114" s="82" t="str">
        <f t="shared" si="13"/>
        <v/>
      </c>
      <c r="C114" s="15" t="str">
        <f t="shared" si="14"/>
        <v/>
      </c>
      <c r="D114" s="15" t="str">
        <f t="shared" si="15"/>
        <v/>
      </c>
      <c r="E114" s="15" t="str">
        <f t="shared" si="16"/>
        <v/>
      </c>
      <c r="F114" s="20" t="str">
        <f t="shared" si="17"/>
        <v/>
      </c>
      <c r="G114" s="33" t="str">
        <f t="shared" si="12"/>
        <v/>
      </c>
    </row>
    <row r="115" spans="1:7" x14ac:dyDescent="0.25">
      <c r="A115" s="3">
        <v>87</v>
      </c>
      <c r="B115" s="82" t="str">
        <f t="shared" si="13"/>
        <v/>
      </c>
      <c r="C115" s="15" t="str">
        <f t="shared" si="14"/>
        <v/>
      </c>
      <c r="D115" s="15" t="str">
        <f t="shared" si="15"/>
        <v/>
      </c>
      <c r="E115" s="15" t="str">
        <f t="shared" si="16"/>
        <v/>
      </c>
      <c r="F115" s="20" t="str">
        <f t="shared" si="17"/>
        <v/>
      </c>
      <c r="G115" s="33" t="str">
        <f t="shared" si="12"/>
        <v/>
      </c>
    </row>
    <row r="116" spans="1:7" x14ac:dyDescent="0.25">
      <c r="A116" s="3">
        <v>88</v>
      </c>
      <c r="B116" s="82" t="str">
        <f t="shared" si="13"/>
        <v/>
      </c>
      <c r="C116" s="15" t="str">
        <f t="shared" si="14"/>
        <v/>
      </c>
      <c r="D116" s="15" t="str">
        <f t="shared" si="15"/>
        <v/>
      </c>
      <c r="E116" s="15" t="str">
        <f t="shared" si="16"/>
        <v/>
      </c>
      <c r="F116" s="20" t="str">
        <f t="shared" si="17"/>
        <v/>
      </c>
      <c r="G116" s="33" t="str">
        <f t="shared" si="12"/>
        <v/>
      </c>
    </row>
    <row r="117" spans="1:7" x14ac:dyDescent="0.25">
      <c r="A117" s="3">
        <v>89</v>
      </c>
      <c r="B117" s="82" t="str">
        <f t="shared" si="13"/>
        <v/>
      </c>
      <c r="C117" s="15" t="str">
        <f t="shared" si="14"/>
        <v/>
      </c>
      <c r="D117" s="15" t="str">
        <f t="shared" si="15"/>
        <v/>
      </c>
      <c r="E117" s="15" t="str">
        <f t="shared" si="16"/>
        <v/>
      </c>
      <c r="F117" s="20" t="str">
        <f t="shared" si="17"/>
        <v/>
      </c>
      <c r="G117" s="33" t="str">
        <f t="shared" si="12"/>
        <v/>
      </c>
    </row>
    <row r="118" spans="1:7" x14ac:dyDescent="0.25">
      <c r="A118" s="3">
        <v>90</v>
      </c>
      <c r="B118" s="82" t="str">
        <f t="shared" si="13"/>
        <v/>
      </c>
      <c r="C118" s="15" t="str">
        <f t="shared" si="14"/>
        <v/>
      </c>
      <c r="D118" s="15" t="str">
        <f t="shared" si="15"/>
        <v/>
      </c>
      <c r="E118" s="15" t="str">
        <f t="shared" si="16"/>
        <v/>
      </c>
      <c r="F118" s="20" t="str">
        <f t="shared" si="17"/>
        <v/>
      </c>
      <c r="G118" s="33" t="str">
        <f t="shared" si="12"/>
        <v/>
      </c>
    </row>
    <row r="119" spans="1:7" x14ac:dyDescent="0.25">
      <c r="A119" s="3">
        <v>91</v>
      </c>
      <c r="B119" s="82" t="str">
        <f t="shared" si="13"/>
        <v/>
      </c>
      <c r="C119" s="15" t="str">
        <f t="shared" si="14"/>
        <v/>
      </c>
      <c r="D119" s="15" t="str">
        <f t="shared" si="15"/>
        <v/>
      </c>
      <c r="E119" s="15" t="str">
        <f t="shared" si="16"/>
        <v/>
      </c>
      <c r="F119" s="20" t="str">
        <f t="shared" si="17"/>
        <v/>
      </c>
      <c r="G119" s="33" t="str">
        <f t="shared" si="12"/>
        <v/>
      </c>
    </row>
    <row r="120" spans="1:7" x14ac:dyDescent="0.25">
      <c r="A120" s="3">
        <v>92</v>
      </c>
      <c r="B120" s="82" t="str">
        <f t="shared" si="13"/>
        <v/>
      </c>
      <c r="C120" s="15" t="str">
        <f t="shared" si="14"/>
        <v/>
      </c>
      <c r="D120" s="15" t="str">
        <f t="shared" si="15"/>
        <v/>
      </c>
      <c r="E120" s="15" t="str">
        <f t="shared" si="16"/>
        <v/>
      </c>
      <c r="F120" s="20" t="str">
        <f t="shared" si="17"/>
        <v/>
      </c>
      <c r="G120" s="33" t="str">
        <f t="shared" si="12"/>
        <v/>
      </c>
    </row>
    <row r="121" spans="1:7" x14ac:dyDescent="0.25">
      <c r="A121" s="3">
        <v>93</v>
      </c>
      <c r="B121" s="82" t="str">
        <f t="shared" si="13"/>
        <v/>
      </c>
      <c r="C121" s="15" t="str">
        <f t="shared" si="14"/>
        <v/>
      </c>
      <c r="D121" s="15" t="str">
        <f t="shared" si="15"/>
        <v/>
      </c>
      <c r="E121" s="15" t="str">
        <f t="shared" si="16"/>
        <v/>
      </c>
      <c r="F121" s="20" t="str">
        <f t="shared" si="17"/>
        <v/>
      </c>
      <c r="G121" s="33" t="str">
        <f t="shared" si="12"/>
        <v/>
      </c>
    </row>
    <row r="122" spans="1:7" x14ac:dyDescent="0.25">
      <c r="A122" s="3">
        <v>94</v>
      </c>
      <c r="B122" s="82" t="str">
        <f t="shared" si="13"/>
        <v/>
      </c>
      <c r="C122" s="15" t="str">
        <f t="shared" si="14"/>
        <v/>
      </c>
      <c r="D122" s="15" t="str">
        <f t="shared" si="15"/>
        <v/>
      </c>
      <c r="E122" s="15" t="str">
        <f t="shared" si="16"/>
        <v/>
      </c>
      <c r="F122" s="20" t="str">
        <f t="shared" si="17"/>
        <v/>
      </c>
      <c r="G122" s="33" t="str">
        <f t="shared" si="12"/>
        <v/>
      </c>
    </row>
    <row r="123" spans="1:7" x14ac:dyDescent="0.25">
      <c r="A123" s="3">
        <v>95</v>
      </c>
      <c r="B123" s="82" t="str">
        <f t="shared" si="13"/>
        <v/>
      </c>
      <c r="C123" s="15" t="str">
        <f t="shared" si="14"/>
        <v/>
      </c>
      <c r="D123" s="15" t="str">
        <f t="shared" si="15"/>
        <v/>
      </c>
      <c r="E123" s="15" t="str">
        <f t="shared" si="16"/>
        <v/>
      </c>
      <c r="F123" s="20" t="str">
        <f t="shared" si="17"/>
        <v/>
      </c>
      <c r="G123" s="33" t="str">
        <f t="shared" si="12"/>
        <v/>
      </c>
    </row>
    <row r="124" spans="1:7" x14ac:dyDescent="0.25">
      <c r="A124" s="3">
        <v>96</v>
      </c>
      <c r="B124" s="82" t="str">
        <f t="shared" si="13"/>
        <v/>
      </c>
      <c r="C124" s="15" t="str">
        <f t="shared" si="14"/>
        <v/>
      </c>
      <c r="D124" s="15" t="str">
        <f t="shared" si="15"/>
        <v/>
      </c>
      <c r="E124" s="15" t="str">
        <f t="shared" si="16"/>
        <v/>
      </c>
      <c r="F124" s="20" t="str">
        <f t="shared" si="17"/>
        <v/>
      </c>
      <c r="G124" s="33" t="str">
        <f t="shared" si="12"/>
        <v/>
      </c>
    </row>
    <row r="125" spans="1:7" x14ac:dyDescent="0.25">
      <c r="A125" s="3">
        <v>97</v>
      </c>
      <c r="B125" s="82" t="str">
        <f t="shared" si="13"/>
        <v/>
      </c>
      <c r="C125" s="15" t="str">
        <f t="shared" si="14"/>
        <v/>
      </c>
      <c r="D125" s="15" t="str">
        <f t="shared" si="15"/>
        <v/>
      </c>
      <c r="E125" s="15" t="str">
        <f t="shared" si="16"/>
        <v/>
      </c>
      <c r="F125" s="20" t="str">
        <f t="shared" si="17"/>
        <v/>
      </c>
      <c r="G125" s="33" t="str">
        <f t="shared" ref="G125:G156" si="18">IF(AND(B125&gt;FYE_AR-365,B125&lt;=FYE_AR),"CY","")</f>
        <v/>
      </c>
    </row>
    <row r="126" spans="1:7" x14ac:dyDescent="0.25">
      <c r="A126" s="3">
        <v>98</v>
      </c>
      <c r="B126" s="82" t="str">
        <f t="shared" ref="B126:B157" si="19">IF(A126&lt;=Periods,DATE(YEAR(B125),MONTH(B125)+Increment,DAY(B125)),"")</f>
        <v/>
      </c>
      <c r="C126" s="15" t="str">
        <f t="shared" ref="C126:C157" si="20">IF(A126&lt;=Periods,ROUND(PmtCalc,0),"")</f>
        <v/>
      </c>
      <c r="D126" s="15" t="str">
        <f t="shared" ref="D126:D157" si="21">IF(A126&lt;=Periods,ROUND(+F125*PerRate,0),"")</f>
        <v/>
      </c>
      <c r="E126" s="15" t="str">
        <f t="shared" ref="E126:E157" si="22">IF(A126&lt;=Periods,C126-D126,"")</f>
        <v/>
      </c>
      <c r="F126" s="20" t="str">
        <f t="shared" ref="F126:F157" si="23">IF(A126&lt;=Periods,F125-E126,"")</f>
        <v/>
      </c>
      <c r="G126" s="33" t="str">
        <f t="shared" si="18"/>
        <v/>
      </c>
    </row>
    <row r="127" spans="1:7" x14ac:dyDescent="0.25">
      <c r="A127" s="3">
        <v>99</v>
      </c>
      <c r="B127" s="82" t="str">
        <f t="shared" si="19"/>
        <v/>
      </c>
      <c r="C127" s="15" t="str">
        <f t="shared" si="20"/>
        <v/>
      </c>
      <c r="D127" s="15" t="str">
        <f t="shared" si="21"/>
        <v/>
      </c>
      <c r="E127" s="15" t="str">
        <f t="shared" si="22"/>
        <v/>
      </c>
      <c r="F127" s="20" t="str">
        <f t="shared" si="23"/>
        <v/>
      </c>
      <c r="G127" s="33" t="str">
        <f t="shared" si="18"/>
        <v/>
      </c>
    </row>
    <row r="128" spans="1:7" x14ac:dyDescent="0.25">
      <c r="A128" s="3">
        <v>100</v>
      </c>
      <c r="B128" s="82" t="str">
        <f t="shared" si="19"/>
        <v/>
      </c>
      <c r="C128" s="15" t="str">
        <f t="shared" si="20"/>
        <v/>
      </c>
      <c r="D128" s="15" t="str">
        <f t="shared" si="21"/>
        <v/>
      </c>
      <c r="E128" s="15" t="str">
        <f t="shared" si="22"/>
        <v/>
      </c>
      <c r="F128" s="20" t="str">
        <f t="shared" si="23"/>
        <v/>
      </c>
      <c r="G128" s="33" t="str">
        <f t="shared" si="18"/>
        <v/>
      </c>
    </row>
    <row r="129" spans="1:7" x14ac:dyDescent="0.25">
      <c r="A129" s="3">
        <v>101</v>
      </c>
      <c r="B129" s="82" t="str">
        <f t="shared" si="19"/>
        <v/>
      </c>
      <c r="C129" s="15" t="str">
        <f t="shared" si="20"/>
        <v/>
      </c>
      <c r="D129" s="15" t="str">
        <f t="shared" si="21"/>
        <v/>
      </c>
      <c r="E129" s="15" t="str">
        <f t="shared" si="22"/>
        <v/>
      </c>
      <c r="F129" s="20" t="str">
        <f t="shared" si="23"/>
        <v/>
      </c>
      <c r="G129" s="33" t="str">
        <f t="shared" si="18"/>
        <v/>
      </c>
    </row>
    <row r="130" spans="1:7" x14ac:dyDescent="0.25">
      <c r="A130" s="3">
        <v>102</v>
      </c>
      <c r="B130" s="82" t="str">
        <f t="shared" si="19"/>
        <v/>
      </c>
      <c r="C130" s="15" t="str">
        <f t="shared" si="20"/>
        <v/>
      </c>
      <c r="D130" s="15" t="str">
        <f t="shared" si="21"/>
        <v/>
      </c>
      <c r="E130" s="15" t="str">
        <f t="shared" si="22"/>
        <v/>
      </c>
      <c r="F130" s="20" t="str">
        <f t="shared" si="23"/>
        <v/>
      </c>
      <c r="G130" s="33" t="str">
        <f t="shared" si="18"/>
        <v/>
      </c>
    </row>
    <row r="131" spans="1:7" x14ac:dyDescent="0.25">
      <c r="A131" s="3">
        <v>103</v>
      </c>
      <c r="B131" s="82" t="str">
        <f t="shared" si="19"/>
        <v/>
      </c>
      <c r="C131" s="15" t="str">
        <f t="shared" si="20"/>
        <v/>
      </c>
      <c r="D131" s="15" t="str">
        <f t="shared" si="21"/>
        <v/>
      </c>
      <c r="E131" s="15" t="str">
        <f t="shared" si="22"/>
        <v/>
      </c>
      <c r="F131" s="20" t="str">
        <f t="shared" si="23"/>
        <v/>
      </c>
      <c r="G131" s="33" t="str">
        <f t="shared" si="18"/>
        <v/>
      </c>
    </row>
    <row r="132" spans="1:7" x14ac:dyDescent="0.25">
      <c r="A132" s="3">
        <v>104</v>
      </c>
      <c r="B132" s="82" t="str">
        <f t="shared" si="19"/>
        <v/>
      </c>
      <c r="C132" s="15" t="str">
        <f t="shared" si="20"/>
        <v/>
      </c>
      <c r="D132" s="15" t="str">
        <f t="shared" si="21"/>
        <v/>
      </c>
      <c r="E132" s="15" t="str">
        <f t="shared" si="22"/>
        <v/>
      </c>
      <c r="F132" s="20" t="str">
        <f t="shared" si="23"/>
        <v/>
      </c>
      <c r="G132" s="33" t="str">
        <f t="shared" si="18"/>
        <v/>
      </c>
    </row>
    <row r="133" spans="1:7" x14ac:dyDescent="0.25">
      <c r="A133" s="3">
        <v>105</v>
      </c>
      <c r="B133" s="82" t="str">
        <f t="shared" si="19"/>
        <v/>
      </c>
      <c r="C133" s="15" t="str">
        <f t="shared" si="20"/>
        <v/>
      </c>
      <c r="D133" s="15" t="str">
        <f t="shared" si="21"/>
        <v/>
      </c>
      <c r="E133" s="15" t="str">
        <f t="shared" si="22"/>
        <v/>
      </c>
      <c r="F133" s="20" t="str">
        <f t="shared" si="23"/>
        <v/>
      </c>
      <c r="G133" s="33" t="str">
        <f t="shared" si="18"/>
        <v/>
      </c>
    </row>
    <row r="134" spans="1:7" x14ac:dyDescent="0.25">
      <c r="A134" s="3">
        <v>106</v>
      </c>
      <c r="B134" s="82" t="str">
        <f t="shared" si="19"/>
        <v/>
      </c>
      <c r="C134" s="15" t="str">
        <f t="shared" si="20"/>
        <v/>
      </c>
      <c r="D134" s="15" t="str">
        <f t="shared" si="21"/>
        <v/>
      </c>
      <c r="E134" s="15" t="str">
        <f t="shared" si="22"/>
        <v/>
      </c>
      <c r="F134" s="20" t="str">
        <f t="shared" si="23"/>
        <v/>
      </c>
      <c r="G134" s="33" t="str">
        <f t="shared" si="18"/>
        <v/>
      </c>
    </row>
    <row r="135" spans="1:7" x14ac:dyDescent="0.25">
      <c r="A135" s="3">
        <v>107</v>
      </c>
      <c r="B135" s="82" t="str">
        <f t="shared" si="19"/>
        <v/>
      </c>
      <c r="C135" s="15" t="str">
        <f t="shared" si="20"/>
        <v/>
      </c>
      <c r="D135" s="15" t="str">
        <f t="shared" si="21"/>
        <v/>
      </c>
      <c r="E135" s="15" t="str">
        <f t="shared" si="22"/>
        <v/>
      </c>
      <c r="F135" s="20" t="str">
        <f t="shared" si="23"/>
        <v/>
      </c>
      <c r="G135" s="33" t="str">
        <f t="shared" si="18"/>
        <v/>
      </c>
    </row>
    <row r="136" spans="1:7" x14ac:dyDescent="0.25">
      <c r="A136" s="3">
        <v>108</v>
      </c>
      <c r="B136" s="82" t="str">
        <f t="shared" si="19"/>
        <v/>
      </c>
      <c r="C136" s="15" t="str">
        <f t="shared" si="20"/>
        <v/>
      </c>
      <c r="D136" s="15" t="str">
        <f t="shared" si="21"/>
        <v/>
      </c>
      <c r="E136" s="15" t="str">
        <f t="shared" si="22"/>
        <v/>
      </c>
      <c r="F136" s="20" t="str">
        <f t="shared" si="23"/>
        <v/>
      </c>
      <c r="G136" s="33" t="str">
        <f t="shared" si="18"/>
        <v/>
      </c>
    </row>
    <row r="137" spans="1:7" x14ac:dyDescent="0.25">
      <c r="A137" s="3">
        <v>109</v>
      </c>
      <c r="B137" s="82" t="str">
        <f t="shared" si="19"/>
        <v/>
      </c>
      <c r="C137" s="15" t="str">
        <f t="shared" si="20"/>
        <v/>
      </c>
      <c r="D137" s="15" t="str">
        <f t="shared" si="21"/>
        <v/>
      </c>
      <c r="E137" s="15" t="str">
        <f t="shared" si="22"/>
        <v/>
      </c>
      <c r="F137" s="20" t="str">
        <f t="shared" si="23"/>
        <v/>
      </c>
      <c r="G137" s="33" t="str">
        <f t="shared" si="18"/>
        <v/>
      </c>
    </row>
    <row r="138" spans="1:7" x14ac:dyDescent="0.25">
      <c r="A138" s="3">
        <v>110</v>
      </c>
      <c r="B138" s="82" t="str">
        <f t="shared" si="19"/>
        <v/>
      </c>
      <c r="C138" s="15" t="str">
        <f t="shared" si="20"/>
        <v/>
      </c>
      <c r="D138" s="15" t="str">
        <f t="shared" si="21"/>
        <v/>
      </c>
      <c r="E138" s="15" t="str">
        <f t="shared" si="22"/>
        <v/>
      </c>
      <c r="F138" s="20" t="str">
        <f t="shared" si="23"/>
        <v/>
      </c>
      <c r="G138" s="33" t="str">
        <f t="shared" si="18"/>
        <v/>
      </c>
    </row>
    <row r="139" spans="1:7" x14ac:dyDescent="0.25">
      <c r="A139" s="3">
        <v>111</v>
      </c>
      <c r="B139" s="82" t="str">
        <f t="shared" si="19"/>
        <v/>
      </c>
      <c r="C139" s="15" t="str">
        <f t="shared" si="20"/>
        <v/>
      </c>
      <c r="D139" s="15" t="str">
        <f t="shared" si="21"/>
        <v/>
      </c>
      <c r="E139" s="15" t="str">
        <f t="shared" si="22"/>
        <v/>
      </c>
      <c r="F139" s="20" t="str">
        <f t="shared" si="23"/>
        <v/>
      </c>
      <c r="G139" s="33" t="str">
        <f t="shared" si="18"/>
        <v/>
      </c>
    </row>
    <row r="140" spans="1:7" x14ac:dyDescent="0.25">
      <c r="A140" s="3">
        <v>112</v>
      </c>
      <c r="B140" s="82" t="str">
        <f t="shared" si="19"/>
        <v/>
      </c>
      <c r="C140" s="15" t="str">
        <f t="shared" si="20"/>
        <v/>
      </c>
      <c r="D140" s="15" t="str">
        <f t="shared" si="21"/>
        <v/>
      </c>
      <c r="E140" s="15" t="str">
        <f t="shared" si="22"/>
        <v/>
      </c>
      <c r="F140" s="20" t="str">
        <f t="shared" si="23"/>
        <v/>
      </c>
      <c r="G140" s="33" t="str">
        <f t="shared" si="18"/>
        <v/>
      </c>
    </row>
    <row r="141" spans="1:7" x14ac:dyDescent="0.25">
      <c r="A141" s="3">
        <v>113</v>
      </c>
      <c r="B141" s="82" t="str">
        <f t="shared" si="19"/>
        <v/>
      </c>
      <c r="C141" s="15" t="str">
        <f t="shared" si="20"/>
        <v/>
      </c>
      <c r="D141" s="15" t="str">
        <f t="shared" si="21"/>
        <v/>
      </c>
      <c r="E141" s="15" t="str">
        <f t="shared" si="22"/>
        <v/>
      </c>
      <c r="F141" s="20" t="str">
        <f t="shared" si="23"/>
        <v/>
      </c>
      <c r="G141" s="33" t="str">
        <f t="shared" si="18"/>
        <v/>
      </c>
    </row>
    <row r="142" spans="1:7" x14ac:dyDescent="0.25">
      <c r="A142" s="3">
        <v>114</v>
      </c>
      <c r="B142" s="82" t="str">
        <f t="shared" si="19"/>
        <v/>
      </c>
      <c r="C142" s="15" t="str">
        <f t="shared" si="20"/>
        <v/>
      </c>
      <c r="D142" s="15" t="str">
        <f t="shared" si="21"/>
        <v/>
      </c>
      <c r="E142" s="15" t="str">
        <f t="shared" si="22"/>
        <v/>
      </c>
      <c r="F142" s="20" t="str">
        <f t="shared" si="23"/>
        <v/>
      </c>
      <c r="G142" s="33" t="str">
        <f t="shared" si="18"/>
        <v/>
      </c>
    </row>
    <row r="143" spans="1:7" x14ac:dyDescent="0.25">
      <c r="A143" s="3">
        <v>115</v>
      </c>
      <c r="B143" s="82" t="str">
        <f t="shared" si="19"/>
        <v/>
      </c>
      <c r="C143" s="15" t="str">
        <f t="shared" si="20"/>
        <v/>
      </c>
      <c r="D143" s="15" t="str">
        <f t="shared" si="21"/>
        <v/>
      </c>
      <c r="E143" s="15" t="str">
        <f t="shared" si="22"/>
        <v/>
      </c>
      <c r="F143" s="20" t="str">
        <f t="shared" si="23"/>
        <v/>
      </c>
      <c r="G143" s="33" t="str">
        <f t="shared" si="18"/>
        <v/>
      </c>
    </row>
    <row r="144" spans="1:7" x14ac:dyDescent="0.25">
      <c r="A144" s="3">
        <v>116</v>
      </c>
      <c r="B144" s="82" t="str">
        <f t="shared" si="19"/>
        <v/>
      </c>
      <c r="C144" s="15" t="str">
        <f t="shared" si="20"/>
        <v/>
      </c>
      <c r="D144" s="15" t="str">
        <f t="shared" si="21"/>
        <v/>
      </c>
      <c r="E144" s="15" t="str">
        <f t="shared" si="22"/>
        <v/>
      </c>
      <c r="F144" s="20" t="str">
        <f t="shared" si="23"/>
        <v/>
      </c>
      <c r="G144" s="33" t="str">
        <f t="shared" si="18"/>
        <v/>
      </c>
    </row>
    <row r="145" spans="1:7" x14ac:dyDescent="0.25">
      <c r="A145" s="3">
        <v>117</v>
      </c>
      <c r="B145" s="82" t="str">
        <f t="shared" si="19"/>
        <v/>
      </c>
      <c r="C145" s="15" t="str">
        <f t="shared" si="20"/>
        <v/>
      </c>
      <c r="D145" s="15" t="str">
        <f t="shared" si="21"/>
        <v/>
      </c>
      <c r="E145" s="15" t="str">
        <f t="shared" si="22"/>
        <v/>
      </c>
      <c r="F145" s="20" t="str">
        <f t="shared" si="23"/>
        <v/>
      </c>
      <c r="G145" s="33" t="str">
        <f t="shared" si="18"/>
        <v/>
      </c>
    </row>
    <row r="146" spans="1:7" x14ac:dyDescent="0.25">
      <c r="A146" s="3">
        <v>118</v>
      </c>
      <c r="B146" s="82" t="str">
        <f t="shared" si="19"/>
        <v/>
      </c>
      <c r="C146" s="15" t="str">
        <f t="shared" si="20"/>
        <v/>
      </c>
      <c r="D146" s="15" t="str">
        <f t="shared" si="21"/>
        <v/>
      </c>
      <c r="E146" s="15" t="str">
        <f t="shared" si="22"/>
        <v/>
      </c>
      <c r="F146" s="20" t="str">
        <f t="shared" si="23"/>
        <v/>
      </c>
      <c r="G146" s="33" t="str">
        <f t="shared" si="18"/>
        <v/>
      </c>
    </row>
    <row r="147" spans="1:7" x14ac:dyDescent="0.25">
      <c r="A147" s="3">
        <v>119</v>
      </c>
      <c r="B147" s="82" t="str">
        <f t="shared" si="19"/>
        <v/>
      </c>
      <c r="C147" s="15" t="str">
        <f t="shared" si="20"/>
        <v/>
      </c>
      <c r="D147" s="15" t="str">
        <f t="shared" si="21"/>
        <v/>
      </c>
      <c r="E147" s="15" t="str">
        <f t="shared" si="22"/>
        <v/>
      </c>
      <c r="F147" s="20" t="str">
        <f t="shared" si="23"/>
        <v/>
      </c>
      <c r="G147" s="33" t="str">
        <f t="shared" si="18"/>
        <v/>
      </c>
    </row>
    <row r="148" spans="1:7" x14ac:dyDescent="0.25">
      <c r="A148" s="3">
        <v>120</v>
      </c>
      <c r="B148" s="82" t="str">
        <f t="shared" si="19"/>
        <v/>
      </c>
      <c r="C148" s="15" t="str">
        <f t="shared" si="20"/>
        <v/>
      </c>
      <c r="D148" s="15" t="str">
        <f t="shared" si="21"/>
        <v/>
      </c>
      <c r="E148" s="15" t="str">
        <f t="shared" si="22"/>
        <v/>
      </c>
      <c r="F148" s="20" t="str">
        <f t="shared" si="23"/>
        <v/>
      </c>
      <c r="G148" s="33" t="str">
        <f t="shared" si="18"/>
        <v/>
      </c>
    </row>
    <row r="149" spans="1:7" x14ac:dyDescent="0.25">
      <c r="A149" s="3">
        <v>121</v>
      </c>
      <c r="B149" s="82" t="str">
        <f t="shared" si="19"/>
        <v/>
      </c>
      <c r="C149" s="15" t="str">
        <f t="shared" si="20"/>
        <v/>
      </c>
      <c r="D149" s="15" t="str">
        <f t="shared" si="21"/>
        <v/>
      </c>
      <c r="E149" s="15" t="str">
        <f t="shared" si="22"/>
        <v/>
      </c>
      <c r="F149" s="20" t="str">
        <f t="shared" si="23"/>
        <v/>
      </c>
      <c r="G149" s="33" t="str">
        <f t="shared" si="18"/>
        <v/>
      </c>
    </row>
    <row r="150" spans="1:7" x14ac:dyDescent="0.25">
      <c r="A150" s="3">
        <v>122</v>
      </c>
      <c r="B150" s="82" t="str">
        <f t="shared" si="19"/>
        <v/>
      </c>
      <c r="C150" s="15" t="str">
        <f t="shared" si="20"/>
        <v/>
      </c>
      <c r="D150" s="15" t="str">
        <f t="shared" si="21"/>
        <v/>
      </c>
      <c r="E150" s="15" t="str">
        <f t="shared" si="22"/>
        <v/>
      </c>
      <c r="F150" s="20" t="str">
        <f t="shared" si="23"/>
        <v/>
      </c>
      <c r="G150" s="33" t="str">
        <f t="shared" si="18"/>
        <v/>
      </c>
    </row>
    <row r="151" spans="1:7" x14ac:dyDescent="0.25">
      <c r="A151" s="3">
        <v>123</v>
      </c>
      <c r="B151" s="82" t="str">
        <f t="shared" si="19"/>
        <v/>
      </c>
      <c r="C151" s="15" t="str">
        <f t="shared" si="20"/>
        <v/>
      </c>
      <c r="D151" s="15" t="str">
        <f t="shared" si="21"/>
        <v/>
      </c>
      <c r="E151" s="15" t="str">
        <f t="shared" si="22"/>
        <v/>
      </c>
      <c r="F151" s="20" t="str">
        <f t="shared" si="23"/>
        <v/>
      </c>
      <c r="G151" s="33" t="str">
        <f t="shared" si="18"/>
        <v/>
      </c>
    </row>
    <row r="152" spans="1:7" x14ac:dyDescent="0.25">
      <c r="A152" s="3">
        <v>124</v>
      </c>
      <c r="B152" s="82" t="str">
        <f t="shared" si="19"/>
        <v/>
      </c>
      <c r="C152" s="15" t="str">
        <f t="shared" si="20"/>
        <v/>
      </c>
      <c r="D152" s="15" t="str">
        <f t="shared" si="21"/>
        <v/>
      </c>
      <c r="E152" s="15" t="str">
        <f t="shared" si="22"/>
        <v/>
      </c>
      <c r="F152" s="20" t="str">
        <f t="shared" si="23"/>
        <v/>
      </c>
      <c r="G152" s="33" t="str">
        <f t="shared" si="18"/>
        <v/>
      </c>
    </row>
    <row r="153" spans="1:7" x14ac:dyDescent="0.25">
      <c r="A153" s="3">
        <v>125</v>
      </c>
      <c r="B153" s="82" t="str">
        <f t="shared" si="19"/>
        <v/>
      </c>
      <c r="C153" s="15" t="str">
        <f t="shared" si="20"/>
        <v/>
      </c>
      <c r="D153" s="15" t="str">
        <f t="shared" si="21"/>
        <v/>
      </c>
      <c r="E153" s="15" t="str">
        <f t="shared" si="22"/>
        <v/>
      </c>
      <c r="F153" s="20" t="str">
        <f t="shared" si="23"/>
        <v/>
      </c>
      <c r="G153" s="33" t="str">
        <f t="shared" si="18"/>
        <v/>
      </c>
    </row>
    <row r="154" spans="1:7" x14ac:dyDescent="0.25">
      <c r="A154" s="3">
        <v>126</v>
      </c>
      <c r="B154" s="82" t="str">
        <f t="shared" si="19"/>
        <v/>
      </c>
      <c r="C154" s="15" t="str">
        <f t="shared" si="20"/>
        <v/>
      </c>
      <c r="D154" s="15" t="str">
        <f t="shared" si="21"/>
        <v/>
      </c>
      <c r="E154" s="15" t="str">
        <f t="shared" si="22"/>
        <v/>
      </c>
      <c r="F154" s="20" t="str">
        <f t="shared" si="23"/>
        <v/>
      </c>
      <c r="G154" s="33" t="str">
        <f t="shared" si="18"/>
        <v/>
      </c>
    </row>
    <row r="155" spans="1:7" x14ac:dyDescent="0.25">
      <c r="A155" s="3">
        <v>127</v>
      </c>
      <c r="B155" s="82" t="str">
        <f t="shared" si="19"/>
        <v/>
      </c>
      <c r="C155" s="15" t="str">
        <f t="shared" si="20"/>
        <v/>
      </c>
      <c r="D155" s="15" t="str">
        <f t="shared" si="21"/>
        <v/>
      </c>
      <c r="E155" s="15" t="str">
        <f t="shared" si="22"/>
        <v/>
      </c>
      <c r="F155" s="20" t="str">
        <f t="shared" si="23"/>
        <v/>
      </c>
      <c r="G155" s="33" t="str">
        <f t="shared" si="18"/>
        <v/>
      </c>
    </row>
    <row r="156" spans="1:7" x14ac:dyDescent="0.25">
      <c r="A156" s="3">
        <v>128</v>
      </c>
      <c r="B156" s="82" t="str">
        <f t="shared" si="19"/>
        <v/>
      </c>
      <c r="C156" s="15" t="str">
        <f t="shared" si="20"/>
        <v/>
      </c>
      <c r="D156" s="15" t="str">
        <f t="shared" si="21"/>
        <v/>
      </c>
      <c r="E156" s="15" t="str">
        <f t="shared" si="22"/>
        <v/>
      </c>
      <c r="F156" s="20" t="str">
        <f t="shared" si="23"/>
        <v/>
      </c>
      <c r="G156" s="33" t="str">
        <f t="shared" si="18"/>
        <v/>
      </c>
    </row>
    <row r="157" spans="1:7" x14ac:dyDescent="0.25">
      <c r="A157" s="3">
        <v>129</v>
      </c>
      <c r="B157" s="82" t="str">
        <f t="shared" si="19"/>
        <v/>
      </c>
      <c r="C157" s="15" t="str">
        <f t="shared" si="20"/>
        <v/>
      </c>
      <c r="D157" s="15" t="str">
        <f t="shared" si="21"/>
        <v/>
      </c>
      <c r="E157" s="15" t="str">
        <f t="shared" si="22"/>
        <v/>
      </c>
      <c r="F157" s="20" t="str">
        <f t="shared" si="23"/>
        <v/>
      </c>
      <c r="G157" s="33" t="str">
        <f t="shared" ref="G157:G188" si="24">IF(AND(B157&gt;FYE_AR-365,B157&lt;=FYE_AR),"CY","")</f>
        <v/>
      </c>
    </row>
    <row r="158" spans="1:7" x14ac:dyDescent="0.25">
      <c r="A158" s="3">
        <v>130</v>
      </c>
      <c r="B158" s="82" t="str">
        <f t="shared" ref="B158:B189" si="25">IF(A158&lt;=Periods,DATE(YEAR(B157),MONTH(B157)+Increment,DAY(B157)),"")</f>
        <v/>
      </c>
      <c r="C158" s="15" t="str">
        <f t="shared" ref="C158:C189" si="26">IF(A158&lt;=Periods,ROUND(PmtCalc,0),"")</f>
        <v/>
      </c>
      <c r="D158" s="15" t="str">
        <f t="shared" ref="D158:D189" si="27">IF(A158&lt;=Periods,ROUND(+F157*PerRate,0),"")</f>
        <v/>
      </c>
      <c r="E158" s="15" t="str">
        <f t="shared" ref="E158:E189" si="28">IF(A158&lt;=Periods,C158-D158,"")</f>
        <v/>
      </c>
      <c r="F158" s="20" t="str">
        <f t="shared" ref="F158:F189" si="29">IF(A158&lt;=Periods,F157-E158,"")</f>
        <v/>
      </c>
      <c r="G158" s="33" t="str">
        <f t="shared" si="24"/>
        <v/>
      </c>
    </row>
    <row r="159" spans="1:7" x14ac:dyDescent="0.25">
      <c r="A159" s="3">
        <v>131</v>
      </c>
      <c r="B159" s="82" t="str">
        <f t="shared" si="25"/>
        <v/>
      </c>
      <c r="C159" s="15" t="str">
        <f t="shared" si="26"/>
        <v/>
      </c>
      <c r="D159" s="15" t="str">
        <f t="shared" si="27"/>
        <v/>
      </c>
      <c r="E159" s="15" t="str">
        <f t="shared" si="28"/>
        <v/>
      </c>
      <c r="F159" s="20" t="str">
        <f t="shared" si="29"/>
        <v/>
      </c>
      <c r="G159" s="33" t="str">
        <f t="shared" si="24"/>
        <v/>
      </c>
    </row>
    <row r="160" spans="1:7" x14ac:dyDescent="0.25">
      <c r="A160" s="3">
        <v>132</v>
      </c>
      <c r="B160" s="82" t="str">
        <f t="shared" si="25"/>
        <v/>
      </c>
      <c r="C160" s="15" t="str">
        <f t="shared" si="26"/>
        <v/>
      </c>
      <c r="D160" s="15" t="str">
        <f t="shared" si="27"/>
        <v/>
      </c>
      <c r="E160" s="15" t="str">
        <f t="shared" si="28"/>
        <v/>
      </c>
      <c r="F160" s="20" t="str">
        <f t="shared" si="29"/>
        <v/>
      </c>
      <c r="G160" s="33" t="str">
        <f t="shared" si="24"/>
        <v/>
      </c>
    </row>
    <row r="161" spans="1:7" x14ac:dyDescent="0.25">
      <c r="A161" s="3">
        <v>133</v>
      </c>
      <c r="B161" s="82" t="str">
        <f t="shared" si="25"/>
        <v/>
      </c>
      <c r="C161" s="15" t="str">
        <f t="shared" si="26"/>
        <v/>
      </c>
      <c r="D161" s="15" t="str">
        <f t="shared" si="27"/>
        <v/>
      </c>
      <c r="E161" s="15" t="str">
        <f t="shared" si="28"/>
        <v/>
      </c>
      <c r="F161" s="20" t="str">
        <f t="shared" si="29"/>
        <v/>
      </c>
      <c r="G161" s="33" t="str">
        <f t="shared" si="24"/>
        <v/>
      </c>
    </row>
    <row r="162" spans="1:7" x14ac:dyDescent="0.25">
      <c r="A162" s="3">
        <v>134</v>
      </c>
      <c r="B162" s="82" t="str">
        <f t="shared" si="25"/>
        <v/>
      </c>
      <c r="C162" s="15" t="str">
        <f t="shared" si="26"/>
        <v/>
      </c>
      <c r="D162" s="15" t="str">
        <f t="shared" si="27"/>
        <v/>
      </c>
      <c r="E162" s="15" t="str">
        <f t="shared" si="28"/>
        <v/>
      </c>
      <c r="F162" s="20" t="str">
        <f t="shared" si="29"/>
        <v/>
      </c>
      <c r="G162" s="33" t="str">
        <f t="shared" si="24"/>
        <v/>
      </c>
    </row>
    <row r="163" spans="1:7" x14ac:dyDescent="0.25">
      <c r="A163" s="3">
        <v>135</v>
      </c>
      <c r="B163" s="82" t="str">
        <f t="shared" si="25"/>
        <v/>
      </c>
      <c r="C163" s="15" t="str">
        <f t="shared" si="26"/>
        <v/>
      </c>
      <c r="D163" s="15" t="str">
        <f t="shared" si="27"/>
        <v/>
      </c>
      <c r="E163" s="15" t="str">
        <f t="shared" si="28"/>
        <v/>
      </c>
      <c r="F163" s="20" t="str">
        <f t="shared" si="29"/>
        <v/>
      </c>
      <c r="G163" s="33" t="str">
        <f t="shared" si="24"/>
        <v/>
      </c>
    </row>
    <row r="164" spans="1:7" x14ac:dyDescent="0.25">
      <c r="A164" s="3">
        <v>136</v>
      </c>
      <c r="B164" s="82" t="str">
        <f t="shared" si="25"/>
        <v/>
      </c>
      <c r="C164" s="15" t="str">
        <f t="shared" si="26"/>
        <v/>
      </c>
      <c r="D164" s="15" t="str">
        <f t="shared" si="27"/>
        <v/>
      </c>
      <c r="E164" s="15" t="str">
        <f t="shared" si="28"/>
        <v/>
      </c>
      <c r="F164" s="20" t="str">
        <f t="shared" si="29"/>
        <v/>
      </c>
      <c r="G164" s="33" t="str">
        <f t="shared" si="24"/>
        <v/>
      </c>
    </row>
    <row r="165" spans="1:7" x14ac:dyDescent="0.25">
      <c r="A165" s="3">
        <v>137</v>
      </c>
      <c r="B165" s="82" t="str">
        <f t="shared" si="25"/>
        <v/>
      </c>
      <c r="C165" s="15" t="str">
        <f t="shared" si="26"/>
        <v/>
      </c>
      <c r="D165" s="15" t="str">
        <f t="shared" si="27"/>
        <v/>
      </c>
      <c r="E165" s="15" t="str">
        <f t="shared" si="28"/>
        <v/>
      </c>
      <c r="F165" s="20" t="str">
        <f t="shared" si="29"/>
        <v/>
      </c>
      <c r="G165" s="33" t="str">
        <f t="shared" si="24"/>
        <v/>
      </c>
    </row>
    <row r="166" spans="1:7" x14ac:dyDescent="0.25">
      <c r="A166" s="3">
        <v>138</v>
      </c>
      <c r="B166" s="82" t="str">
        <f t="shared" si="25"/>
        <v/>
      </c>
      <c r="C166" s="15" t="str">
        <f t="shared" si="26"/>
        <v/>
      </c>
      <c r="D166" s="15" t="str">
        <f t="shared" si="27"/>
        <v/>
      </c>
      <c r="E166" s="15" t="str">
        <f t="shared" si="28"/>
        <v/>
      </c>
      <c r="F166" s="20" t="str">
        <f t="shared" si="29"/>
        <v/>
      </c>
      <c r="G166" s="33" t="str">
        <f t="shared" si="24"/>
        <v/>
      </c>
    </row>
    <row r="167" spans="1:7" x14ac:dyDescent="0.25">
      <c r="A167" s="3">
        <v>139</v>
      </c>
      <c r="B167" s="82" t="str">
        <f t="shared" si="25"/>
        <v/>
      </c>
      <c r="C167" s="15" t="str">
        <f t="shared" si="26"/>
        <v/>
      </c>
      <c r="D167" s="15" t="str">
        <f t="shared" si="27"/>
        <v/>
      </c>
      <c r="E167" s="15" t="str">
        <f t="shared" si="28"/>
        <v/>
      </c>
      <c r="F167" s="20" t="str">
        <f t="shared" si="29"/>
        <v/>
      </c>
      <c r="G167" s="33" t="str">
        <f t="shared" si="24"/>
        <v/>
      </c>
    </row>
    <row r="168" spans="1:7" x14ac:dyDescent="0.25">
      <c r="A168" s="3">
        <v>140</v>
      </c>
      <c r="B168" s="82" t="str">
        <f t="shared" si="25"/>
        <v/>
      </c>
      <c r="C168" s="15" t="str">
        <f t="shared" si="26"/>
        <v/>
      </c>
      <c r="D168" s="15" t="str">
        <f t="shared" si="27"/>
        <v/>
      </c>
      <c r="E168" s="15" t="str">
        <f t="shared" si="28"/>
        <v/>
      </c>
      <c r="F168" s="20" t="str">
        <f t="shared" si="29"/>
        <v/>
      </c>
      <c r="G168" s="33" t="str">
        <f t="shared" si="24"/>
        <v/>
      </c>
    </row>
    <row r="169" spans="1:7" x14ac:dyDescent="0.25">
      <c r="A169" s="3">
        <v>141</v>
      </c>
      <c r="B169" s="82" t="str">
        <f t="shared" si="25"/>
        <v/>
      </c>
      <c r="C169" s="15" t="str">
        <f t="shared" si="26"/>
        <v/>
      </c>
      <c r="D169" s="15" t="str">
        <f t="shared" si="27"/>
        <v/>
      </c>
      <c r="E169" s="15" t="str">
        <f t="shared" si="28"/>
        <v/>
      </c>
      <c r="F169" s="20" t="str">
        <f t="shared" si="29"/>
        <v/>
      </c>
      <c r="G169" s="33" t="str">
        <f t="shared" si="24"/>
        <v/>
      </c>
    </row>
    <row r="170" spans="1:7" x14ac:dyDescent="0.25">
      <c r="A170" s="3">
        <v>142</v>
      </c>
      <c r="B170" s="82" t="str">
        <f t="shared" si="25"/>
        <v/>
      </c>
      <c r="C170" s="15" t="str">
        <f t="shared" si="26"/>
        <v/>
      </c>
      <c r="D170" s="15" t="str">
        <f t="shared" si="27"/>
        <v/>
      </c>
      <c r="E170" s="15" t="str">
        <f t="shared" si="28"/>
        <v/>
      </c>
      <c r="F170" s="20" t="str">
        <f t="shared" si="29"/>
        <v/>
      </c>
      <c r="G170" s="33" t="str">
        <f t="shared" si="24"/>
        <v/>
      </c>
    </row>
    <row r="171" spans="1:7" x14ac:dyDescent="0.25">
      <c r="A171" s="3">
        <v>143</v>
      </c>
      <c r="B171" s="82" t="str">
        <f t="shared" si="25"/>
        <v/>
      </c>
      <c r="C171" s="15" t="str">
        <f t="shared" si="26"/>
        <v/>
      </c>
      <c r="D171" s="15" t="str">
        <f t="shared" si="27"/>
        <v/>
      </c>
      <c r="E171" s="15" t="str">
        <f t="shared" si="28"/>
        <v/>
      </c>
      <c r="F171" s="20" t="str">
        <f t="shared" si="29"/>
        <v/>
      </c>
      <c r="G171" s="33" t="str">
        <f t="shared" si="24"/>
        <v/>
      </c>
    </row>
    <row r="172" spans="1:7" x14ac:dyDescent="0.25">
      <c r="A172" s="3">
        <v>144</v>
      </c>
      <c r="B172" s="82" t="str">
        <f t="shared" si="25"/>
        <v/>
      </c>
      <c r="C172" s="15" t="str">
        <f t="shared" si="26"/>
        <v/>
      </c>
      <c r="D172" s="15" t="str">
        <f t="shared" si="27"/>
        <v/>
      </c>
      <c r="E172" s="15" t="str">
        <f t="shared" si="28"/>
        <v/>
      </c>
      <c r="F172" s="20" t="str">
        <f t="shared" si="29"/>
        <v/>
      </c>
      <c r="G172" s="33" t="str">
        <f t="shared" si="24"/>
        <v/>
      </c>
    </row>
    <row r="173" spans="1:7" x14ac:dyDescent="0.25">
      <c r="A173" s="3">
        <v>145</v>
      </c>
      <c r="B173" s="82" t="str">
        <f t="shared" si="25"/>
        <v/>
      </c>
      <c r="C173" s="15" t="str">
        <f t="shared" si="26"/>
        <v/>
      </c>
      <c r="D173" s="15" t="str">
        <f t="shared" si="27"/>
        <v/>
      </c>
      <c r="E173" s="15" t="str">
        <f t="shared" si="28"/>
        <v/>
      </c>
      <c r="F173" s="20" t="str">
        <f t="shared" si="29"/>
        <v/>
      </c>
      <c r="G173" s="33" t="str">
        <f t="shared" si="24"/>
        <v/>
      </c>
    </row>
    <row r="174" spans="1:7" x14ac:dyDescent="0.25">
      <c r="A174" s="3">
        <v>146</v>
      </c>
      <c r="B174" s="82" t="str">
        <f t="shared" si="25"/>
        <v/>
      </c>
      <c r="C174" s="15" t="str">
        <f t="shared" si="26"/>
        <v/>
      </c>
      <c r="D174" s="15" t="str">
        <f t="shared" si="27"/>
        <v/>
      </c>
      <c r="E174" s="15" t="str">
        <f t="shared" si="28"/>
        <v/>
      </c>
      <c r="F174" s="20" t="str">
        <f t="shared" si="29"/>
        <v/>
      </c>
      <c r="G174" s="33" t="str">
        <f t="shared" si="24"/>
        <v/>
      </c>
    </row>
    <row r="175" spans="1:7" x14ac:dyDescent="0.25">
      <c r="A175" s="3">
        <v>147</v>
      </c>
      <c r="B175" s="82" t="str">
        <f t="shared" si="25"/>
        <v/>
      </c>
      <c r="C175" s="15" t="str">
        <f t="shared" si="26"/>
        <v/>
      </c>
      <c r="D175" s="15" t="str">
        <f t="shared" si="27"/>
        <v/>
      </c>
      <c r="E175" s="15" t="str">
        <f t="shared" si="28"/>
        <v/>
      </c>
      <c r="F175" s="20" t="str">
        <f t="shared" si="29"/>
        <v/>
      </c>
      <c r="G175" s="33" t="str">
        <f t="shared" si="24"/>
        <v/>
      </c>
    </row>
    <row r="176" spans="1:7" x14ac:dyDescent="0.25">
      <c r="A176" s="3">
        <v>148</v>
      </c>
      <c r="B176" s="82" t="str">
        <f t="shared" si="25"/>
        <v/>
      </c>
      <c r="C176" s="15" t="str">
        <f t="shared" si="26"/>
        <v/>
      </c>
      <c r="D176" s="15" t="str">
        <f t="shared" si="27"/>
        <v/>
      </c>
      <c r="E176" s="15" t="str">
        <f t="shared" si="28"/>
        <v/>
      </c>
      <c r="F176" s="20" t="str">
        <f t="shared" si="29"/>
        <v/>
      </c>
      <c r="G176" s="33" t="str">
        <f t="shared" si="24"/>
        <v/>
      </c>
    </row>
    <row r="177" spans="1:7" x14ac:dyDescent="0.25">
      <c r="A177" s="3">
        <v>149</v>
      </c>
      <c r="B177" s="82" t="str">
        <f t="shared" si="25"/>
        <v/>
      </c>
      <c r="C177" s="15" t="str">
        <f t="shared" si="26"/>
        <v/>
      </c>
      <c r="D177" s="15" t="str">
        <f t="shared" si="27"/>
        <v/>
      </c>
      <c r="E177" s="15" t="str">
        <f t="shared" si="28"/>
        <v/>
      </c>
      <c r="F177" s="20" t="str">
        <f t="shared" si="29"/>
        <v/>
      </c>
      <c r="G177" s="33" t="str">
        <f t="shared" si="24"/>
        <v/>
      </c>
    </row>
    <row r="178" spans="1:7" x14ac:dyDescent="0.25">
      <c r="A178" s="3">
        <v>150</v>
      </c>
      <c r="B178" s="82" t="str">
        <f t="shared" si="25"/>
        <v/>
      </c>
      <c r="C178" s="15" t="str">
        <f t="shared" si="26"/>
        <v/>
      </c>
      <c r="D178" s="15" t="str">
        <f t="shared" si="27"/>
        <v/>
      </c>
      <c r="E178" s="15" t="str">
        <f t="shared" si="28"/>
        <v/>
      </c>
      <c r="F178" s="20" t="str">
        <f t="shared" si="29"/>
        <v/>
      </c>
      <c r="G178" s="33" t="str">
        <f t="shared" si="24"/>
        <v/>
      </c>
    </row>
    <row r="179" spans="1:7" x14ac:dyDescent="0.25">
      <c r="A179" s="3">
        <v>151</v>
      </c>
      <c r="B179" s="82" t="str">
        <f t="shared" si="25"/>
        <v/>
      </c>
      <c r="C179" s="15" t="str">
        <f t="shared" si="26"/>
        <v/>
      </c>
      <c r="D179" s="15" t="str">
        <f t="shared" si="27"/>
        <v/>
      </c>
      <c r="E179" s="15" t="str">
        <f t="shared" si="28"/>
        <v/>
      </c>
      <c r="F179" s="20" t="str">
        <f t="shared" si="29"/>
        <v/>
      </c>
      <c r="G179" s="33" t="str">
        <f t="shared" si="24"/>
        <v/>
      </c>
    </row>
    <row r="180" spans="1:7" x14ac:dyDescent="0.25">
      <c r="A180" s="3">
        <v>152</v>
      </c>
      <c r="B180" s="82" t="str">
        <f t="shared" si="25"/>
        <v/>
      </c>
      <c r="C180" s="15" t="str">
        <f t="shared" si="26"/>
        <v/>
      </c>
      <c r="D180" s="15" t="str">
        <f t="shared" si="27"/>
        <v/>
      </c>
      <c r="E180" s="15" t="str">
        <f t="shared" si="28"/>
        <v/>
      </c>
      <c r="F180" s="20" t="str">
        <f t="shared" si="29"/>
        <v/>
      </c>
      <c r="G180" s="33" t="str">
        <f t="shared" si="24"/>
        <v/>
      </c>
    </row>
    <row r="181" spans="1:7" x14ac:dyDescent="0.25">
      <c r="A181" s="3">
        <v>153</v>
      </c>
      <c r="B181" s="82" t="str">
        <f t="shared" si="25"/>
        <v/>
      </c>
      <c r="C181" s="15" t="str">
        <f t="shared" si="26"/>
        <v/>
      </c>
      <c r="D181" s="15" t="str">
        <f t="shared" si="27"/>
        <v/>
      </c>
      <c r="E181" s="15" t="str">
        <f t="shared" si="28"/>
        <v/>
      </c>
      <c r="F181" s="20" t="str">
        <f t="shared" si="29"/>
        <v/>
      </c>
      <c r="G181" s="33" t="str">
        <f t="shared" si="24"/>
        <v/>
      </c>
    </row>
    <row r="182" spans="1:7" x14ac:dyDescent="0.25">
      <c r="A182" s="3">
        <v>154</v>
      </c>
      <c r="B182" s="82" t="str">
        <f t="shared" si="25"/>
        <v/>
      </c>
      <c r="C182" s="15" t="str">
        <f t="shared" si="26"/>
        <v/>
      </c>
      <c r="D182" s="15" t="str">
        <f t="shared" si="27"/>
        <v/>
      </c>
      <c r="E182" s="15" t="str">
        <f t="shared" si="28"/>
        <v/>
      </c>
      <c r="F182" s="20" t="str">
        <f t="shared" si="29"/>
        <v/>
      </c>
      <c r="G182" s="33" t="str">
        <f t="shared" si="24"/>
        <v/>
      </c>
    </row>
    <row r="183" spans="1:7" x14ac:dyDescent="0.25">
      <c r="A183" s="3">
        <v>155</v>
      </c>
      <c r="B183" s="82" t="str">
        <f t="shared" si="25"/>
        <v/>
      </c>
      <c r="C183" s="15" t="str">
        <f t="shared" si="26"/>
        <v/>
      </c>
      <c r="D183" s="15" t="str">
        <f t="shared" si="27"/>
        <v/>
      </c>
      <c r="E183" s="15" t="str">
        <f t="shared" si="28"/>
        <v/>
      </c>
      <c r="F183" s="20" t="str">
        <f t="shared" si="29"/>
        <v/>
      </c>
      <c r="G183" s="33" t="str">
        <f t="shared" si="24"/>
        <v/>
      </c>
    </row>
    <row r="184" spans="1:7" x14ac:dyDescent="0.25">
      <c r="A184" s="3">
        <v>156</v>
      </c>
      <c r="B184" s="82" t="str">
        <f t="shared" si="25"/>
        <v/>
      </c>
      <c r="C184" s="15" t="str">
        <f t="shared" si="26"/>
        <v/>
      </c>
      <c r="D184" s="15" t="str">
        <f t="shared" si="27"/>
        <v/>
      </c>
      <c r="E184" s="15" t="str">
        <f t="shared" si="28"/>
        <v/>
      </c>
      <c r="F184" s="20" t="str">
        <f t="shared" si="29"/>
        <v/>
      </c>
      <c r="G184" s="33" t="str">
        <f t="shared" si="24"/>
        <v/>
      </c>
    </row>
    <row r="185" spans="1:7" x14ac:dyDescent="0.25">
      <c r="A185" s="3">
        <v>157</v>
      </c>
      <c r="B185" s="82" t="str">
        <f t="shared" si="25"/>
        <v/>
      </c>
      <c r="C185" s="15" t="str">
        <f t="shared" si="26"/>
        <v/>
      </c>
      <c r="D185" s="15" t="str">
        <f t="shared" si="27"/>
        <v/>
      </c>
      <c r="E185" s="15" t="str">
        <f t="shared" si="28"/>
        <v/>
      </c>
      <c r="F185" s="20" t="str">
        <f t="shared" si="29"/>
        <v/>
      </c>
      <c r="G185" s="33" t="str">
        <f t="shared" si="24"/>
        <v/>
      </c>
    </row>
    <row r="186" spans="1:7" x14ac:dyDescent="0.25">
      <c r="A186" s="3">
        <v>158</v>
      </c>
      <c r="B186" s="82" t="str">
        <f t="shared" si="25"/>
        <v/>
      </c>
      <c r="C186" s="15" t="str">
        <f t="shared" si="26"/>
        <v/>
      </c>
      <c r="D186" s="15" t="str">
        <f t="shared" si="27"/>
        <v/>
      </c>
      <c r="E186" s="15" t="str">
        <f t="shared" si="28"/>
        <v/>
      </c>
      <c r="F186" s="20" t="str">
        <f t="shared" si="29"/>
        <v/>
      </c>
      <c r="G186" s="33" t="str">
        <f t="shared" si="24"/>
        <v/>
      </c>
    </row>
    <row r="187" spans="1:7" x14ac:dyDescent="0.25">
      <c r="A187" s="3">
        <v>159</v>
      </c>
      <c r="B187" s="82" t="str">
        <f t="shared" si="25"/>
        <v/>
      </c>
      <c r="C187" s="15" t="str">
        <f t="shared" si="26"/>
        <v/>
      </c>
      <c r="D187" s="15" t="str">
        <f t="shared" si="27"/>
        <v/>
      </c>
      <c r="E187" s="15" t="str">
        <f t="shared" si="28"/>
        <v/>
      </c>
      <c r="F187" s="20" t="str">
        <f t="shared" si="29"/>
        <v/>
      </c>
      <c r="G187" s="33" t="str">
        <f t="shared" si="24"/>
        <v/>
      </c>
    </row>
    <row r="188" spans="1:7" x14ac:dyDescent="0.25">
      <c r="A188" s="3">
        <v>160</v>
      </c>
      <c r="B188" s="82" t="str">
        <f t="shared" si="25"/>
        <v/>
      </c>
      <c r="C188" s="15" t="str">
        <f t="shared" si="26"/>
        <v/>
      </c>
      <c r="D188" s="15" t="str">
        <f t="shared" si="27"/>
        <v/>
      </c>
      <c r="E188" s="15" t="str">
        <f t="shared" si="28"/>
        <v/>
      </c>
      <c r="F188" s="20" t="str">
        <f t="shared" si="29"/>
        <v/>
      </c>
      <c r="G188" s="33" t="str">
        <f t="shared" si="24"/>
        <v/>
      </c>
    </row>
    <row r="189" spans="1:7" x14ac:dyDescent="0.25">
      <c r="A189" s="3">
        <v>161</v>
      </c>
      <c r="B189" s="82" t="str">
        <f t="shared" si="25"/>
        <v/>
      </c>
      <c r="C189" s="15" t="str">
        <f t="shared" si="26"/>
        <v/>
      </c>
      <c r="D189" s="15" t="str">
        <f t="shared" si="27"/>
        <v/>
      </c>
      <c r="E189" s="15" t="str">
        <f t="shared" si="28"/>
        <v/>
      </c>
      <c r="F189" s="20" t="str">
        <f t="shared" si="29"/>
        <v/>
      </c>
      <c r="G189" s="33" t="str">
        <f t="shared" ref="G189:G208" si="30">IF(AND(B189&gt;FYE_AR-365,B189&lt;=FYE_AR),"CY","")</f>
        <v/>
      </c>
    </row>
    <row r="190" spans="1:7" x14ac:dyDescent="0.25">
      <c r="A190" s="3">
        <v>162</v>
      </c>
      <c r="B190" s="82" t="str">
        <f t="shared" ref="B190:B221" si="31">IF(A190&lt;=Periods,DATE(YEAR(B189),MONTH(B189)+Increment,DAY(B189)),"")</f>
        <v/>
      </c>
      <c r="C190" s="15" t="str">
        <f t="shared" ref="C190:C208" si="32">IF(A190&lt;=Periods,ROUND(PmtCalc,0),"")</f>
        <v/>
      </c>
      <c r="D190" s="15" t="str">
        <f t="shared" ref="D190:D208" si="33">IF(A190&lt;=Periods,ROUND(+F189*PerRate,0),"")</f>
        <v/>
      </c>
      <c r="E190" s="15" t="str">
        <f t="shared" ref="E190:E221" si="34">IF(A190&lt;=Periods,C190-D190,"")</f>
        <v/>
      </c>
      <c r="F190" s="20" t="str">
        <f t="shared" ref="F190:F221" si="35">IF(A190&lt;=Periods,F189-E190,"")</f>
        <v/>
      </c>
      <c r="G190" s="33" t="str">
        <f t="shared" si="30"/>
        <v/>
      </c>
    </row>
    <row r="191" spans="1:7" x14ac:dyDescent="0.25">
      <c r="A191" s="3">
        <v>163</v>
      </c>
      <c r="B191" s="82" t="str">
        <f t="shared" si="31"/>
        <v/>
      </c>
      <c r="C191" s="15" t="str">
        <f t="shared" si="32"/>
        <v/>
      </c>
      <c r="D191" s="15" t="str">
        <f t="shared" si="33"/>
        <v/>
      </c>
      <c r="E191" s="15" t="str">
        <f t="shared" si="34"/>
        <v/>
      </c>
      <c r="F191" s="20" t="str">
        <f t="shared" si="35"/>
        <v/>
      </c>
      <c r="G191" s="33" t="str">
        <f t="shared" si="30"/>
        <v/>
      </c>
    </row>
    <row r="192" spans="1:7" x14ac:dyDescent="0.25">
      <c r="A192" s="3">
        <v>164</v>
      </c>
      <c r="B192" s="82" t="str">
        <f t="shared" si="31"/>
        <v/>
      </c>
      <c r="C192" s="15" t="str">
        <f t="shared" si="32"/>
        <v/>
      </c>
      <c r="D192" s="15" t="str">
        <f t="shared" si="33"/>
        <v/>
      </c>
      <c r="E192" s="15" t="str">
        <f t="shared" si="34"/>
        <v/>
      </c>
      <c r="F192" s="20" t="str">
        <f t="shared" si="35"/>
        <v/>
      </c>
      <c r="G192" s="33" t="str">
        <f t="shared" si="30"/>
        <v/>
      </c>
    </row>
    <row r="193" spans="1:7" x14ac:dyDescent="0.25">
      <c r="A193" s="3">
        <v>165</v>
      </c>
      <c r="B193" s="82" t="str">
        <f t="shared" si="31"/>
        <v/>
      </c>
      <c r="C193" s="15" t="str">
        <f t="shared" si="32"/>
        <v/>
      </c>
      <c r="D193" s="15" t="str">
        <f t="shared" si="33"/>
        <v/>
      </c>
      <c r="E193" s="15" t="str">
        <f t="shared" si="34"/>
        <v/>
      </c>
      <c r="F193" s="20" t="str">
        <f t="shared" si="35"/>
        <v/>
      </c>
      <c r="G193" s="33" t="str">
        <f t="shared" si="30"/>
        <v/>
      </c>
    </row>
    <row r="194" spans="1:7" x14ac:dyDescent="0.25">
      <c r="A194" s="3">
        <v>166</v>
      </c>
      <c r="B194" s="82" t="str">
        <f t="shared" si="31"/>
        <v/>
      </c>
      <c r="C194" s="15" t="str">
        <f t="shared" si="32"/>
        <v/>
      </c>
      <c r="D194" s="15" t="str">
        <f t="shared" si="33"/>
        <v/>
      </c>
      <c r="E194" s="15" t="str">
        <f t="shared" si="34"/>
        <v/>
      </c>
      <c r="F194" s="20" t="str">
        <f t="shared" si="35"/>
        <v/>
      </c>
      <c r="G194" s="33" t="str">
        <f t="shared" si="30"/>
        <v/>
      </c>
    </row>
    <row r="195" spans="1:7" x14ac:dyDescent="0.25">
      <c r="A195" s="3">
        <v>167</v>
      </c>
      <c r="B195" s="82" t="str">
        <f t="shared" si="31"/>
        <v/>
      </c>
      <c r="C195" s="15" t="str">
        <f t="shared" si="32"/>
        <v/>
      </c>
      <c r="D195" s="15" t="str">
        <f t="shared" si="33"/>
        <v/>
      </c>
      <c r="E195" s="15" t="str">
        <f t="shared" si="34"/>
        <v/>
      </c>
      <c r="F195" s="20" t="str">
        <f t="shared" si="35"/>
        <v/>
      </c>
      <c r="G195" s="33" t="str">
        <f t="shared" si="30"/>
        <v/>
      </c>
    </row>
    <row r="196" spans="1:7" x14ac:dyDescent="0.25">
      <c r="A196" s="3">
        <v>168</v>
      </c>
      <c r="B196" s="82" t="str">
        <f t="shared" si="31"/>
        <v/>
      </c>
      <c r="C196" s="15" t="str">
        <f t="shared" si="32"/>
        <v/>
      </c>
      <c r="D196" s="15" t="str">
        <f t="shared" si="33"/>
        <v/>
      </c>
      <c r="E196" s="15" t="str">
        <f t="shared" si="34"/>
        <v/>
      </c>
      <c r="F196" s="20" t="str">
        <f t="shared" si="35"/>
        <v/>
      </c>
      <c r="G196" s="33" t="str">
        <f t="shared" si="30"/>
        <v/>
      </c>
    </row>
    <row r="197" spans="1:7" x14ac:dyDescent="0.25">
      <c r="A197" s="3">
        <v>169</v>
      </c>
      <c r="B197" s="82" t="str">
        <f t="shared" si="31"/>
        <v/>
      </c>
      <c r="C197" s="15" t="str">
        <f t="shared" si="32"/>
        <v/>
      </c>
      <c r="D197" s="15" t="str">
        <f t="shared" si="33"/>
        <v/>
      </c>
      <c r="E197" s="15" t="str">
        <f t="shared" si="34"/>
        <v/>
      </c>
      <c r="F197" s="20" t="str">
        <f t="shared" si="35"/>
        <v/>
      </c>
      <c r="G197" s="33" t="str">
        <f t="shared" si="30"/>
        <v/>
      </c>
    </row>
    <row r="198" spans="1:7" x14ac:dyDescent="0.25">
      <c r="A198" s="3">
        <v>170</v>
      </c>
      <c r="B198" s="82" t="str">
        <f t="shared" si="31"/>
        <v/>
      </c>
      <c r="C198" s="15" t="str">
        <f t="shared" si="32"/>
        <v/>
      </c>
      <c r="D198" s="15" t="str">
        <f t="shared" si="33"/>
        <v/>
      </c>
      <c r="E198" s="15" t="str">
        <f t="shared" si="34"/>
        <v/>
      </c>
      <c r="F198" s="20" t="str">
        <f t="shared" si="35"/>
        <v/>
      </c>
      <c r="G198" s="33" t="str">
        <f t="shared" si="30"/>
        <v/>
      </c>
    </row>
    <row r="199" spans="1:7" x14ac:dyDescent="0.25">
      <c r="A199" s="3">
        <v>171</v>
      </c>
      <c r="B199" s="82" t="str">
        <f t="shared" si="31"/>
        <v/>
      </c>
      <c r="C199" s="15" t="str">
        <f t="shared" si="32"/>
        <v/>
      </c>
      <c r="D199" s="15" t="str">
        <f t="shared" si="33"/>
        <v/>
      </c>
      <c r="E199" s="15" t="str">
        <f t="shared" si="34"/>
        <v/>
      </c>
      <c r="F199" s="20" t="str">
        <f t="shared" si="35"/>
        <v/>
      </c>
      <c r="G199" s="33" t="str">
        <f t="shared" si="30"/>
        <v/>
      </c>
    </row>
    <row r="200" spans="1:7" x14ac:dyDescent="0.25">
      <c r="A200" s="3">
        <v>172</v>
      </c>
      <c r="B200" s="82" t="str">
        <f t="shared" si="31"/>
        <v/>
      </c>
      <c r="C200" s="15" t="str">
        <f t="shared" si="32"/>
        <v/>
      </c>
      <c r="D200" s="15" t="str">
        <f t="shared" si="33"/>
        <v/>
      </c>
      <c r="E200" s="15" t="str">
        <f t="shared" si="34"/>
        <v/>
      </c>
      <c r="F200" s="20" t="str">
        <f t="shared" si="35"/>
        <v/>
      </c>
      <c r="G200" s="33" t="str">
        <f t="shared" si="30"/>
        <v/>
      </c>
    </row>
    <row r="201" spans="1:7" x14ac:dyDescent="0.25">
      <c r="A201" s="3">
        <v>173</v>
      </c>
      <c r="B201" s="82" t="str">
        <f t="shared" si="31"/>
        <v/>
      </c>
      <c r="C201" s="15" t="str">
        <f t="shared" si="32"/>
        <v/>
      </c>
      <c r="D201" s="15" t="str">
        <f t="shared" si="33"/>
        <v/>
      </c>
      <c r="E201" s="15" t="str">
        <f t="shared" si="34"/>
        <v/>
      </c>
      <c r="F201" s="20" t="str">
        <f t="shared" si="35"/>
        <v/>
      </c>
      <c r="G201" s="33" t="str">
        <f t="shared" si="30"/>
        <v/>
      </c>
    </row>
    <row r="202" spans="1:7" x14ac:dyDescent="0.25">
      <c r="A202" s="3">
        <v>174</v>
      </c>
      <c r="B202" s="82" t="str">
        <f t="shared" si="31"/>
        <v/>
      </c>
      <c r="C202" s="15" t="str">
        <f t="shared" si="32"/>
        <v/>
      </c>
      <c r="D202" s="15" t="str">
        <f t="shared" si="33"/>
        <v/>
      </c>
      <c r="E202" s="15" t="str">
        <f t="shared" si="34"/>
        <v/>
      </c>
      <c r="F202" s="20" t="str">
        <f t="shared" si="35"/>
        <v/>
      </c>
      <c r="G202" s="33" t="str">
        <f t="shared" si="30"/>
        <v/>
      </c>
    </row>
    <row r="203" spans="1:7" x14ac:dyDescent="0.25">
      <c r="A203" s="3">
        <v>175</v>
      </c>
      <c r="B203" s="82" t="str">
        <f t="shared" si="31"/>
        <v/>
      </c>
      <c r="C203" s="15" t="str">
        <f t="shared" si="32"/>
        <v/>
      </c>
      <c r="D203" s="15" t="str">
        <f t="shared" si="33"/>
        <v/>
      </c>
      <c r="E203" s="15" t="str">
        <f t="shared" si="34"/>
        <v/>
      </c>
      <c r="F203" s="20" t="str">
        <f t="shared" si="35"/>
        <v/>
      </c>
      <c r="G203" s="33" t="str">
        <f t="shared" si="30"/>
        <v/>
      </c>
    </row>
    <row r="204" spans="1:7" x14ac:dyDescent="0.25">
      <c r="A204" s="3">
        <v>176</v>
      </c>
      <c r="B204" s="82" t="str">
        <f t="shared" si="31"/>
        <v/>
      </c>
      <c r="C204" s="15" t="str">
        <f t="shared" si="32"/>
        <v/>
      </c>
      <c r="D204" s="15" t="str">
        <f t="shared" si="33"/>
        <v/>
      </c>
      <c r="E204" s="15" t="str">
        <f t="shared" si="34"/>
        <v/>
      </c>
      <c r="F204" s="20" t="str">
        <f t="shared" si="35"/>
        <v/>
      </c>
      <c r="G204" s="33" t="str">
        <f t="shared" si="30"/>
        <v/>
      </c>
    </row>
    <row r="205" spans="1:7" x14ac:dyDescent="0.25">
      <c r="A205" s="3">
        <v>177</v>
      </c>
      <c r="B205" s="82" t="str">
        <f t="shared" si="31"/>
        <v/>
      </c>
      <c r="C205" s="15" t="str">
        <f t="shared" si="32"/>
        <v/>
      </c>
      <c r="D205" s="15" t="str">
        <f t="shared" si="33"/>
        <v/>
      </c>
      <c r="E205" s="15" t="str">
        <f t="shared" si="34"/>
        <v/>
      </c>
      <c r="F205" s="20" t="str">
        <f t="shared" si="35"/>
        <v/>
      </c>
      <c r="G205" s="33" t="str">
        <f t="shared" si="30"/>
        <v/>
      </c>
    </row>
    <row r="206" spans="1:7" x14ac:dyDescent="0.25">
      <c r="A206" s="3">
        <v>178</v>
      </c>
      <c r="B206" s="82" t="str">
        <f t="shared" si="31"/>
        <v/>
      </c>
      <c r="C206" s="15" t="str">
        <f t="shared" si="32"/>
        <v/>
      </c>
      <c r="D206" s="15" t="str">
        <f t="shared" si="33"/>
        <v/>
      </c>
      <c r="E206" s="15" t="str">
        <f t="shared" si="34"/>
        <v/>
      </c>
      <c r="F206" s="20" t="str">
        <f t="shared" si="35"/>
        <v/>
      </c>
      <c r="G206" s="33" t="str">
        <f t="shared" si="30"/>
        <v/>
      </c>
    </row>
    <row r="207" spans="1:7" x14ac:dyDescent="0.25">
      <c r="A207" s="3">
        <v>179</v>
      </c>
      <c r="B207" s="82" t="str">
        <f t="shared" si="31"/>
        <v/>
      </c>
      <c r="C207" s="15" t="str">
        <f t="shared" si="32"/>
        <v/>
      </c>
      <c r="D207" s="15" t="str">
        <f t="shared" si="33"/>
        <v/>
      </c>
      <c r="E207" s="15" t="str">
        <f t="shared" si="34"/>
        <v/>
      </c>
      <c r="F207" s="20" t="str">
        <f t="shared" si="35"/>
        <v/>
      </c>
      <c r="G207" s="33" t="str">
        <f t="shared" si="30"/>
        <v/>
      </c>
    </row>
    <row r="208" spans="1:7" x14ac:dyDescent="0.25">
      <c r="A208" s="3">
        <v>180</v>
      </c>
      <c r="B208" s="82" t="str">
        <f t="shared" si="31"/>
        <v/>
      </c>
      <c r="C208" s="15" t="str">
        <f t="shared" si="32"/>
        <v/>
      </c>
      <c r="D208" s="15" t="str">
        <f t="shared" si="33"/>
        <v/>
      </c>
      <c r="E208" s="15" t="str">
        <f t="shared" si="34"/>
        <v/>
      </c>
      <c r="F208" s="20" t="str">
        <f t="shared" si="35"/>
        <v/>
      </c>
      <c r="G208" s="33" t="str">
        <f t="shared" si="30"/>
        <v/>
      </c>
    </row>
  </sheetData>
  <pageMargins left="0.36" right="0.23" top="0.28999999999999998" bottom="0.25" header="0.21" footer="0.17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4EA4-E5D2-4009-A5CC-B0B65208B290}">
  <sheetPr>
    <tabColor rgb="FF92D050"/>
    <pageSetUpPr fitToPage="1"/>
  </sheetPr>
  <dimension ref="A1:H194"/>
  <sheetViews>
    <sheetView showGridLines="0" zoomScaleNormal="100" workbookViewId="0"/>
  </sheetViews>
  <sheetFormatPr defaultColWidth="8.85546875" defaultRowHeight="15" x14ac:dyDescent="0.25"/>
  <cols>
    <col min="1" max="1" width="3.85546875" style="2" customWidth="1"/>
    <col min="2" max="2" width="48.42578125" style="2" customWidth="1"/>
    <col min="3" max="5" width="13.5703125" style="2" customWidth="1"/>
    <col min="6" max="6" width="5.42578125" style="2" hidden="1" customWidth="1"/>
    <col min="7" max="16384" width="8.85546875" style="2"/>
  </cols>
  <sheetData>
    <row r="1" spans="1:8" x14ac:dyDescent="0.25">
      <c r="A1" s="1" t="s">
        <v>8</v>
      </c>
      <c r="B1" s="1"/>
    </row>
    <row r="2" spans="1:8" x14ac:dyDescent="0.25">
      <c r="A2" s="1"/>
      <c r="B2" s="1"/>
    </row>
    <row r="3" spans="1:8" x14ac:dyDescent="0.25">
      <c r="A3" s="1" t="s">
        <v>112</v>
      </c>
    </row>
    <row r="4" spans="1:8" ht="15.75" thickBot="1" x14ac:dyDescent="0.3">
      <c r="A4" s="41"/>
      <c r="B4" s="30"/>
      <c r="C4" s="30"/>
      <c r="D4" s="30"/>
      <c r="E4" s="30"/>
    </row>
    <row r="5" spans="1:8" ht="15.75" thickTop="1" x14ac:dyDescent="0.25">
      <c r="A5" s="8"/>
      <c r="B5" s="40"/>
      <c r="C5" s="8"/>
      <c r="D5" s="8"/>
    </row>
    <row r="6" spans="1:8" x14ac:dyDescent="0.25">
      <c r="A6" s="8"/>
      <c r="B6" s="32" t="s">
        <v>113</v>
      </c>
      <c r="C6" s="38">
        <f>+'Lease Receivable Calculator'!PVReceivable</f>
        <v>4636978.0818122467</v>
      </c>
      <c r="D6" s="77" t="s">
        <v>18</v>
      </c>
    </row>
    <row r="7" spans="1:8" x14ac:dyDescent="0.25">
      <c r="A7" s="8"/>
      <c r="B7" s="32" t="s">
        <v>116</v>
      </c>
      <c r="C7" s="72">
        <v>60</v>
      </c>
      <c r="D7" s="77"/>
    </row>
    <row r="8" spans="1:8" x14ac:dyDescent="0.25">
      <c r="A8" s="8"/>
      <c r="B8" s="32" t="s">
        <v>114</v>
      </c>
      <c r="C8" s="38">
        <f>ROUND(+C6/UsefulLife,0)</f>
        <v>77283</v>
      </c>
      <c r="D8" s="77" t="s">
        <v>18</v>
      </c>
    </row>
    <row r="9" spans="1:8" x14ac:dyDescent="0.25">
      <c r="A9" s="8"/>
      <c r="B9" s="32" t="s">
        <v>115</v>
      </c>
      <c r="C9" s="38">
        <f>ROUND(+AmortMonthly*12,0)</f>
        <v>927396</v>
      </c>
      <c r="D9" s="77" t="s">
        <v>18</v>
      </c>
    </row>
    <row r="10" spans="1:8" ht="30" hidden="1" x14ac:dyDescent="0.25">
      <c r="A10" s="8"/>
      <c r="B10" s="27" t="s">
        <v>49</v>
      </c>
      <c r="C10" s="39">
        <v>1</v>
      </c>
      <c r="D10" s="8"/>
    </row>
    <row r="11" spans="1:8" ht="15.75" thickBot="1" x14ac:dyDescent="0.3">
      <c r="A11" s="35"/>
      <c r="B11" s="42"/>
      <c r="C11" s="43"/>
      <c r="D11" s="35"/>
      <c r="E11" s="35"/>
    </row>
    <row r="12" spans="1:8" x14ac:dyDescent="0.25">
      <c r="A12" s="8"/>
      <c r="B12" s="8"/>
      <c r="C12" s="8"/>
      <c r="D12" s="8"/>
    </row>
    <row r="13" spans="1:8" x14ac:dyDescent="0.25">
      <c r="A13" s="37" t="s">
        <v>17</v>
      </c>
      <c r="B13" s="4" t="s">
        <v>16</v>
      </c>
      <c r="C13" s="4" t="s">
        <v>7</v>
      </c>
      <c r="D13" s="4" t="s">
        <v>3</v>
      </c>
      <c r="F13" s="16"/>
    </row>
    <row r="14" spans="1:8" x14ac:dyDescent="0.25">
      <c r="A14" s="8"/>
      <c r="B14" s="8"/>
      <c r="C14" s="11"/>
      <c r="D14" s="11">
        <f>+C6</f>
        <v>4636978.0818122467</v>
      </c>
    </row>
    <row r="15" spans="1:8" x14ac:dyDescent="0.25">
      <c r="A15" s="26">
        <v>1</v>
      </c>
      <c r="B15" s="82">
        <f>FirstPmt</f>
        <v>43776</v>
      </c>
      <c r="C15" s="13">
        <f>+AmortMonthly</f>
        <v>77283</v>
      </c>
      <c r="D15" s="15">
        <f t="shared" ref="D15" si="0">+D14-C15</f>
        <v>4559695.0818122467</v>
      </c>
      <c r="F15" s="33" t="str">
        <f t="shared" ref="F15:F46" si="1">IF(AND(B15&gt;FYE_AR-365,B15&lt;=FYE_AR),"CY","")</f>
        <v/>
      </c>
      <c r="H15" s="26"/>
    </row>
    <row r="16" spans="1:8" x14ac:dyDescent="0.25">
      <c r="A16" s="26">
        <v>2</v>
      </c>
      <c r="B16" s="82">
        <f t="shared" ref="B16:B47" si="2">IF(A16&lt;=UsefulLife,DATE(YEAR(B15),MONTH(B15)+$C$10,DAY(B15)),"")</f>
        <v>43806</v>
      </c>
      <c r="C16" s="20">
        <f t="shared" ref="C16:C47" si="3">IF(A16&lt;=UsefulLife,AmortMonthly,"")</f>
        <v>77283</v>
      </c>
      <c r="D16" s="20">
        <f t="shared" ref="D16:D47" si="4">IF(A16&lt;=UsefulLife,D15-C16,"")</f>
        <v>4482412.0818122467</v>
      </c>
      <c r="F16" s="33" t="str">
        <f t="shared" si="1"/>
        <v/>
      </c>
      <c r="H16" s="26"/>
    </row>
    <row r="17" spans="1:8" x14ac:dyDescent="0.25">
      <c r="A17" s="26">
        <v>3</v>
      </c>
      <c r="B17" s="82">
        <f t="shared" si="2"/>
        <v>43837</v>
      </c>
      <c r="C17" s="20">
        <f t="shared" si="3"/>
        <v>77283</v>
      </c>
      <c r="D17" s="20">
        <f t="shared" si="4"/>
        <v>4405129.0818122467</v>
      </c>
      <c r="F17" s="33" t="str">
        <f t="shared" si="1"/>
        <v/>
      </c>
      <c r="H17" s="26"/>
    </row>
    <row r="18" spans="1:8" x14ac:dyDescent="0.25">
      <c r="A18" s="26">
        <v>4</v>
      </c>
      <c r="B18" s="82">
        <f t="shared" si="2"/>
        <v>43868</v>
      </c>
      <c r="C18" s="20">
        <f t="shared" si="3"/>
        <v>77283</v>
      </c>
      <c r="D18" s="20">
        <f t="shared" si="4"/>
        <v>4327846.0818122467</v>
      </c>
      <c r="F18" s="33" t="str">
        <f t="shared" si="1"/>
        <v/>
      </c>
      <c r="H18" s="26"/>
    </row>
    <row r="19" spans="1:8" x14ac:dyDescent="0.25">
      <c r="A19" s="26">
        <v>5</v>
      </c>
      <c r="B19" s="82">
        <f t="shared" si="2"/>
        <v>43897</v>
      </c>
      <c r="C19" s="20">
        <f t="shared" si="3"/>
        <v>77283</v>
      </c>
      <c r="D19" s="20">
        <f t="shared" si="4"/>
        <v>4250563.0818122467</v>
      </c>
      <c r="F19" s="33" t="str">
        <f t="shared" si="1"/>
        <v/>
      </c>
      <c r="H19" s="26"/>
    </row>
    <row r="20" spans="1:8" x14ac:dyDescent="0.25">
      <c r="A20" s="26">
        <v>6</v>
      </c>
      <c r="B20" s="82">
        <f t="shared" si="2"/>
        <v>43928</v>
      </c>
      <c r="C20" s="20">
        <f t="shared" si="3"/>
        <v>77283</v>
      </c>
      <c r="D20" s="20">
        <f t="shared" si="4"/>
        <v>4173280.0818122467</v>
      </c>
      <c r="F20" s="33" t="str">
        <f t="shared" si="1"/>
        <v/>
      </c>
      <c r="H20" s="26"/>
    </row>
    <row r="21" spans="1:8" x14ac:dyDescent="0.25">
      <c r="A21" s="26">
        <v>7</v>
      </c>
      <c r="B21" s="82">
        <f t="shared" si="2"/>
        <v>43958</v>
      </c>
      <c r="C21" s="20">
        <f t="shared" si="3"/>
        <v>77283</v>
      </c>
      <c r="D21" s="20">
        <f t="shared" si="4"/>
        <v>4095997.0818122467</v>
      </c>
      <c r="F21" s="33" t="str">
        <f t="shared" si="1"/>
        <v/>
      </c>
      <c r="H21" s="26"/>
    </row>
    <row r="22" spans="1:8" x14ac:dyDescent="0.25">
      <c r="A22" s="26">
        <v>8</v>
      </c>
      <c r="B22" s="82">
        <f t="shared" si="2"/>
        <v>43989</v>
      </c>
      <c r="C22" s="20">
        <f t="shared" si="3"/>
        <v>77283</v>
      </c>
      <c r="D22" s="20">
        <f t="shared" si="4"/>
        <v>4018714.0818122467</v>
      </c>
      <c r="F22" s="33" t="str">
        <f t="shared" si="1"/>
        <v/>
      </c>
      <c r="H22" s="26"/>
    </row>
    <row r="23" spans="1:8" x14ac:dyDescent="0.25">
      <c r="A23" s="26">
        <v>9</v>
      </c>
      <c r="B23" s="82">
        <f t="shared" si="2"/>
        <v>44019</v>
      </c>
      <c r="C23" s="20">
        <f t="shared" si="3"/>
        <v>77283</v>
      </c>
      <c r="D23" s="20">
        <f t="shared" si="4"/>
        <v>3941431.0818122467</v>
      </c>
      <c r="F23" s="33" t="str">
        <f t="shared" si="1"/>
        <v/>
      </c>
      <c r="H23" s="26"/>
    </row>
    <row r="24" spans="1:8" x14ac:dyDescent="0.25">
      <c r="A24" s="26">
        <v>10</v>
      </c>
      <c r="B24" s="82">
        <f t="shared" si="2"/>
        <v>44050</v>
      </c>
      <c r="C24" s="20">
        <f t="shared" si="3"/>
        <v>77283</v>
      </c>
      <c r="D24" s="20">
        <f t="shared" si="4"/>
        <v>3864148.0818122467</v>
      </c>
      <c r="F24" s="33" t="str">
        <f t="shared" si="1"/>
        <v/>
      </c>
      <c r="H24" s="26"/>
    </row>
    <row r="25" spans="1:8" x14ac:dyDescent="0.25">
      <c r="A25" s="26">
        <v>11</v>
      </c>
      <c r="B25" s="82">
        <f t="shared" si="2"/>
        <v>44081</v>
      </c>
      <c r="C25" s="20">
        <f t="shared" si="3"/>
        <v>77283</v>
      </c>
      <c r="D25" s="20">
        <f t="shared" si="4"/>
        <v>3786865.0818122467</v>
      </c>
      <c r="F25" s="33" t="str">
        <f t="shared" si="1"/>
        <v/>
      </c>
      <c r="H25" s="26"/>
    </row>
    <row r="26" spans="1:8" x14ac:dyDescent="0.25">
      <c r="A26" s="26">
        <v>12</v>
      </c>
      <c r="B26" s="82">
        <f t="shared" si="2"/>
        <v>44111</v>
      </c>
      <c r="C26" s="20">
        <f t="shared" si="3"/>
        <v>77283</v>
      </c>
      <c r="D26" s="20">
        <f t="shared" si="4"/>
        <v>3709582.0818122467</v>
      </c>
      <c r="F26" s="33" t="str">
        <f t="shared" si="1"/>
        <v/>
      </c>
      <c r="H26" s="26"/>
    </row>
    <row r="27" spans="1:8" x14ac:dyDescent="0.25">
      <c r="A27" s="26">
        <v>13</v>
      </c>
      <c r="B27" s="82">
        <f t="shared" si="2"/>
        <v>44142</v>
      </c>
      <c r="C27" s="20">
        <f t="shared" si="3"/>
        <v>77283</v>
      </c>
      <c r="D27" s="20">
        <f t="shared" si="4"/>
        <v>3632299.0818122467</v>
      </c>
      <c r="F27" s="33" t="str">
        <f t="shared" si="1"/>
        <v/>
      </c>
      <c r="H27" s="26"/>
    </row>
    <row r="28" spans="1:8" x14ac:dyDescent="0.25">
      <c r="A28" s="26">
        <v>14</v>
      </c>
      <c r="B28" s="82">
        <f t="shared" si="2"/>
        <v>44172</v>
      </c>
      <c r="C28" s="20">
        <f t="shared" si="3"/>
        <v>77283</v>
      </c>
      <c r="D28" s="20">
        <f t="shared" si="4"/>
        <v>3555016.0818122467</v>
      </c>
      <c r="F28" s="33" t="str">
        <f t="shared" si="1"/>
        <v/>
      </c>
      <c r="H28" s="26"/>
    </row>
    <row r="29" spans="1:8" x14ac:dyDescent="0.25">
      <c r="A29" s="26">
        <v>15</v>
      </c>
      <c r="B29" s="82">
        <f t="shared" si="2"/>
        <v>44203</v>
      </c>
      <c r="C29" s="20">
        <f t="shared" si="3"/>
        <v>77283</v>
      </c>
      <c r="D29" s="20">
        <f t="shared" si="4"/>
        <v>3477733.0818122467</v>
      </c>
      <c r="F29" s="33" t="str">
        <f t="shared" si="1"/>
        <v>CY</v>
      </c>
      <c r="H29" s="26"/>
    </row>
    <row r="30" spans="1:8" x14ac:dyDescent="0.25">
      <c r="A30" s="26">
        <v>16</v>
      </c>
      <c r="B30" s="82">
        <f t="shared" si="2"/>
        <v>44234</v>
      </c>
      <c r="C30" s="20">
        <f t="shared" si="3"/>
        <v>77283</v>
      </c>
      <c r="D30" s="20">
        <f t="shared" si="4"/>
        <v>3400450.0818122467</v>
      </c>
      <c r="F30" s="33" t="str">
        <f t="shared" si="1"/>
        <v>CY</v>
      </c>
      <c r="H30" s="26"/>
    </row>
    <row r="31" spans="1:8" x14ac:dyDescent="0.25">
      <c r="A31" s="26">
        <v>17</v>
      </c>
      <c r="B31" s="82">
        <f t="shared" si="2"/>
        <v>44262</v>
      </c>
      <c r="C31" s="20">
        <f t="shared" si="3"/>
        <v>77283</v>
      </c>
      <c r="D31" s="20">
        <f t="shared" si="4"/>
        <v>3323167.0818122467</v>
      </c>
      <c r="F31" s="33" t="str">
        <f t="shared" si="1"/>
        <v>CY</v>
      </c>
      <c r="H31" s="26"/>
    </row>
    <row r="32" spans="1:8" x14ac:dyDescent="0.25">
      <c r="A32" s="26">
        <v>18</v>
      </c>
      <c r="B32" s="82">
        <f t="shared" si="2"/>
        <v>44293</v>
      </c>
      <c r="C32" s="20">
        <f t="shared" si="3"/>
        <v>77283</v>
      </c>
      <c r="D32" s="20">
        <f t="shared" si="4"/>
        <v>3245884.0818122467</v>
      </c>
      <c r="F32" s="33" t="str">
        <f t="shared" si="1"/>
        <v>CY</v>
      </c>
      <c r="H32" s="26"/>
    </row>
    <row r="33" spans="1:8" x14ac:dyDescent="0.25">
      <c r="A33" s="26">
        <v>19</v>
      </c>
      <c r="B33" s="82">
        <f t="shared" si="2"/>
        <v>44323</v>
      </c>
      <c r="C33" s="20">
        <f t="shared" si="3"/>
        <v>77283</v>
      </c>
      <c r="D33" s="20">
        <f t="shared" si="4"/>
        <v>3168601.0818122467</v>
      </c>
      <c r="F33" s="33" t="str">
        <f t="shared" si="1"/>
        <v>CY</v>
      </c>
      <c r="H33" s="26"/>
    </row>
    <row r="34" spans="1:8" x14ac:dyDescent="0.25">
      <c r="A34" s="26">
        <v>20</v>
      </c>
      <c r="B34" s="82">
        <f t="shared" si="2"/>
        <v>44354</v>
      </c>
      <c r="C34" s="20">
        <f t="shared" si="3"/>
        <v>77283</v>
      </c>
      <c r="D34" s="20">
        <f t="shared" si="4"/>
        <v>3091318.0818122467</v>
      </c>
      <c r="F34" s="33" t="str">
        <f t="shared" si="1"/>
        <v>CY</v>
      </c>
      <c r="H34" s="26"/>
    </row>
    <row r="35" spans="1:8" x14ac:dyDescent="0.25">
      <c r="A35" s="26">
        <v>21</v>
      </c>
      <c r="B35" s="82">
        <f t="shared" si="2"/>
        <v>44384</v>
      </c>
      <c r="C35" s="20">
        <f t="shared" si="3"/>
        <v>77283</v>
      </c>
      <c r="D35" s="20">
        <f t="shared" si="4"/>
        <v>3014035.0818122467</v>
      </c>
      <c r="F35" s="33" t="str">
        <f t="shared" si="1"/>
        <v>CY</v>
      </c>
      <c r="H35" s="26"/>
    </row>
    <row r="36" spans="1:8" x14ac:dyDescent="0.25">
      <c r="A36" s="26">
        <v>22</v>
      </c>
      <c r="B36" s="82">
        <f t="shared" si="2"/>
        <v>44415</v>
      </c>
      <c r="C36" s="20">
        <f t="shared" si="3"/>
        <v>77283</v>
      </c>
      <c r="D36" s="20">
        <f t="shared" si="4"/>
        <v>2936752.0818122467</v>
      </c>
      <c r="F36" s="33" t="str">
        <f t="shared" si="1"/>
        <v>CY</v>
      </c>
      <c r="H36" s="26"/>
    </row>
    <row r="37" spans="1:8" x14ac:dyDescent="0.25">
      <c r="A37" s="26">
        <v>23</v>
      </c>
      <c r="B37" s="82">
        <f t="shared" si="2"/>
        <v>44446</v>
      </c>
      <c r="C37" s="20">
        <f t="shared" si="3"/>
        <v>77283</v>
      </c>
      <c r="D37" s="20">
        <f t="shared" si="4"/>
        <v>2859469.0818122467</v>
      </c>
      <c r="F37" s="33" t="str">
        <f t="shared" si="1"/>
        <v>CY</v>
      </c>
      <c r="H37" s="26"/>
    </row>
    <row r="38" spans="1:8" x14ac:dyDescent="0.25">
      <c r="A38" s="26">
        <v>24</v>
      </c>
      <c r="B38" s="82">
        <f t="shared" si="2"/>
        <v>44476</v>
      </c>
      <c r="C38" s="20">
        <f t="shared" si="3"/>
        <v>77283</v>
      </c>
      <c r="D38" s="20">
        <f t="shared" si="4"/>
        <v>2782186.0818122467</v>
      </c>
      <c r="F38" s="33" t="str">
        <f t="shared" si="1"/>
        <v>CY</v>
      </c>
      <c r="H38" s="26"/>
    </row>
    <row r="39" spans="1:8" x14ac:dyDescent="0.25">
      <c r="A39" s="26">
        <v>25</v>
      </c>
      <c r="B39" s="82">
        <f t="shared" si="2"/>
        <v>44507</v>
      </c>
      <c r="C39" s="20">
        <f t="shared" si="3"/>
        <v>77283</v>
      </c>
      <c r="D39" s="20">
        <f t="shared" si="4"/>
        <v>2704903.0818122467</v>
      </c>
      <c r="F39" s="33" t="str">
        <f t="shared" si="1"/>
        <v>CY</v>
      </c>
      <c r="H39" s="26"/>
    </row>
    <row r="40" spans="1:8" x14ac:dyDescent="0.25">
      <c r="A40" s="26">
        <v>26</v>
      </c>
      <c r="B40" s="82">
        <f t="shared" si="2"/>
        <v>44537</v>
      </c>
      <c r="C40" s="20">
        <f t="shared" si="3"/>
        <v>77283</v>
      </c>
      <c r="D40" s="20">
        <f t="shared" si="4"/>
        <v>2627620.0818122467</v>
      </c>
      <c r="F40" s="33" t="str">
        <f t="shared" si="1"/>
        <v>CY</v>
      </c>
      <c r="H40" s="26"/>
    </row>
    <row r="41" spans="1:8" x14ac:dyDescent="0.25">
      <c r="A41" s="26">
        <v>27</v>
      </c>
      <c r="B41" s="82">
        <f t="shared" si="2"/>
        <v>44568</v>
      </c>
      <c r="C41" s="20">
        <f t="shared" si="3"/>
        <v>77283</v>
      </c>
      <c r="D41" s="20">
        <f t="shared" si="4"/>
        <v>2550337.0818122467</v>
      </c>
      <c r="F41" s="33" t="str">
        <f t="shared" si="1"/>
        <v/>
      </c>
      <c r="H41" s="26"/>
    </row>
    <row r="42" spans="1:8" x14ac:dyDescent="0.25">
      <c r="A42" s="26">
        <v>28</v>
      </c>
      <c r="B42" s="82">
        <f t="shared" si="2"/>
        <v>44599</v>
      </c>
      <c r="C42" s="20">
        <f t="shared" si="3"/>
        <v>77283</v>
      </c>
      <c r="D42" s="20">
        <f t="shared" si="4"/>
        <v>2473054.0818122467</v>
      </c>
      <c r="F42" s="33" t="str">
        <f t="shared" si="1"/>
        <v/>
      </c>
      <c r="H42" s="26"/>
    </row>
    <row r="43" spans="1:8" x14ac:dyDescent="0.25">
      <c r="A43" s="26">
        <v>29</v>
      </c>
      <c r="B43" s="82">
        <f t="shared" si="2"/>
        <v>44627</v>
      </c>
      <c r="C43" s="20">
        <f t="shared" si="3"/>
        <v>77283</v>
      </c>
      <c r="D43" s="20">
        <f t="shared" si="4"/>
        <v>2395771.0818122467</v>
      </c>
      <c r="F43" s="33" t="str">
        <f t="shared" si="1"/>
        <v/>
      </c>
      <c r="H43" s="26"/>
    </row>
    <row r="44" spans="1:8" x14ac:dyDescent="0.25">
      <c r="A44" s="26">
        <v>30</v>
      </c>
      <c r="B44" s="82">
        <f t="shared" si="2"/>
        <v>44658</v>
      </c>
      <c r="C44" s="20">
        <f t="shared" si="3"/>
        <v>77283</v>
      </c>
      <c r="D44" s="20">
        <f t="shared" si="4"/>
        <v>2318488.0818122467</v>
      </c>
      <c r="F44" s="33" t="str">
        <f t="shared" si="1"/>
        <v/>
      </c>
      <c r="H44" s="26"/>
    </row>
    <row r="45" spans="1:8" x14ac:dyDescent="0.25">
      <c r="A45" s="26">
        <v>31</v>
      </c>
      <c r="B45" s="82">
        <f t="shared" si="2"/>
        <v>44688</v>
      </c>
      <c r="C45" s="20">
        <f t="shared" si="3"/>
        <v>77283</v>
      </c>
      <c r="D45" s="20">
        <f t="shared" si="4"/>
        <v>2241205.0818122467</v>
      </c>
      <c r="F45" s="33" t="str">
        <f t="shared" si="1"/>
        <v/>
      </c>
      <c r="H45" s="26"/>
    </row>
    <row r="46" spans="1:8" x14ac:dyDescent="0.25">
      <c r="A46" s="26">
        <v>32</v>
      </c>
      <c r="B46" s="82">
        <f t="shared" si="2"/>
        <v>44719</v>
      </c>
      <c r="C46" s="20">
        <f t="shared" si="3"/>
        <v>77283</v>
      </c>
      <c r="D46" s="20">
        <f t="shared" si="4"/>
        <v>2163922.0818122467</v>
      </c>
      <c r="F46" s="33" t="str">
        <f t="shared" si="1"/>
        <v/>
      </c>
      <c r="H46" s="26"/>
    </row>
    <row r="47" spans="1:8" x14ac:dyDescent="0.25">
      <c r="A47" s="26">
        <v>33</v>
      </c>
      <c r="B47" s="82">
        <f t="shared" si="2"/>
        <v>44749</v>
      </c>
      <c r="C47" s="20">
        <f t="shared" si="3"/>
        <v>77283</v>
      </c>
      <c r="D47" s="20">
        <f t="shared" si="4"/>
        <v>2086639.0818122467</v>
      </c>
      <c r="F47" s="33" t="str">
        <f t="shared" ref="F47:F78" si="5">IF(AND(B47&gt;FYE_AR-365,B47&lt;=FYE_AR),"CY","")</f>
        <v/>
      </c>
      <c r="H47" s="26"/>
    </row>
    <row r="48" spans="1:8" x14ac:dyDescent="0.25">
      <c r="A48" s="26">
        <v>34</v>
      </c>
      <c r="B48" s="82">
        <f t="shared" ref="B48:B79" si="6">IF(A48&lt;=UsefulLife,DATE(YEAR(B47),MONTH(B47)+$C$10,DAY(B47)),"")</f>
        <v>44780</v>
      </c>
      <c r="C48" s="20">
        <f t="shared" ref="C48:C79" si="7">IF(A48&lt;=UsefulLife,AmortMonthly,"")</f>
        <v>77283</v>
      </c>
      <c r="D48" s="20">
        <f t="shared" ref="D48:D79" si="8">IF(A48&lt;=UsefulLife,D47-C48,"")</f>
        <v>2009356.0818122467</v>
      </c>
      <c r="F48" s="33" t="str">
        <f t="shared" si="5"/>
        <v/>
      </c>
      <c r="H48" s="26"/>
    </row>
    <row r="49" spans="1:8" x14ac:dyDescent="0.25">
      <c r="A49" s="26">
        <v>35</v>
      </c>
      <c r="B49" s="82">
        <f t="shared" si="6"/>
        <v>44811</v>
      </c>
      <c r="C49" s="20">
        <f t="shared" si="7"/>
        <v>77283</v>
      </c>
      <c r="D49" s="20">
        <f t="shared" si="8"/>
        <v>1932073.0818122467</v>
      </c>
      <c r="F49" s="33" t="str">
        <f t="shared" si="5"/>
        <v/>
      </c>
      <c r="H49" s="26"/>
    </row>
    <row r="50" spans="1:8" x14ac:dyDescent="0.25">
      <c r="A50" s="26">
        <v>36</v>
      </c>
      <c r="B50" s="82">
        <f t="shared" si="6"/>
        <v>44841</v>
      </c>
      <c r="C50" s="20">
        <f t="shared" si="7"/>
        <v>77283</v>
      </c>
      <c r="D50" s="20">
        <f t="shared" si="8"/>
        <v>1854790.0818122467</v>
      </c>
      <c r="F50" s="33" t="str">
        <f t="shared" si="5"/>
        <v/>
      </c>
      <c r="H50" s="26"/>
    </row>
    <row r="51" spans="1:8" x14ac:dyDescent="0.25">
      <c r="A51" s="26">
        <v>37</v>
      </c>
      <c r="B51" s="82">
        <f t="shared" si="6"/>
        <v>44872</v>
      </c>
      <c r="C51" s="20">
        <f t="shared" si="7"/>
        <v>77283</v>
      </c>
      <c r="D51" s="20">
        <f t="shared" si="8"/>
        <v>1777507.0818122467</v>
      </c>
      <c r="F51" s="33" t="str">
        <f t="shared" si="5"/>
        <v/>
      </c>
      <c r="H51" s="26"/>
    </row>
    <row r="52" spans="1:8" x14ac:dyDescent="0.25">
      <c r="A52" s="26">
        <v>38</v>
      </c>
      <c r="B52" s="82">
        <f t="shared" si="6"/>
        <v>44902</v>
      </c>
      <c r="C52" s="20">
        <f t="shared" si="7"/>
        <v>77283</v>
      </c>
      <c r="D52" s="20">
        <f t="shared" si="8"/>
        <v>1700224.0818122467</v>
      </c>
      <c r="F52" s="33" t="str">
        <f t="shared" si="5"/>
        <v/>
      </c>
      <c r="H52" s="26"/>
    </row>
    <row r="53" spans="1:8" x14ac:dyDescent="0.25">
      <c r="A53" s="26">
        <v>39</v>
      </c>
      <c r="B53" s="82">
        <f t="shared" si="6"/>
        <v>44933</v>
      </c>
      <c r="C53" s="20">
        <f t="shared" si="7"/>
        <v>77283</v>
      </c>
      <c r="D53" s="20">
        <f t="shared" si="8"/>
        <v>1622941.0818122467</v>
      </c>
      <c r="F53" s="33" t="str">
        <f t="shared" si="5"/>
        <v/>
      </c>
      <c r="H53" s="26"/>
    </row>
    <row r="54" spans="1:8" x14ac:dyDescent="0.25">
      <c r="A54" s="26">
        <v>40</v>
      </c>
      <c r="B54" s="82">
        <f t="shared" si="6"/>
        <v>44964</v>
      </c>
      <c r="C54" s="20">
        <f t="shared" si="7"/>
        <v>77283</v>
      </c>
      <c r="D54" s="20">
        <f t="shared" si="8"/>
        <v>1545658.0818122467</v>
      </c>
      <c r="F54" s="33" t="str">
        <f t="shared" si="5"/>
        <v/>
      </c>
      <c r="H54" s="26"/>
    </row>
    <row r="55" spans="1:8" x14ac:dyDescent="0.25">
      <c r="A55" s="26">
        <v>41</v>
      </c>
      <c r="B55" s="82">
        <f t="shared" si="6"/>
        <v>44992</v>
      </c>
      <c r="C55" s="20">
        <f t="shared" si="7"/>
        <v>77283</v>
      </c>
      <c r="D55" s="20">
        <f t="shared" si="8"/>
        <v>1468375.0818122467</v>
      </c>
      <c r="F55" s="33" t="str">
        <f t="shared" si="5"/>
        <v/>
      </c>
      <c r="H55" s="26"/>
    </row>
    <row r="56" spans="1:8" x14ac:dyDescent="0.25">
      <c r="A56" s="26">
        <v>42</v>
      </c>
      <c r="B56" s="82">
        <f t="shared" si="6"/>
        <v>45023</v>
      </c>
      <c r="C56" s="20">
        <f t="shared" si="7"/>
        <v>77283</v>
      </c>
      <c r="D56" s="20">
        <f t="shared" si="8"/>
        <v>1391092.0818122467</v>
      </c>
      <c r="F56" s="33" t="str">
        <f t="shared" si="5"/>
        <v/>
      </c>
      <c r="H56" s="26"/>
    </row>
    <row r="57" spans="1:8" x14ac:dyDescent="0.25">
      <c r="A57" s="26">
        <v>43</v>
      </c>
      <c r="B57" s="82">
        <f t="shared" si="6"/>
        <v>45053</v>
      </c>
      <c r="C57" s="20">
        <f t="shared" si="7"/>
        <v>77283</v>
      </c>
      <c r="D57" s="20">
        <f t="shared" si="8"/>
        <v>1313809.0818122467</v>
      </c>
      <c r="F57" s="33" t="str">
        <f t="shared" si="5"/>
        <v/>
      </c>
      <c r="H57" s="26"/>
    </row>
    <row r="58" spans="1:8" x14ac:dyDescent="0.25">
      <c r="A58" s="26">
        <v>44</v>
      </c>
      <c r="B58" s="82">
        <f t="shared" si="6"/>
        <v>45084</v>
      </c>
      <c r="C58" s="20">
        <f t="shared" si="7"/>
        <v>77283</v>
      </c>
      <c r="D58" s="20">
        <f t="shared" si="8"/>
        <v>1236526.0818122467</v>
      </c>
      <c r="F58" s="33" t="str">
        <f t="shared" si="5"/>
        <v/>
      </c>
      <c r="H58" s="26"/>
    </row>
    <row r="59" spans="1:8" x14ac:dyDescent="0.25">
      <c r="A59" s="26">
        <v>45</v>
      </c>
      <c r="B59" s="82">
        <f t="shared" si="6"/>
        <v>45114</v>
      </c>
      <c r="C59" s="20">
        <f t="shared" si="7"/>
        <v>77283</v>
      </c>
      <c r="D59" s="20">
        <f t="shared" si="8"/>
        <v>1159243.0818122467</v>
      </c>
      <c r="F59" s="33" t="str">
        <f t="shared" si="5"/>
        <v/>
      </c>
      <c r="H59" s="26"/>
    </row>
    <row r="60" spans="1:8" x14ac:dyDescent="0.25">
      <c r="A60" s="26">
        <v>46</v>
      </c>
      <c r="B60" s="82">
        <f t="shared" si="6"/>
        <v>45145</v>
      </c>
      <c r="C60" s="20">
        <f t="shared" si="7"/>
        <v>77283</v>
      </c>
      <c r="D60" s="20">
        <f t="shared" si="8"/>
        <v>1081960.0818122467</v>
      </c>
      <c r="F60" s="33" t="str">
        <f t="shared" si="5"/>
        <v/>
      </c>
      <c r="H60" s="26"/>
    </row>
    <row r="61" spans="1:8" x14ac:dyDescent="0.25">
      <c r="A61" s="26">
        <v>47</v>
      </c>
      <c r="B61" s="82">
        <f t="shared" si="6"/>
        <v>45176</v>
      </c>
      <c r="C61" s="20">
        <f t="shared" si="7"/>
        <v>77283</v>
      </c>
      <c r="D61" s="20">
        <f t="shared" si="8"/>
        <v>1004677.0818122467</v>
      </c>
      <c r="F61" s="33" t="str">
        <f t="shared" si="5"/>
        <v/>
      </c>
      <c r="H61" s="26"/>
    </row>
    <row r="62" spans="1:8" x14ac:dyDescent="0.25">
      <c r="A62" s="26">
        <v>48</v>
      </c>
      <c r="B62" s="82">
        <f t="shared" si="6"/>
        <v>45206</v>
      </c>
      <c r="C62" s="20">
        <f t="shared" si="7"/>
        <v>77283</v>
      </c>
      <c r="D62" s="20">
        <f t="shared" si="8"/>
        <v>927394.0818122467</v>
      </c>
      <c r="F62" s="33" t="str">
        <f t="shared" si="5"/>
        <v/>
      </c>
      <c r="H62" s="26"/>
    </row>
    <row r="63" spans="1:8" x14ac:dyDescent="0.25">
      <c r="A63" s="26">
        <v>49</v>
      </c>
      <c r="B63" s="82">
        <f t="shared" si="6"/>
        <v>45237</v>
      </c>
      <c r="C63" s="20">
        <f t="shared" si="7"/>
        <v>77283</v>
      </c>
      <c r="D63" s="20">
        <f t="shared" si="8"/>
        <v>850111.0818122467</v>
      </c>
      <c r="F63" s="33" t="str">
        <f t="shared" si="5"/>
        <v/>
      </c>
    </row>
    <row r="64" spans="1:8" x14ac:dyDescent="0.25">
      <c r="A64" s="26">
        <v>50</v>
      </c>
      <c r="B64" s="82">
        <f t="shared" si="6"/>
        <v>45267</v>
      </c>
      <c r="C64" s="20">
        <f t="shared" si="7"/>
        <v>77283</v>
      </c>
      <c r="D64" s="20">
        <f t="shared" si="8"/>
        <v>772828.0818122467</v>
      </c>
      <c r="F64" s="33" t="str">
        <f t="shared" si="5"/>
        <v/>
      </c>
    </row>
    <row r="65" spans="1:6" x14ac:dyDescent="0.25">
      <c r="A65" s="26">
        <v>51</v>
      </c>
      <c r="B65" s="82">
        <f t="shared" si="6"/>
        <v>45298</v>
      </c>
      <c r="C65" s="20">
        <f t="shared" si="7"/>
        <v>77283</v>
      </c>
      <c r="D65" s="20">
        <f t="shared" si="8"/>
        <v>695545.0818122467</v>
      </c>
      <c r="F65" s="33" t="str">
        <f t="shared" si="5"/>
        <v/>
      </c>
    </row>
    <row r="66" spans="1:6" x14ac:dyDescent="0.25">
      <c r="A66" s="26">
        <v>52</v>
      </c>
      <c r="B66" s="82">
        <f t="shared" si="6"/>
        <v>45329</v>
      </c>
      <c r="C66" s="20">
        <f t="shared" si="7"/>
        <v>77283</v>
      </c>
      <c r="D66" s="20">
        <f t="shared" si="8"/>
        <v>618262.0818122467</v>
      </c>
      <c r="F66" s="33" t="str">
        <f t="shared" si="5"/>
        <v/>
      </c>
    </row>
    <row r="67" spans="1:6" x14ac:dyDescent="0.25">
      <c r="A67" s="26">
        <v>53</v>
      </c>
      <c r="B67" s="82">
        <f t="shared" si="6"/>
        <v>45358</v>
      </c>
      <c r="C67" s="20">
        <f t="shared" si="7"/>
        <v>77283</v>
      </c>
      <c r="D67" s="20">
        <f t="shared" si="8"/>
        <v>540979.0818122467</v>
      </c>
      <c r="F67" s="33" t="str">
        <f t="shared" si="5"/>
        <v/>
      </c>
    </row>
    <row r="68" spans="1:6" x14ac:dyDescent="0.25">
      <c r="A68" s="26">
        <v>54</v>
      </c>
      <c r="B68" s="82">
        <f t="shared" si="6"/>
        <v>45389</v>
      </c>
      <c r="C68" s="20">
        <f t="shared" si="7"/>
        <v>77283</v>
      </c>
      <c r="D68" s="20">
        <f t="shared" si="8"/>
        <v>463696.0818122467</v>
      </c>
      <c r="F68" s="33" t="str">
        <f t="shared" si="5"/>
        <v/>
      </c>
    </row>
    <row r="69" spans="1:6" x14ac:dyDescent="0.25">
      <c r="A69" s="26">
        <v>55</v>
      </c>
      <c r="B69" s="82">
        <f t="shared" si="6"/>
        <v>45419</v>
      </c>
      <c r="C69" s="20">
        <f t="shared" si="7"/>
        <v>77283</v>
      </c>
      <c r="D69" s="20">
        <f t="shared" si="8"/>
        <v>386413.0818122467</v>
      </c>
      <c r="F69" s="33" t="str">
        <f t="shared" si="5"/>
        <v/>
      </c>
    </row>
    <row r="70" spans="1:6" x14ac:dyDescent="0.25">
      <c r="A70" s="26">
        <v>56</v>
      </c>
      <c r="B70" s="82">
        <f t="shared" si="6"/>
        <v>45450</v>
      </c>
      <c r="C70" s="20">
        <f t="shared" si="7"/>
        <v>77283</v>
      </c>
      <c r="D70" s="20">
        <f t="shared" si="8"/>
        <v>309130.0818122467</v>
      </c>
      <c r="F70" s="33" t="str">
        <f t="shared" si="5"/>
        <v/>
      </c>
    </row>
    <row r="71" spans="1:6" x14ac:dyDescent="0.25">
      <c r="A71" s="26">
        <v>57</v>
      </c>
      <c r="B71" s="82">
        <f t="shared" si="6"/>
        <v>45480</v>
      </c>
      <c r="C71" s="20">
        <f t="shared" si="7"/>
        <v>77283</v>
      </c>
      <c r="D71" s="20">
        <f t="shared" si="8"/>
        <v>231847.0818122467</v>
      </c>
      <c r="F71" s="33" t="str">
        <f t="shared" si="5"/>
        <v/>
      </c>
    </row>
    <row r="72" spans="1:6" x14ac:dyDescent="0.25">
      <c r="A72" s="26">
        <v>58</v>
      </c>
      <c r="B72" s="82">
        <f t="shared" si="6"/>
        <v>45511</v>
      </c>
      <c r="C72" s="20">
        <f t="shared" si="7"/>
        <v>77283</v>
      </c>
      <c r="D72" s="20">
        <f t="shared" si="8"/>
        <v>154564.0818122467</v>
      </c>
      <c r="F72" s="33" t="str">
        <f t="shared" si="5"/>
        <v/>
      </c>
    </row>
    <row r="73" spans="1:6" x14ac:dyDescent="0.25">
      <c r="A73" s="26">
        <v>59</v>
      </c>
      <c r="B73" s="82">
        <f t="shared" si="6"/>
        <v>45542</v>
      </c>
      <c r="C73" s="20">
        <f t="shared" si="7"/>
        <v>77283</v>
      </c>
      <c r="D73" s="20">
        <f t="shared" si="8"/>
        <v>77281.081812246703</v>
      </c>
      <c r="F73" s="33" t="str">
        <f t="shared" si="5"/>
        <v/>
      </c>
    </row>
    <row r="74" spans="1:6" x14ac:dyDescent="0.25">
      <c r="A74" s="26">
        <v>60</v>
      </c>
      <c r="B74" s="82">
        <f t="shared" si="6"/>
        <v>45572</v>
      </c>
      <c r="C74" s="20">
        <f t="shared" si="7"/>
        <v>77283</v>
      </c>
      <c r="D74" s="20">
        <f t="shared" si="8"/>
        <v>-1.9181877532973886</v>
      </c>
      <c r="F74" s="33" t="str">
        <f t="shared" si="5"/>
        <v/>
      </c>
    </row>
    <row r="75" spans="1:6" x14ac:dyDescent="0.25">
      <c r="A75" s="26">
        <v>61</v>
      </c>
      <c r="B75" s="82" t="str">
        <f t="shared" si="6"/>
        <v/>
      </c>
      <c r="C75" s="20" t="str">
        <f t="shared" si="7"/>
        <v/>
      </c>
      <c r="D75" s="20" t="str">
        <f t="shared" si="8"/>
        <v/>
      </c>
      <c r="F75" s="33" t="str">
        <f t="shared" si="5"/>
        <v/>
      </c>
    </row>
    <row r="76" spans="1:6" x14ac:dyDescent="0.25">
      <c r="A76" s="26">
        <v>62</v>
      </c>
      <c r="B76" s="82" t="str">
        <f t="shared" si="6"/>
        <v/>
      </c>
      <c r="C76" s="20" t="str">
        <f t="shared" si="7"/>
        <v/>
      </c>
      <c r="D76" s="20" t="str">
        <f t="shared" si="8"/>
        <v/>
      </c>
      <c r="F76" s="33" t="str">
        <f t="shared" si="5"/>
        <v/>
      </c>
    </row>
    <row r="77" spans="1:6" x14ac:dyDescent="0.25">
      <c r="A77" s="26">
        <v>63</v>
      </c>
      <c r="B77" s="82" t="str">
        <f t="shared" si="6"/>
        <v/>
      </c>
      <c r="C77" s="20" t="str">
        <f t="shared" si="7"/>
        <v/>
      </c>
      <c r="D77" s="20" t="str">
        <f t="shared" si="8"/>
        <v/>
      </c>
      <c r="F77" s="33" t="str">
        <f t="shared" si="5"/>
        <v/>
      </c>
    </row>
    <row r="78" spans="1:6" x14ac:dyDescent="0.25">
      <c r="A78" s="26">
        <v>64</v>
      </c>
      <c r="B78" s="82" t="str">
        <f t="shared" si="6"/>
        <v/>
      </c>
      <c r="C78" s="20" t="str">
        <f t="shared" si="7"/>
        <v/>
      </c>
      <c r="D78" s="20" t="str">
        <f t="shared" si="8"/>
        <v/>
      </c>
      <c r="F78" s="33" t="str">
        <f t="shared" si="5"/>
        <v/>
      </c>
    </row>
    <row r="79" spans="1:6" x14ac:dyDescent="0.25">
      <c r="A79" s="26">
        <v>65</v>
      </c>
      <c r="B79" s="82" t="str">
        <f t="shared" si="6"/>
        <v/>
      </c>
      <c r="C79" s="20" t="str">
        <f t="shared" si="7"/>
        <v/>
      </c>
      <c r="D79" s="20" t="str">
        <f t="shared" si="8"/>
        <v/>
      </c>
      <c r="F79" s="33" t="str">
        <f t="shared" ref="F79:F110" si="9">IF(AND(B79&gt;FYE_AR-365,B79&lt;=FYE_AR),"CY","")</f>
        <v/>
      </c>
    </row>
    <row r="80" spans="1:6" x14ac:dyDescent="0.25">
      <c r="A80" s="26">
        <v>66</v>
      </c>
      <c r="B80" s="82" t="str">
        <f t="shared" ref="B80:B111" si="10">IF(A80&lt;=UsefulLife,DATE(YEAR(B79),MONTH(B79)+$C$10,DAY(B79)),"")</f>
        <v/>
      </c>
      <c r="C80" s="20" t="str">
        <f t="shared" ref="C80:C111" si="11">IF(A80&lt;=UsefulLife,AmortMonthly,"")</f>
        <v/>
      </c>
      <c r="D80" s="20" t="str">
        <f t="shared" ref="D80:D111" si="12">IF(A80&lt;=UsefulLife,D79-C80,"")</f>
        <v/>
      </c>
      <c r="F80" s="33" t="str">
        <f t="shared" si="9"/>
        <v/>
      </c>
    </row>
    <row r="81" spans="1:6" x14ac:dyDescent="0.25">
      <c r="A81" s="26">
        <v>67</v>
      </c>
      <c r="B81" s="82" t="str">
        <f t="shared" si="10"/>
        <v/>
      </c>
      <c r="C81" s="20" t="str">
        <f t="shared" si="11"/>
        <v/>
      </c>
      <c r="D81" s="20" t="str">
        <f t="shared" si="12"/>
        <v/>
      </c>
      <c r="F81" s="33" t="str">
        <f t="shared" si="9"/>
        <v/>
      </c>
    </row>
    <row r="82" spans="1:6" x14ac:dyDescent="0.25">
      <c r="A82" s="26">
        <v>68</v>
      </c>
      <c r="B82" s="82" t="str">
        <f t="shared" si="10"/>
        <v/>
      </c>
      <c r="C82" s="20" t="str">
        <f t="shared" si="11"/>
        <v/>
      </c>
      <c r="D82" s="20" t="str">
        <f t="shared" si="12"/>
        <v/>
      </c>
      <c r="F82" s="33" t="str">
        <f t="shared" si="9"/>
        <v/>
      </c>
    </row>
    <row r="83" spans="1:6" x14ac:dyDescent="0.25">
      <c r="A83" s="26">
        <v>69</v>
      </c>
      <c r="B83" s="82" t="str">
        <f t="shared" si="10"/>
        <v/>
      </c>
      <c r="C83" s="20" t="str">
        <f t="shared" si="11"/>
        <v/>
      </c>
      <c r="D83" s="20" t="str">
        <f t="shared" si="12"/>
        <v/>
      </c>
      <c r="F83" s="33" t="str">
        <f t="shared" si="9"/>
        <v/>
      </c>
    </row>
    <row r="84" spans="1:6" x14ac:dyDescent="0.25">
      <c r="A84" s="26">
        <v>70</v>
      </c>
      <c r="B84" s="82" t="str">
        <f t="shared" si="10"/>
        <v/>
      </c>
      <c r="C84" s="20" t="str">
        <f t="shared" si="11"/>
        <v/>
      </c>
      <c r="D84" s="20" t="str">
        <f t="shared" si="12"/>
        <v/>
      </c>
      <c r="F84" s="33" t="str">
        <f t="shared" si="9"/>
        <v/>
      </c>
    </row>
    <row r="85" spans="1:6" x14ac:dyDescent="0.25">
      <c r="A85" s="26">
        <v>71</v>
      </c>
      <c r="B85" s="82" t="str">
        <f t="shared" si="10"/>
        <v/>
      </c>
      <c r="C85" s="20" t="str">
        <f t="shared" si="11"/>
        <v/>
      </c>
      <c r="D85" s="20" t="str">
        <f t="shared" si="12"/>
        <v/>
      </c>
      <c r="F85" s="33" t="str">
        <f t="shared" si="9"/>
        <v/>
      </c>
    </row>
    <row r="86" spans="1:6" x14ac:dyDescent="0.25">
      <c r="A86" s="26">
        <v>72</v>
      </c>
      <c r="B86" s="82" t="str">
        <f t="shared" si="10"/>
        <v/>
      </c>
      <c r="C86" s="20" t="str">
        <f t="shared" si="11"/>
        <v/>
      </c>
      <c r="D86" s="20" t="str">
        <f t="shared" si="12"/>
        <v/>
      </c>
      <c r="F86" s="33" t="str">
        <f t="shared" si="9"/>
        <v/>
      </c>
    </row>
    <row r="87" spans="1:6" x14ac:dyDescent="0.25">
      <c r="A87" s="26">
        <v>73</v>
      </c>
      <c r="B87" s="82" t="str">
        <f t="shared" si="10"/>
        <v/>
      </c>
      <c r="C87" s="20" t="str">
        <f t="shared" si="11"/>
        <v/>
      </c>
      <c r="D87" s="20" t="str">
        <f t="shared" si="12"/>
        <v/>
      </c>
      <c r="F87" s="33" t="str">
        <f t="shared" si="9"/>
        <v/>
      </c>
    </row>
    <row r="88" spans="1:6" x14ac:dyDescent="0.25">
      <c r="A88" s="26">
        <v>74</v>
      </c>
      <c r="B88" s="82" t="str">
        <f t="shared" si="10"/>
        <v/>
      </c>
      <c r="C88" s="20" t="str">
        <f t="shared" si="11"/>
        <v/>
      </c>
      <c r="D88" s="20" t="str">
        <f t="shared" si="12"/>
        <v/>
      </c>
      <c r="F88" s="33" t="str">
        <f t="shared" si="9"/>
        <v/>
      </c>
    </row>
    <row r="89" spans="1:6" x14ac:dyDescent="0.25">
      <c r="A89" s="26">
        <v>75</v>
      </c>
      <c r="B89" s="82" t="str">
        <f t="shared" si="10"/>
        <v/>
      </c>
      <c r="C89" s="20" t="str">
        <f t="shared" si="11"/>
        <v/>
      </c>
      <c r="D89" s="20" t="str">
        <f t="shared" si="12"/>
        <v/>
      </c>
      <c r="F89" s="33" t="str">
        <f t="shared" si="9"/>
        <v/>
      </c>
    </row>
    <row r="90" spans="1:6" x14ac:dyDescent="0.25">
      <c r="A90" s="26">
        <v>76</v>
      </c>
      <c r="B90" s="82" t="str">
        <f t="shared" si="10"/>
        <v/>
      </c>
      <c r="C90" s="20" t="str">
        <f t="shared" si="11"/>
        <v/>
      </c>
      <c r="D90" s="20" t="str">
        <f t="shared" si="12"/>
        <v/>
      </c>
      <c r="F90" s="33" t="str">
        <f t="shared" si="9"/>
        <v/>
      </c>
    </row>
    <row r="91" spans="1:6" x14ac:dyDescent="0.25">
      <c r="A91" s="26">
        <v>77</v>
      </c>
      <c r="B91" s="82" t="str">
        <f t="shared" si="10"/>
        <v/>
      </c>
      <c r="C91" s="20" t="str">
        <f t="shared" si="11"/>
        <v/>
      </c>
      <c r="D91" s="20" t="str">
        <f t="shared" si="12"/>
        <v/>
      </c>
      <c r="F91" s="33" t="str">
        <f t="shared" si="9"/>
        <v/>
      </c>
    </row>
    <row r="92" spans="1:6" x14ac:dyDescent="0.25">
      <c r="A92" s="26">
        <v>78</v>
      </c>
      <c r="B92" s="82" t="str">
        <f t="shared" si="10"/>
        <v/>
      </c>
      <c r="C92" s="20" t="str">
        <f t="shared" si="11"/>
        <v/>
      </c>
      <c r="D92" s="20" t="str">
        <f t="shared" si="12"/>
        <v/>
      </c>
      <c r="F92" s="33" t="str">
        <f t="shared" si="9"/>
        <v/>
      </c>
    </row>
    <row r="93" spans="1:6" x14ac:dyDescent="0.25">
      <c r="A93" s="26">
        <v>79</v>
      </c>
      <c r="B93" s="82" t="str">
        <f t="shared" si="10"/>
        <v/>
      </c>
      <c r="C93" s="20" t="str">
        <f t="shared" si="11"/>
        <v/>
      </c>
      <c r="D93" s="20" t="str">
        <f t="shared" si="12"/>
        <v/>
      </c>
      <c r="F93" s="33" t="str">
        <f t="shared" si="9"/>
        <v/>
      </c>
    </row>
    <row r="94" spans="1:6" x14ac:dyDescent="0.25">
      <c r="A94" s="26">
        <v>80</v>
      </c>
      <c r="B94" s="82" t="str">
        <f t="shared" si="10"/>
        <v/>
      </c>
      <c r="C94" s="20" t="str">
        <f t="shared" si="11"/>
        <v/>
      </c>
      <c r="D94" s="20" t="str">
        <f t="shared" si="12"/>
        <v/>
      </c>
      <c r="F94" s="33" t="str">
        <f t="shared" si="9"/>
        <v/>
      </c>
    </row>
    <row r="95" spans="1:6" x14ac:dyDescent="0.25">
      <c r="A95" s="26">
        <v>81</v>
      </c>
      <c r="B95" s="82" t="str">
        <f t="shared" si="10"/>
        <v/>
      </c>
      <c r="C95" s="20" t="str">
        <f t="shared" si="11"/>
        <v/>
      </c>
      <c r="D95" s="20" t="str">
        <f t="shared" si="12"/>
        <v/>
      </c>
      <c r="F95" s="33" t="str">
        <f t="shared" si="9"/>
        <v/>
      </c>
    </row>
    <row r="96" spans="1:6" x14ac:dyDescent="0.25">
      <c r="A96" s="26">
        <v>82</v>
      </c>
      <c r="B96" s="82" t="str">
        <f t="shared" si="10"/>
        <v/>
      </c>
      <c r="C96" s="20" t="str">
        <f t="shared" si="11"/>
        <v/>
      </c>
      <c r="D96" s="20" t="str">
        <f t="shared" si="12"/>
        <v/>
      </c>
      <c r="F96" s="33" t="str">
        <f t="shared" si="9"/>
        <v/>
      </c>
    </row>
    <row r="97" spans="1:6" x14ac:dyDescent="0.25">
      <c r="A97" s="26">
        <v>83</v>
      </c>
      <c r="B97" s="82" t="str">
        <f t="shared" si="10"/>
        <v/>
      </c>
      <c r="C97" s="20" t="str">
        <f t="shared" si="11"/>
        <v/>
      </c>
      <c r="D97" s="20" t="str">
        <f t="shared" si="12"/>
        <v/>
      </c>
      <c r="F97" s="33" t="str">
        <f t="shared" si="9"/>
        <v/>
      </c>
    </row>
    <row r="98" spans="1:6" x14ac:dyDescent="0.25">
      <c r="A98" s="26">
        <v>84</v>
      </c>
      <c r="B98" s="82" t="str">
        <f t="shared" si="10"/>
        <v/>
      </c>
      <c r="C98" s="20" t="str">
        <f t="shared" si="11"/>
        <v/>
      </c>
      <c r="D98" s="20" t="str">
        <f t="shared" si="12"/>
        <v/>
      </c>
      <c r="F98" s="33" t="str">
        <f t="shared" si="9"/>
        <v/>
      </c>
    </row>
    <row r="99" spans="1:6" x14ac:dyDescent="0.25">
      <c r="A99" s="26">
        <v>85</v>
      </c>
      <c r="B99" s="82" t="str">
        <f t="shared" si="10"/>
        <v/>
      </c>
      <c r="C99" s="20" t="str">
        <f t="shared" si="11"/>
        <v/>
      </c>
      <c r="D99" s="20" t="str">
        <f t="shared" si="12"/>
        <v/>
      </c>
      <c r="F99" s="33" t="str">
        <f t="shared" si="9"/>
        <v/>
      </c>
    </row>
    <row r="100" spans="1:6" x14ac:dyDescent="0.25">
      <c r="A100" s="26">
        <v>86</v>
      </c>
      <c r="B100" s="82" t="str">
        <f t="shared" si="10"/>
        <v/>
      </c>
      <c r="C100" s="20" t="str">
        <f t="shared" si="11"/>
        <v/>
      </c>
      <c r="D100" s="20" t="str">
        <f t="shared" si="12"/>
        <v/>
      </c>
      <c r="F100" s="33" t="str">
        <f t="shared" si="9"/>
        <v/>
      </c>
    </row>
    <row r="101" spans="1:6" x14ac:dyDescent="0.25">
      <c r="A101" s="26">
        <v>87</v>
      </c>
      <c r="B101" s="82" t="str">
        <f t="shared" si="10"/>
        <v/>
      </c>
      <c r="C101" s="20" t="str">
        <f t="shared" si="11"/>
        <v/>
      </c>
      <c r="D101" s="20" t="str">
        <f t="shared" si="12"/>
        <v/>
      </c>
      <c r="F101" s="33" t="str">
        <f t="shared" si="9"/>
        <v/>
      </c>
    </row>
    <row r="102" spans="1:6" x14ac:dyDescent="0.25">
      <c r="A102" s="26">
        <v>88</v>
      </c>
      <c r="B102" s="82" t="str">
        <f t="shared" si="10"/>
        <v/>
      </c>
      <c r="C102" s="20" t="str">
        <f t="shared" si="11"/>
        <v/>
      </c>
      <c r="D102" s="20" t="str">
        <f t="shared" si="12"/>
        <v/>
      </c>
      <c r="F102" s="33" t="str">
        <f t="shared" si="9"/>
        <v/>
      </c>
    </row>
    <row r="103" spans="1:6" x14ac:dyDescent="0.25">
      <c r="A103" s="26">
        <v>89</v>
      </c>
      <c r="B103" s="82" t="str">
        <f t="shared" si="10"/>
        <v/>
      </c>
      <c r="C103" s="20" t="str">
        <f t="shared" si="11"/>
        <v/>
      </c>
      <c r="D103" s="20" t="str">
        <f t="shared" si="12"/>
        <v/>
      </c>
      <c r="F103" s="33" t="str">
        <f t="shared" si="9"/>
        <v/>
      </c>
    </row>
    <row r="104" spans="1:6" x14ac:dyDescent="0.25">
      <c r="A104" s="26">
        <v>90</v>
      </c>
      <c r="B104" s="82" t="str">
        <f t="shared" si="10"/>
        <v/>
      </c>
      <c r="C104" s="20" t="str">
        <f t="shared" si="11"/>
        <v/>
      </c>
      <c r="D104" s="20" t="str">
        <f t="shared" si="12"/>
        <v/>
      </c>
      <c r="F104" s="33" t="str">
        <f t="shared" si="9"/>
        <v/>
      </c>
    </row>
    <row r="105" spans="1:6" x14ac:dyDescent="0.25">
      <c r="A105" s="26">
        <v>91</v>
      </c>
      <c r="B105" s="82" t="str">
        <f t="shared" si="10"/>
        <v/>
      </c>
      <c r="C105" s="20" t="str">
        <f t="shared" si="11"/>
        <v/>
      </c>
      <c r="D105" s="20" t="str">
        <f t="shared" si="12"/>
        <v/>
      </c>
      <c r="F105" s="33" t="str">
        <f t="shared" si="9"/>
        <v/>
      </c>
    </row>
    <row r="106" spans="1:6" x14ac:dyDescent="0.25">
      <c r="A106" s="26">
        <v>92</v>
      </c>
      <c r="B106" s="82" t="str">
        <f t="shared" si="10"/>
        <v/>
      </c>
      <c r="C106" s="20" t="str">
        <f t="shared" si="11"/>
        <v/>
      </c>
      <c r="D106" s="20" t="str">
        <f t="shared" si="12"/>
        <v/>
      </c>
      <c r="F106" s="33" t="str">
        <f t="shared" si="9"/>
        <v/>
      </c>
    </row>
    <row r="107" spans="1:6" x14ac:dyDescent="0.25">
      <c r="A107" s="26">
        <v>93</v>
      </c>
      <c r="B107" s="82" t="str">
        <f t="shared" si="10"/>
        <v/>
      </c>
      <c r="C107" s="20" t="str">
        <f t="shared" si="11"/>
        <v/>
      </c>
      <c r="D107" s="20" t="str">
        <f t="shared" si="12"/>
        <v/>
      </c>
      <c r="F107" s="33" t="str">
        <f t="shared" si="9"/>
        <v/>
      </c>
    </row>
    <row r="108" spans="1:6" x14ac:dyDescent="0.25">
      <c r="A108" s="26">
        <v>94</v>
      </c>
      <c r="B108" s="82" t="str">
        <f t="shared" si="10"/>
        <v/>
      </c>
      <c r="C108" s="20" t="str">
        <f t="shared" si="11"/>
        <v/>
      </c>
      <c r="D108" s="20" t="str">
        <f t="shared" si="12"/>
        <v/>
      </c>
      <c r="F108" s="33" t="str">
        <f t="shared" si="9"/>
        <v/>
      </c>
    </row>
    <row r="109" spans="1:6" x14ac:dyDescent="0.25">
      <c r="A109" s="26">
        <v>95</v>
      </c>
      <c r="B109" s="82" t="str">
        <f t="shared" si="10"/>
        <v/>
      </c>
      <c r="C109" s="20" t="str">
        <f t="shared" si="11"/>
        <v/>
      </c>
      <c r="D109" s="20" t="str">
        <f t="shared" si="12"/>
        <v/>
      </c>
      <c r="F109" s="33" t="str">
        <f t="shared" si="9"/>
        <v/>
      </c>
    </row>
    <row r="110" spans="1:6" x14ac:dyDescent="0.25">
      <c r="A110" s="26">
        <v>96</v>
      </c>
      <c r="B110" s="82" t="str">
        <f t="shared" si="10"/>
        <v/>
      </c>
      <c r="C110" s="20" t="str">
        <f t="shared" si="11"/>
        <v/>
      </c>
      <c r="D110" s="20" t="str">
        <f t="shared" si="12"/>
        <v/>
      </c>
      <c r="F110" s="33" t="str">
        <f t="shared" si="9"/>
        <v/>
      </c>
    </row>
    <row r="111" spans="1:6" x14ac:dyDescent="0.25">
      <c r="A111" s="26">
        <v>97</v>
      </c>
      <c r="B111" s="82" t="str">
        <f t="shared" si="10"/>
        <v/>
      </c>
      <c r="C111" s="20" t="str">
        <f t="shared" si="11"/>
        <v/>
      </c>
      <c r="D111" s="20" t="str">
        <f t="shared" si="12"/>
        <v/>
      </c>
      <c r="F111" s="33" t="str">
        <f t="shared" ref="F111:F142" si="13">IF(AND(B111&gt;FYE_AR-365,B111&lt;=FYE_AR),"CY","")</f>
        <v/>
      </c>
    </row>
    <row r="112" spans="1:6" x14ac:dyDescent="0.25">
      <c r="A112" s="26">
        <v>98</v>
      </c>
      <c r="B112" s="82" t="str">
        <f t="shared" ref="B112:B143" si="14">IF(A112&lt;=UsefulLife,DATE(YEAR(B111),MONTH(B111)+$C$10,DAY(B111)),"")</f>
        <v/>
      </c>
      <c r="C112" s="20" t="str">
        <f t="shared" ref="C112:C143" si="15">IF(A112&lt;=UsefulLife,AmortMonthly,"")</f>
        <v/>
      </c>
      <c r="D112" s="20" t="str">
        <f t="shared" ref="D112:D143" si="16">IF(A112&lt;=UsefulLife,D111-C112,"")</f>
        <v/>
      </c>
      <c r="F112" s="33" t="str">
        <f t="shared" si="13"/>
        <v/>
      </c>
    </row>
    <row r="113" spans="1:6" x14ac:dyDescent="0.25">
      <c r="A113" s="26">
        <v>99</v>
      </c>
      <c r="B113" s="82" t="str">
        <f t="shared" si="14"/>
        <v/>
      </c>
      <c r="C113" s="20" t="str">
        <f t="shared" si="15"/>
        <v/>
      </c>
      <c r="D113" s="20" t="str">
        <f t="shared" si="16"/>
        <v/>
      </c>
      <c r="F113" s="33" t="str">
        <f t="shared" si="13"/>
        <v/>
      </c>
    </row>
    <row r="114" spans="1:6" x14ac:dyDescent="0.25">
      <c r="A114" s="26">
        <v>100</v>
      </c>
      <c r="B114" s="82" t="str">
        <f t="shared" si="14"/>
        <v/>
      </c>
      <c r="C114" s="20" t="str">
        <f t="shared" si="15"/>
        <v/>
      </c>
      <c r="D114" s="20" t="str">
        <f t="shared" si="16"/>
        <v/>
      </c>
      <c r="F114" s="33" t="str">
        <f t="shared" si="13"/>
        <v/>
      </c>
    </row>
    <row r="115" spans="1:6" x14ac:dyDescent="0.25">
      <c r="A115" s="26">
        <v>101</v>
      </c>
      <c r="B115" s="82" t="str">
        <f t="shared" si="14"/>
        <v/>
      </c>
      <c r="C115" s="20" t="str">
        <f t="shared" si="15"/>
        <v/>
      </c>
      <c r="D115" s="20" t="str">
        <f t="shared" si="16"/>
        <v/>
      </c>
      <c r="F115" s="33" t="str">
        <f t="shared" si="13"/>
        <v/>
      </c>
    </row>
    <row r="116" spans="1:6" x14ac:dyDescent="0.25">
      <c r="A116" s="26">
        <v>102</v>
      </c>
      <c r="B116" s="82" t="str">
        <f t="shared" si="14"/>
        <v/>
      </c>
      <c r="C116" s="20" t="str">
        <f t="shared" si="15"/>
        <v/>
      </c>
      <c r="D116" s="20" t="str">
        <f t="shared" si="16"/>
        <v/>
      </c>
      <c r="F116" s="33" t="str">
        <f t="shared" si="13"/>
        <v/>
      </c>
    </row>
    <row r="117" spans="1:6" x14ac:dyDescent="0.25">
      <c r="A117" s="26">
        <v>103</v>
      </c>
      <c r="B117" s="82" t="str">
        <f t="shared" si="14"/>
        <v/>
      </c>
      <c r="C117" s="20" t="str">
        <f t="shared" si="15"/>
        <v/>
      </c>
      <c r="D117" s="20" t="str">
        <f t="shared" si="16"/>
        <v/>
      </c>
      <c r="F117" s="33" t="str">
        <f t="shared" si="13"/>
        <v/>
      </c>
    </row>
    <row r="118" spans="1:6" x14ac:dyDescent="0.25">
      <c r="A118" s="26">
        <v>104</v>
      </c>
      <c r="B118" s="82" t="str">
        <f t="shared" si="14"/>
        <v/>
      </c>
      <c r="C118" s="20" t="str">
        <f t="shared" si="15"/>
        <v/>
      </c>
      <c r="D118" s="20" t="str">
        <f t="shared" si="16"/>
        <v/>
      </c>
      <c r="F118" s="33" t="str">
        <f t="shared" si="13"/>
        <v/>
      </c>
    </row>
    <row r="119" spans="1:6" x14ac:dyDescent="0.25">
      <c r="A119" s="26">
        <v>105</v>
      </c>
      <c r="B119" s="82" t="str">
        <f t="shared" si="14"/>
        <v/>
      </c>
      <c r="C119" s="20" t="str">
        <f t="shared" si="15"/>
        <v/>
      </c>
      <c r="D119" s="20" t="str">
        <f t="shared" si="16"/>
        <v/>
      </c>
      <c r="F119" s="33" t="str">
        <f t="shared" si="13"/>
        <v/>
      </c>
    </row>
    <row r="120" spans="1:6" x14ac:dyDescent="0.25">
      <c r="A120" s="26">
        <v>106</v>
      </c>
      <c r="B120" s="82" t="str">
        <f t="shared" si="14"/>
        <v/>
      </c>
      <c r="C120" s="20" t="str">
        <f t="shared" si="15"/>
        <v/>
      </c>
      <c r="D120" s="20" t="str">
        <f t="shared" si="16"/>
        <v/>
      </c>
      <c r="F120" s="33" t="str">
        <f t="shared" si="13"/>
        <v/>
      </c>
    </row>
    <row r="121" spans="1:6" x14ac:dyDescent="0.25">
      <c r="A121" s="26">
        <v>107</v>
      </c>
      <c r="B121" s="82" t="str">
        <f t="shared" si="14"/>
        <v/>
      </c>
      <c r="C121" s="20" t="str">
        <f t="shared" si="15"/>
        <v/>
      </c>
      <c r="D121" s="20" t="str">
        <f t="shared" si="16"/>
        <v/>
      </c>
      <c r="F121" s="33" t="str">
        <f t="shared" si="13"/>
        <v/>
      </c>
    </row>
    <row r="122" spans="1:6" x14ac:dyDescent="0.25">
      <c r="A122" s="26">
        <v>108</v>
      </c>
      <c r="B122" s="82" t="str">
        <f t="shared" si="14"/>
        <v/>
      </c>
      <c r="C122" s="20" t="str">
        <f t="shared" si="15"/>
        <v/>
      </c>
      <c r="D122" s="20" t="str">
        <f t="shared" si="16"/>
        <v/>
      </c>
      <c r="F122" s="33" t="str">
        <f t="shared" si="13"/>
        <v/>
      </c>
    </row>
    <row r="123" spans="1:6" x14ac:dyDescent="0.25">
      <c r="A123" s="26">
        <v>109</v>
      </c>
      <c r="B123" s="82" t="str">
        <f t="shared" si="14"/>
        <v/>
      </c>
      <c r="C123" s="20" t="str">
        <f t="shared" si="15"/>
        <v/>
      </c>
      <c r="D123" s="20" t="str">
        <f t="shared" si="16"/>
        <v/>
      </c>
      <c r="F123" s="33" t="str">
        <f t="shared" si="13"/>
        <v/>
      </c>
    </row>
    <row r="124" spans="1:6" x14ac:dyDescent="0.25">
      <c r="A124" s="26">
        <v>110</v>
      </c>
      <c r="B124" s="82" t="str">
        <f t="shared" si="14"/>
        <v/>
      </c>
      <c r="C124" s="20" t="str">
        <f t="shared" si="15"/>
        <v/>
      </c>
      <c r="D124" s="20" t="str">
        <f t="shared" si="16"/>
        <v/>
      </c>
      <c r="F124" s="33" t="str">
        <f t="shared" si="13"/>
        <v/>
      </c>
    </row>
    <row r="125" spans="1:6" x14ac:dyDescent="0.25">
      <c r="A125" s="26">
        <v>111</v>
      </c>
      <c r="B125" s="82" t="str">
        <f t="shared" si="14"/>
        <v/>
      </c>
      <c r="C125" s="20" t="str">
        <f t="shared" si="15"/>
        <v/>
      </c>
      <c r="D125" s="20" t="str">
        <f t="shared" si="16"/>
        <v/>
      </c>
      <c r="F125" s="33" t="str">
        <f t="shared" si="13"/>
        <v/>
      </c>
    </row>
    <row r="126" spans="1:6" x14ac:dyDescent="0.25">
      <c r="A126" s="26">
        <v>112</v>
      </c>
      <c r="B126" s="82" t="str">
        <f t="shared" si="14"/>
        <v/>
      </c>
      <c r="C126" s="20" t="str">
        <f t="shared" si="15"/>
        <v/>
      </c>
      <c r="D126" s="20" t="str">
        <f t="shared" si="16"/>
        <v/>
      </c>
      <c r="F126" s="33" t="str">
        <f t="shared" si="13"/>
        <v/>
      </c>
    </row>
    <row r="127" spans="1:6" x14ac:dyDescent="0.25">
      <c r="A127" s="26">
        <v>113</v>
      </c>
      <c r="B127" s="82" t="str">
        <f t="shared" si="14"/>
        <v/>
      </c>
      <c r="C127" s="20" t="str">
        <f t="shared" si="15"/>
        <v/>
      </c>
      <c r="D127" s="20" t="str">
        <f t="shared" si="16"/>
        <v/>
      </c>
      <c r="F127" s="33" t="str">
        <f t="shared" si="13"/>
        <v/>
      </c>
    </row>
    <row r="128" spans="1:6" x14ac:dyDescent="0.25">
      <c r="A128" s="26">
        <v>114</v>
      </c>
      <c r="B128" s="82" t="str">
        <f t="shared" si="14"/>
        <v/>
      </c>
      <c r="C128" s="20" t="str">
        <f t="shared" si="15"/>
        <v/>
      </c>
      <c r="D128" s="20" t="str">
        <f t="shared" si="16"/>
        <v/>
      </c>
      <c r="F128" s="33" t="str">
        <f t="shared" si="13"/>
        <v/>
      </c>
    </row>
    <row r="129" spans="1:6" x14ac:dyDescent="0.25">
      <c r="A129" s="26">
        <v>115</v>
      </c>
      <c r="B129" s="82" t="str">
        <f t="shared" si="14"/>
        <v/>
      </c>
      <c r="C129" s="20" t="str">
        <f t="shared" si="15"/>
        <v/>
      </c>
      <c r="D129" s="20" t="str">
        <f t="shared" si="16"/>
        <v/>
      </c>
      <c r="F129" s="33" t="str">
        <f t="shared" si="13"/>
        <v/>
      </c>
    </row>
    <row r="130" spans="1:6" x14ac:dyDescent="0.25">
      <c r="A130" s="26">
        <v>116</v>
      </c>
      <c r="B130" s="82" t="str">
        <f t="shared" si="14"/>
        <v/>
      </c>
      <c r="C130" s="20" t="str">
        <f t="shared" si="15"/>
        <v/>
      </c>
      <c r="D130" s="20" t="str">
        <f t="shared" si="16"/>
        <v/>
      </c>
      <c r="F130" s="33" t="str">
        <f t="shared" si="13"/>
        <v/>
      </c>
    </row>
    <row r="131" spans="1:6" x14ac:dyDescent="0.25">
      <c r="A131" s="26">
        <v>117</v>
      </c>
      <c r="B131" s="82" t="str">
        <f t="shared" si="14"/>
        <v/>
      </c>
      <c r="C131" s="20" t="str">
        <f t="shared" si="15"/>
        <v/>
      </c>
      <c r="D131" s="20" t="str">
        <f t="shared" si="16"/>
        <v/>
      </c>
      <c r="F131" s="33" t="str">
        <f t="shared" si="13"/>
        <v/>
      </c>
    </row>
    <row r="132" spans="1:6" x14ac:dyDescent="0.25">
      <c r="A132" s="26">
        <v>118</v>
      </c>
      <c r="B132" s="82" t="str">
        <f t="shared" si="14"/>
        <v/>
      </c>
      <c r="C132" s="20" t="str">
        <f t="shared" si="15"/>
        <v/>
      </c>
      <c r="D132" s="20" t="str">
        <f t="shared" si="16"/>
        <v/>
      </c>
      <c r="F132" s="33" t="str">
        <f t="shared" si="13"/>
        <v/>
      </c>
    </row>
    <row r="133" spans="1:6" x14ac:dyDescent="0.25">
      <c r="A133" s="26">
        <v>119</v>
      </c>
      <c r="B133" s="82" t="str">
        <f t="shared" si="14"/>
        <v/>
      </c>
      <c r="C133" s="20" t="str">
        <f t="shared" si="15"/>
        <v/>
      </c>
      <c r="D133" s="20" t="str">
        <f t="shared" si="16"/>
        <v/>
      </c>
      <c r="F133" s="33" t="str">
        <f t="shared" si="13"/>
        <v/>
      </c>
    </row>
    <row r="134" spans="1:6" x14ac:dyDescent="0.25">
      <c r="A134" s="26">
        <v>120</v>
      </c>
      <c r="B134" s="82" t="str">
        <f t="shared" si="14"/>
        <v/>
      </c>
      <c r="C134" s="20" t="str">
        <f t="shared" si="15"/>
        <v/>
      </c>
      <c r="D134" s="20" t="str">
        <f t="shared" si="16"/>
        <v/>
      </c>
      <c r="F134" s="33" t="str">
        <f t="shared" si="13"/>
        <v/>
      </c>
    </row>
    <row r="135" spans="1:6" x14ac:dyDescent="0.25">
      <c r="A135" s="26">
        <v>121</v>
      </c>
      <c r="B135" s="82" t="str">
        <f t="shared" si="14"/>
        <v/>
      </c>
      <c r="C135" s="20" t="str">
        <f t="shared" si="15"/>
        <v/>
      </c>
      <c r="D135" s="20" t="str">
        <f t="shared" si="16"/>
        <v/>
      </c>
      <c r="F135" s="33" t="str">
        <f t="shared" si="13"/>
        <v/>
      </c>
    </row>
    <row r="136" spans="1:6" x14ac:dyDescent="0.25">
      <c r="A136" s="26">
        <v>122</v>
      </c>
      <c r="B136" s="82" t="str">
        <f t="shared" si="14"/>
        <v/>
      </c>
      <c r="C136" s="20" t="str">
        <f t="shared" si="15"/>
        <v/>
      </c>
      <c r="D136" s="20" t="str">
        <f t="shared" si="16"/>
        <v/>
      </c>
      <c r="F136" s="33" t="str">
        <f t="shared" si="13"/>
        <v/>
      </c>
    </row>
    <row r="137" spans="1:6" x14ac:dyDescent="0.25">
      <c r="A137" s="26">
        <v>123</v>
      </c>
      <c r="B137" s="82" t="str">
        <f t="shared" si="14"/>
        <v/>
      </c>
      <c r="C137" s="20" t="str">
        <f t="shared" si="15"/>
        <v/>
      </c>
      <c r="D137" s="20" t="str">
        <f t="shared" si="16"/>
        <v/>
      </c>
      <c r="F137" s="33" t="str">
        <f t="shared" si="13"/>
        <v/>
      </c>
    </row>
    <row r="138" spans="1:6" x14ac:dyDescent="0.25">
      <c r="A138" s="26">
        <v>124</v>
      </c>
      <c r="B138" s="82" t="str">
        <f t="shared" si="14"/>
        <v/>
      </c>
      <c r="C138" s="20" t="str">
        <f t="shared" si="15"/>
        <v/>
      </c>
      <c r="D138" s="20" t="str">
        <f t="shared" si="16"/>
        <v/>
      </c>
      <c r="F138" s="33" t="str">
        <f t="shared" si="13"/>
        <v/>
      </c>
    </row>
    <row r="139" spans="1:6" x14ac:dyDescent="0.25">
      <c r="A139" s="26">
        <v>125</v>
      </c>
      <c r="B139" s="82" t="str">
        <f t="shared" si="14"/>
        <v/>
      </c>
      <c r="C139" s="20" t="str">
        <f t="shared" si="15"/>
        <v/>
      </c>
      <c r="D139" s="20" t="str">
        <f t="shared" si="16"/>
        <v/>
      </c>
      <c r="F139" s="33" t="str">
        <f t="shared" si="13"/>
        <v/>
      </c>
    </row>
    <row r="140" spans="1:6" x14ac:dyDescent="0.25">
      <c r="A140" s="26">
        <v>126</v>
      </c>
      <c r="B140" s="82" t="str">
        <f t="shared" si="14"/>
        <v/>
      </c>
      <c r="C140" s="20" t="str">
        <f t="shared" si="15"/>
        <v/>
      </c>
      <c r="D140" s="20" t="str">
        <f t="shared" si="16"/>
        <v/>
      </c>
      <c r="F140" s="33" t="str">
        <f t="shared" si="13"/>
        <v/>
      </c>
    </row>
    <row r="141" spans="1:6" x14ac:dyDescent="0.25">
      <c r="A141" s="26">
        <v>127</v>
      </c>
      <c r="B141" s="82" t="str">
        <f t="shared" si="14"/>
        <v/>
      </c>
      <c r="C141" s="20" t="str">
        <f t="shared" si="15"/>
        <v/>
      </c>
      <c r="D141" s="20" t="str">
        <f t="shared" si="16"/>
        <v/>
      </c>
      <c r="F141" s="33" t="str">
        <f t="shared" si="13"/>
        <v/>
      </c>
    </row>
    <row r="142" spans="1:6" x14ac:dyDescent="0.25">
      <c r="A142" s="26">
        <v>128</v>
      </c>
      <c r="B142" s="82" t="str">
        <f t="shared" si="14"/>
        <v/>
      </c>
      <c r="C142" s="20" t="str">
        <f t="shared" si="15"/>
        <v/>
      </c>
      <c r="D142" s="20" t="str">
        <f t="shared" si="16"/>
        <v/>
      </c>
      <c r="F142" s="33" t="str">
        <f t="shared" si="13"/>
        <v/>
      </c>
    </row>
    <row r="143" spans="1:6" x14ac:dyDescent="0.25">
      <c r="A143" s="26">
        <v>129</v>
      </c>
      <c r="B143" s="82" t="str">
        <f t="shared" si="14"/>
        <v/>
      </c>
      <c r="C143" s="20" t="str">
        <f t="shared" si="15"/>
        <v/>
      </c>
      <c r="D143" s="20" t="str">
        <f t="shared" si="16"/>
        <v/>
      </c>
      <c r="F143" s="33" t="str">
        <f t="shared" ref="F143:F174" si="17">IF(AND(B143&gt;FYE_AR-365,B143&lt;=FYE_AR),"CY","")</f>
        <v/>
      </c>
    </row>
    <row r="144" spans="1:6" x14ac:dyDescent="0.25">
      <c r="A144" s="26">
        <v>130</v>
      </c>
      <c r="B144" s="82" t="str">
        <f t="shared" ref="B144:B175" si="18">IF(A144&lt;=UsefulLife,DATE(YEAR(B143),MONTH(B143)+$C$10,DAY(B143)),"")</f>
        <v/>
      </c>
      <c r="C144" s="20" t="str">
        <f t="shared" ref="C144:C175" si="19">IF(A144&lt;=UsefulLife,AmortMonthly,"")</f>
        <v/>
      </c>
      <c r="D144" s="20" t="str">
        <f t="shared" ref="D144:D175" si="20">IF(A144&lt;=UsefulLife,D143-C144,"")</f>
        <v/>
      </c>
      <c r="F144" s="33" t="str">
        <f t="shared" si="17"/>
        <v/>
      </c>
    </row>
    <row r="145" spans="1:6" x14ac:dyDescent="0.25">
      <c r="A145" s="26">
        <v>131</v>
      </c>
      <c r="B145" s="82" t="str">
        <f t="shared" si="18"/>
        <v/>
      </c>
      <c r="C145" s="20" t="str">
        <f t="shared" si="19"/>
        <v/>
      </c>
      <c r="D145" s="20" t="str">
        <f t="shared" si="20"/>
        <v/>
      </c>
      <c r="F145" s="33" t="str">
        <f t="shared" si="17"/>
        <v/>
      </c>
    </row>
    <row r="146" spans="1:6" x14ac:dyDescent="0.25">
      <c r="A146" s="26">
        <v>132</v>
      </c>
      <c r="B146" s="82" t="str">
        <f t="shared" si="18"/>
        <v/>
      </c>
      <c r="C146" s="20" t="str">
        <f t="shared" si="19"/>
        <v/>
      </c>
      <c r="D146" s="20" t="str">
        <f t="shared" si="20"/>
        <v/>
      </c>
      <c r="F146" s="33" t="str">
        <f t="shared" si="17"/>
        <v/>
      </c>
    </row>
    <row r="147" spans="1:6" x14ac:dyDescent="0.25">
      <c r="A147" s="26">
        <v>133</v>
      </c>
      <c r="B147" s="82" t="str">
        <f t="shared" si="18"/>
        <v/>
      </c>
      <c r="C147" s="20" t="str">
        <f t="shared" si="19"/>
        <v/>
      </c>
      <c r="D147" s="20" t="str">
        <f t="shared" si="20"/>
        <v/>
      </c>
      <c r="F147" s="33" t="str">
        <f t="shared" si="17"/>
        <v/>
      </c>
    </row>
    <row r="148" spans="1:6" x14ac:dyDescent="0.25">
      <c r="A148" s="26">
        <v>134</v>
      </c>
      <c r="B148" s="82" t="str">
        <f t="shared" si="18"/>
        <v/>
      </c>
      <c r="C148" s="20" t="str">
        <f t="shared" si="19"/>
        <v/>
      </c>
      <c r="D148" s="20" t="str">
        <f t="shared" si="20"/>
        <v/>
      </c>
      <c r="F148" s="33" t="str">
        <f t="shared" si="17"/>
        <v/>
      </c>
    </row>
    <row r="149" spans="1:6" x14ac:dyDescent="0.25">
      <c r="A149" s="26">
        <v>135</v>
      </c>
      <c r="B149" s="82" t="str">
        <f t="shared" si="18"/>
        <v/>
      </c>
      <c r="C149" s="20" t="str">
        <f t="shared" si="19"/>
        <v/>
      </c>
      <c r="D149" s="20" t="str">
        <f t="shared" si="20"/>
        <v/>
      </c>
      <c r="F149" s="33" t="str">
        <f t="shared" si="17"/>
        <v/>
      </c>
    </row>
    <row r="150" spans="1:6" x14ac:dyDescent="0.25">
      <c r="A150" s="26">
        <v>136</v>
      </c>
      <c r="B150" s="82" t="str">
        <f t="shared" si="18"/>
        <v/>
      </c>
      <c r="C150" s="20" t="str">
        <f t="shared" si="19"/>
        <v/>
      </c>
      <c r="D150" s="20" t="str">
        <f t="shared" si="20"/>
        <v/>
      </c>
      <c r="F150" s="33" t="str">
        <f t="shared" si="17"/>
        <v/>
      </c>
    </row>
    <row r="151" spans="1:6" x14ac:dyDescent="0.25">
      <c r="A151" s="26">
        <v>137</v>
      </c>
      <c r="B151" s="82" t="str">
        <f t="shared" si="18"/>
        <v/>
      </c>
      <c r="C151" s="20" t="str">
        <f t="shared" si="19"/>
        <v/>
      </c>
      <c r="D151" s="20" t="str">
        <f t="shared" si="20"/>
        <v/>
      </c>
      <c r="F151" s="33" t="str">
        <f t="shared" si="17"/>
        <v/>
      </c>
    </row>
    <row r="152" spans="1:6" x14ac:dyDescent="0.25">
      <c r="A152" s="26">
        <v>138</v>
      </c>
      <c r="B152" s="82" t="str">
        <f t="shared" si="18"/>
        <v/>
      </c>
      <c r="C152" s="20" t="str">
        <f t="shared" si="19"/>
        <v/>
      </c>
      <c r="D152" s="20" t="str">
        <f t="shared" si="20"/>
        <v/>
      </c>
      <c r="F152" s="33" t="str">
        <f t="shared" si="17"/>
        <v/>
      </c>
    </row>
    <row r="153" spans="1:6" x14ac:dyDescent="0.25">
      <c r="A153" s="26">
        <v>139</v>
      </c>
      <c r="B153" s="82" t="str">
        <f t="shared" si="18"/>
        <v/>
      </c>
      <c r="C153" s="20" t="str">
        <f t="shared" si="19"/>
        <v/>
      </c>
      <c r="D153" s="20" t="str">
        <f t="shared" si="20"/>
        <v/>
      </c>
      <c r="F153" s="33" t="str">
        <f t="shared" si="17"/>
        <v/>
      </c>
    </row>
    <row r="154" spans="1:6" x14ac:dyDescent="0.25">
      <c r="A154" s="26">
        <v>140</v>
      </c>
      <c r="B154" s="82" t="str">
        <f t="shared" si="18"/>
        <v/>
      </c>
      <c r="C154" s="20" t="str">
        <f t="shared" si="19"/>
        <v/>
      </c>
      <c r="D154" s="20" t="str">
        <f t="shared" si="20"/>
        <v/>
      </c>
      <c r="F154" s="33" t="str">
        <f t="shared" si="17"/>
        <v/>
      </c>
    </row>
    <row r="155" spans="1:6" x14ac:dyDescent="0.25">
      <c r="A155" s="26">
        <v>141</v>
      </c>
      <c r="B155" s="82" t="str">
        <f t="shared" si="18"/>
        <v/>
      </c>
      <c r="C155" s="20" t="str">
        <f t="shared" si="19"/>
        <v/>
      </c>
      <c r="D155" s="20" t="str">
        <f t="shared" si="20"/>
        <v/>
      </c>
      <c r="F155" s="33" t="str">
        <f t="shared" si="17"/>
        <v/>
      </c>
    </row>
    <row r="156" spans="1:6" x14ac:dyDescent="0.25">
      <c r="A156" s="26">
        <v>142</v>
      </c>
      <c r="B156" s="82" t="str">
        <f t="shared" si="18"/>
        <v/>
      </c>
      <c r="C156" s="20" t="str">
        <f t="shared" si="19"/>
        <v/>
      </c>
      <c r="D156" s="20" t="str">
        <f t="shared" si="20"/>
        <v/>
      </c>
      <c r="F156" s="33" t="str">
        <f t="shared" si="17"/>
        <v/>
      </c>
    </row>
    <row r="157" spans="1:6" x14ac:dyDescent="0.25">
      <c r="A157" s="26">
        <v>143</v>
      </c>
      <c r="B157" s="82" t="str">
        <f t="shared" si="18"/>
        <v/>
      </c>
      <c r="C157" s="20" t="str">
        <f t="shared" si="19"/>
        <v/>
      </c>
      <c r="D157" s="20" t="str">
        <f t="shared" si="20"/>
        <v/>
      </c>
      <c r="F157" s="33" t="str">
        <f t="shared" si="17"/>
        <v/>
      </c>
    </row>
    <row r="158" spans="1:6" x14ac:dyDescent="0.25">
      <c r="A158" s="26">
        <v>144</v>
      </c>
      <c r="B158" s="82" t="str">
        <f t="shared" si="18"/>
        <v/>
      </c>
      <c r="C158" s="20" t="str">
        <f t="shared" si="19"/>
        <v/>
      </c>
      <c r="D158" s="20" t="str">
        <f t="shared" si="20"/>
        <v/>
      </c>
      <c r="F158" s="33" t="str">
        <f t="shared" si="17"/>
        <v/>
      </c>
    </row>
    <row r="159" spans="1:6" x14ac:dyDescent="0.25">
      <c r="A159" s="26">
        <v>145</v>
      </c>
      <c r="B159" s="82" t="str">
        <f t="shared" si="18"/>
        <v/>
      </c>
      <c r="C159" s="20" t="str">
        <f t="shared" si="19"/>
        <v/>
      </c>
      <c r="D159" s="20" t="str">
        <f t="shared" si="20"/>
        <v/>
      </c>
      <c r="F159" s="33" t="str">
        <f t="shared" si="17"/>
        <v/>
      </c>
    </row>
    <row r="160" spans="1:6" x14ac:dyDescent="0.25">
      <c r="A160" s="26">
        <v>146</v>
      </c>
      <c r="B160" s="82" t="str">
        <f t="shared" si="18"/>
        <v/>
      </c>
      <c r="C160" s="20" t="str">
        <f t="shared" si="19"/>
        <v/>
      </c>
      <c r="D160" s="20" t="str">
        <f t="shared" si="20"/>
        <v/>
      </c>
      <c r="F160" s="33" t="str">
        <f t="shared" si="17"/>
        <v/>
      </c>
    </row>
    <row r="161" spans="1:6" x14ac:dyDescent="0.25">
      <c r="A161" s="26">
        <v>147</v>
      </c>
      <c r="B161" s="82" t="str">
        <f t="shared" si="18"/>
        <v/>
      </c>
      <c r="C161" s="20" t="str">
        <f t="shared" si="19"/>
        <v/>
      </c>
      <c r="D161" s="20" t="str">
        <f t="shared" si="20"/>
        <v/>
      </c>
      <c r="F161" s="33" t="str">
        <f t="shared" si="17"/>
        <v/>
      </c>
    </row>
    <row r="162" spans="1:6" x14ac:dyDescent="0.25">
      <c r="A162" s="26">
        <v>148</v>
      </c>
      <c r="B162" s="82" t="str">
        <f t="shared" si="18"/>
        <v/>
      </c>
      <c r="C162" s="20" t="str">
        <f t="shared" si="19"/>
        <v/>
      </c>
      <c r="D162" s="20" t="str">
        <f t="shared" si="20"/>
        <v/>
      </c>
      <c r="F162" s="33" t="str">
        <f t="shared" si="17"/>
        <v/>
      </c>
    </row>
    <row r="163" spans="1:6" x14ac:dyDescent="0.25">
      <c r="A163" s="26">
        <v>149</v>
      </c>
      <c r="B163" s="82" t="str">
        <f t="shared" si="18"/>
        <v/>
      </c>
      <c r="C163" s="20" t="str">
        <f t="shared" si="19"/>
        <v/>
      </c>
      <c r="D163" s="20" t="str">
        <f t="shared" si="20"/>
        <v/>
      </c>
      <c r="F163" s="33" t="str">
        <f t="shared" si="17"/>
        <v/>
      </c>
    </row>
    <row r="164" spans="1:6" x14ac:dyDescent="0.25">
      <c r="A164" s="26">
        <v>150</v>
      </c>
      <c r="B164" s="82" t="str">
        <f t="shared" si="18"/>
        <v/>
      </c>
      <c r="C164" s="20" t="str">
        <f t="shared" si="19"/>
        <v/>
      </c>
      <c r="D164" s="20" t="str">
        <f t="shared" si="20"/>
        <v/>
      </c>
      <c r="F164" s="33" t="str">
        <f t="shared" si="17"/>
        <v/>
      </c>
    </row>
    <row r="165" spans="1:6" x14ac:dyDescent="0.25">
      <c r="A165" s="26">
        <v>151</v>
      </c>
      <c r="B165" s="82" t="str">
        <f t="shared" si="18"/>
        <v/>
      </c>
      <c r="C165" s="20" t="str">
        <f t="shared" si="19"/>
        <v/>
      </c>
      <c r="D165" s="20" t="str">
        <f t="shared" si="20"/>
        <v/>
      </c>
      <c r="F165" s="33" t="str">
        <f t="shared" si="17"/>
        <v/>
      </c>
    </row>
    <row r="166" spans="1:6" x14ac:dyDescent="0.25">
      <c r="A166" s="26">
        <v>152</v>
      </c>
      <c r="B166" s="82" t="str">
        <f t="shared" si="18"/>
        <v/>
      </c>
      <c r="C166" s="20" t="str">
        <f t="shared" si="19"/>
        <v/>
      </c>
      <c r="D166" s="20" t="str">
        <f t="shared" si="20"/>
        <v/>
      </c>
      <c r="F166" s="33" t="str">
        <f t="shared" si="17"/>
        <v/>
      </c>
    </row>
    <row r="167" spans="1:6" x14ac:dyDescent="0.25">
      <c r="A167" s="26">
        <v>153</v>
      </c>
      <c r="B167" s="82" t="str">
        <f t="shared" si="18"/>
        <v/>
      </c>
      <c r="C167" s="20" t="str">
        <f t="shared" si="19"/>
        <v/>
      </c>
      <c r="D167" s="20" t="str">
        <f t="shared" si="20"/>
        <v/>
      </c>
      <c r="F167" s="33" t="str">
        <f t="shared" si="17"/>
        <v/>
      </c>
    </row>
    <row r="168" spans="1:6" x14ac:dyDescent="0.25">
      <c r="A168" s="26">
        <v>154</v>
      </c>
      <c r="B168" s="82" t="str">
        <f t="shared" si="18"/>
        <v/>
      </c>
      <c r="C168" s="20" t="str">
        <f t="shared" si="19"/>
        <v/>
      </c>
      <c r="D168" s="20" t="str">
        <f t="shared" si="20"/>
        <v/>
      </c>
      <c r="F168" s="33" t="str">
        <f t="shared" si="17"/>
        <v/>
      </c>
    </row>
    <row r="169" spans="1:6" x14ac:dyDescent="0.25">
      <c r="A169" s="26">
        <v>155</v>
      </c>
      <c r="B169" s="82" t="str">
        <f t="shared" si="18"/>
        <v/>
      </c>
      <c r="C169" s="20" t="str">
        <f t="shared" si="19"/>
        <v/>
      </c>
      <c r="D169" s="20" t="str">
        <f t="shared" si="20"/>
        <v/>
      </c>
      <c r="F169" s="33" t="str">
        <f t="shared" si="17"/>
        <v/>
      </c>
    </row>
    <row r="170" spans="1:6" x14ac:dyDescent="0.25">
      <c r="A170" s="26">
        <v>156</v>
      </c>
      <c r="B170" s="82" t="str">
        <f t="shared" si="18"/>
        <v/>
      </c>
      <c r="C170" s="20" t="str">
        <f t="shared" si="19"/>
        <v/>
      </c>
      <c r="D170" s="20" t="str">
        <f t="shared" si="20"/>
        <v/>
      </c>
      <c r="F170" s="33" t="str">
        <f t="shared" si="17"/>
        <v/>
      </c>
    </row>
    <row r="171" spans="1:6" x14ac:dyDescent="0.25">
      <c r="A171" s="26">
        <v>157</v>
      </c>
      <c r="B171" s="82" t="str">
        <f t="shared" si="18"/>
        <v/>
      </c>
      <c r="C171" s="20" t="str">
        <f t="shared" si="19"/>
        <v/>
      </c>
      <c r="D171" s="20" t="str">
        <f t="shared" si="20"/>
        <v/>
      </c>
      <c r="F171" s="33" t="str">
        <f t="shared" si="17"/>
        <v/>
      </c>
    </row>
    <row r="172" spans="1:6" x14ac:dyDescent="0.25">
      <c r="A172" s="26">
        <v>158</v>
      </c>
      <c r="B172" s="82" t="str">
        <f t="shared" si="18"/>
        <v/>
      </c>
      <c r="C172" s="20" t="str">
        <f t="shared" si="19"/>
        <v/>
      </c>
      <c r="D172" s="20" t="str">
        <f t="shared" si="20"/>
        <v/>
      </c>
      <c r="F172" s="33" t="str">
        <f t="shared" si="17"/>
        <v/>
      </c>
    </row>
    <row r="173" spans="1:6" x14ac:dyDescent="0.25">
      <c r="A173" s="26">
        <v>159</v>
      </c>
      <c r="B173" s="82" t="str">
        <f t="shared" si="18"/>
        <v/>
      </c>
      <c r="C173" s="20" t="str">
        <f t="shared" si="19"/>
        <v/>
      </c>
      <c r="D173" s="20" t="str">
        <f t="shared" si="20"/>
        <v/>
      </c>
      <c r="F173" s="33" t="str">
        <f t="shared" si="17"/>
        <v/>
      </c>
    </row>
    <row r="174" spans="1:6" x14ac:dyDescent="0.25">
      <c r="A174" s="26">
        <v>160</v>
      </c>
      <c r="B174" s="82" t="str">
        <f t="shared" si="18"/>
        <v/>
      </c>
      <c r="C174" s="20" t="str">
        <f t="shared" si="19"/>
        <v/>
      </c>
      <c r="D174" s="20" t="str">
        <f t="shared" si="20"/>
        <v/>
      </c>
      <c r="F174" s="33" t="str">
        <f t="shared" si="17"/>
        <v/>
      </c>
    </row>
    <row r="175" spans="1:6" x14ac:dyDescent="0.25">
      <c r="A175" s="26">
        <v>161</v>
      </c>
      <c r="B175" s="82" t="str">
        <f t="shared" si="18"/>
        <v/>
      </c>
      <c r="C175" s="20" t="str">
        <f t="shared" si="19"/>
        <v/>
      </c>
      <c r="D175" s="20" t="str">
        <f t="shared" si="20"/>
        <v/>
      </c>
      <c r="F175" s="33" t="str">
        <f t="shared" ref="F175:F194" si="21">IF(AND(B175&gt;FYE_AR-365,B175&lt;=FYE_AR),"CY","")</f>
        <v/>
      </c>
    </row>
    <row r="176" spans="1:6" x14ac:dyDescent="0.25">
      <c r="A176" s="26">
        <v>162</v>
      </c>
      <c r="B176" s="82" t="str">
        <f t="shared" ref="B176:B207" si="22">IF(A176&lt;=UsefulLife,DATE(YEAR(B175),MONTH(B175)+$C$10,DAY(B175)),"")</f>
        <v/>
      </c>
      <c r="C176" s="20" t="str">
        <f t="shared" ref="C176:C194" si="23">IF(A176&lt;=UsefulLife,AmortMonthly,"")</f>
        <v/>
      </c>
      <c r="D176" s="20" t="str">
        <f t="shared" ref="D176:D207" si="24">IF(A176&lt;=UsefulLife,D175-C176,"")</f>
        <v/>
      </c>
      <c r="F176" s="33" t="str">
        <f t="shared" si="21"/>
        <v/>
      </c>
    </row>
    <row r="177" spans="1:6" x14ac:dyDescent="0.25">
      <c r="A177" s="26">
        <v>163</v>
      </c>
      <c r="B177" s="82" t="str">
        <f t="shared" si="22"/>
        <v/>
      </c>
      <c r="C177" s="20" t="str">
        <f t="shared" si="23"/>
        <v/>
      </c>
      <c r="D177" s="20" t="str">
        <f t="shared" si="24"/>
        <v/>
      </c>
      <c r="F177" s="33" t="str">
        <f t="shared" si="21"/>
        <v/>
      </c>
    </row>
    <row r="178" spans="1:6" x14ac:dyDescent="0.25">
      <c r="A178" s="26">
        <v>164</v>
      </c>
      <c r="B178" s="82" t="str">
        <f t="shared" si="22"/>
        <v/>
      </c>
      <c r="C178" s="20" t="str">
        <f t="shared" si="23"/>
        <v/>
      </c>
      <c r="D178" s="20" t="str">
        <f t="shared" si="24"/>
        <v/>
      </c>
      <c r="F178" s="33" t="str">
        <f t="shared" si="21"/>
        <v/>
      </c>
    </row>
    <row r="179" spans="1:6" x14ac:dyDescent="0.25">
      <c r="A179" s="26">
        <v>165</v>
      </c>
      <c r="B179" s="82" t="str">
        <f t="shared" si="22"/>
        <v/>
      </c>
      <c r="C179" s="20" t="str">
        <f t="shared" si="23"/>
        <v/>
      </c>
      <c r="D179" s="20" t="str">
        <f t="shared" si="24"/>
        <v/>
      </c>
      <c r="F179" s="33" t="str">
        <f t="shared" si="21"/>
        <v/>
      </c>
    </row>
    <row r="180" spans="1:6" x14ac:dyDescent="0.25">
      <c r="A180" s="26">
        <v>166</v>
      </c>
      <c r="B180" s="82" t="str">
        <f t="shared" si="22"/>
        <v/>
      </c>
      <c r="C180" s="20" t="str">
        <f t="shared" si="23"/>
        <v/>
      </c>
      <c r="D180" s="20" t="str">
        <f t="shared" si="24"/>
        <v/>
      </c>
      <c r="F180" s="33" t="str">
        <f t="shared" si="21"/>
        <v/>
      </c>
    </row>
    <row r="181" spans="1:6" x14ac:dyDescent="0.25">
      <c r="A181" s="26">
        <v>167</v>
      </c>
      <c r="B181" s="82" t="str">
        <f t="shared" si="22"/>
        <v/>
      </c>
      <c r="C181" s="20" t="str">
        <f t="shared" si="23"/>
        <v/>
      </c>
      <c r="D181" s="20" t="str">
        <f t="shared" si="24"/>
        <v/>
      </c>
      <c r="F181" s="33" t="str">
        <f t="shared" si="21"/>
        <v/>
      </c>
    </row>
    <row r="182" spans="1:6" x14ac:dyDescent="0.25">
      <c r="A182" s="26">
        <v>168</v>
      </c>
      <c r="B182" s="82" t="str">
        <f t="shared" si="22"/>
        <v/>
      </c>
      <c r="C182" s="20" t="str">
        <f t="shared" si="23"/>
        <v/>
      </c>
      <c r="D182" s="20" t="str">
        <f t="shared" si="24"/>
        <v/>
      </c>
      <c r="F182" s="33" t="str">
        <f t="shared" si="21"/>
        <v/>
      </c>
    </row>
    <row r="183" spans="1:6" x14ac:dyDescent="0.25">
      <c r="A183" s="26">
        <v>169</v>
      </c>
      <c r="B183" s="82" t="str">
        <f t="shared" si="22"/>
        <v/>
      </c>
      <c r="C183" s="20" t="str">
        <f t="shared" si="23"/>
        <v/>
      </c>
      <c r="D183" s="20" t="str">
        <f t="shared" si="24"/>
        <v/>
      </c>
      <c r="F183" s="33" t="str">
        <f t="shared" si="21"/>
        <v/>
      </c>
    </row>
    <row r="184" spans="1:6" x14ac:dyDescent="0.25">
      <c r="A184" s="26">
        <v>170</v>
      </c>
      <c r="B184" s="82" t="str">
        <f t="shared" si="22"/>
        <v/>
      </c>
      <c r="C184" s="20" t="str">
        <f t="shared" si="23"/>
        <v/>
      </c>
      <c r="D184" s="20" t="str">
        <f t="shared" si="24"/>
        <v/>
      </c>
      <c r="F184" s="33" t="str">
        <f t="shared" si="21"/>
        <v/>
      </c>
    </row>
    <row r="185" spans="1:6" x14ac:dyDescent="0.25">
      <c r="A185" s="26">
        <v>171</v>
      </c>
      <c r="B185" s="82" t="str">
        <f t="shared" si="22"/>
        <v/>
      </c>
      <c r="C185" s="20" t="str">
        <f t="shared" si="23"/>
        <v/>
      </c>
      <c r="D185" s="20" t="str">
        <f t="shared" si="24"/>
        <v/>
      </c>
      <c r="F185" s="33" t="str">
        <f t="shared" si="21"/>
        <v/>
      </c>
    </row>
    <row r="186" spans="1:6" x14ac:dyDescent="0.25">
      <c r="A186" s="26">
        <v>172</v>
      </c>
      <c r="B186" s="82" t="str">
        <f t="shared" si="22"/>
        <v/>
      </c>
      <c r="C186" s="20" t="str">
        <f t="shared" si="23"/>
        <v/>
      </c>
      <c r="D186" s="20" t="str">
        <f t="shared" si="24"/>
        <v/>
      </c>
      <c r="F186" s="33" t="str">
        <f t="shared" si="21"/>
        <v/>
      </c>
    </row>
    <row r="187" spans="1:6" x14ac:dyDescent="0.25">
      <c r="A187" s="26">
        <v>173</v>
      </c>
      <c r="B187" s="82" t="str">
        <f t="shared" si="22"/>
        <v/>
      </c>
      <c r="C187" s="20" t="str">
        <f t="shared" si="23"/>
        <v/>
      </c>
      <c r="D187" s="20" t="str">
        <f t="shared" si="24"/>
        <v/>
      </c>
      <c r="F187" s="33" t="str">
        <f t="shared" si="21"/>
        <v/>
      </c>
    </row>
    <row r="188" spans="1:6" x14ac:dyDescent="0.25">
      <c r="A188" s="26">
        <v>174</v>
      </c>
      <c r="B188" s="82" t="str">
        <f t="shared" si="22"/>
        <v/>
      </c>
      <c r="C188" s="20" t="str">
        <f t="shared" si="23"/>
        <v/>
      </c>
      <c r="D188" s="20" t="str">
        <f t="shared" si="24"/>
        <v/>
      </c>
      <c r="F188" s="33" t="str">
        <f t="shared" si="21"/>
        <v/>
      </c>
    </row>
    <row r="189" spans="1:6" x14ac:dyDescent="0.25">
      <c r="A189" s="26">
        <v>175</v>
      </c>
      <c r="B189" s="82" t="str">
        <f t="shared" si="22"/>
        <v/>
      </c>
      <c r="C189" s="20" t="str">
        <f t="shared" si="23"/>
        <v/>
      </c>
      <c r="D189" s="20" t="str">
        <f t="shared" si="24"/>
        <v/>
      </c>
      <c r="F189" s="33" t="str">
        <f t="shared" si="21"/>
        <v/>
      </c>
    </row>
    <row r="190" spans="1:6" x14ac:dyDescent="0.25">
      <c r="A190" s="26">
        <v>176</v>
      </c>
      <c r="B190" s="82" t="str">
        <f t="shared" si="22"/>
        <v/>
      </c>
      <c r="C190" s="20" t="str">
        <f t="shared" si="23"/>
        <v/>
      </c>
      <c r="D190" s="20" t="str">
        <f t="shared" si="24"/>
        <v/>
      </c>
      <c r="F190" s="33" t="str">
        <f t="shared" si="21"/>
        <v/>
      </c>
    </row>
    <row r="191" spans="1:6" x14ac:dyDescent="0.25">
      <c r="A191" s="26">
        <v>177</v>
      </c>
      <c r="B191" s="82" t="str">
        <f t="shared" si="22"/>
        <v/>
      </c>
      <c r="C191" s="20" t="str">
        <f t="shared" si="23"/>
        <v/>
      </c>
      <c r="D191" s="20" t="str">
        <f t="shared" si="24"/>
        <v/>
      </c>
      <c r="F191" s="33" t="str">
        <f t="shared" si="21"/>
        <v/>
      </c>
    </row>
    <row r="192" spans="1:6" x14ac:dyDescent="0.25">
      <c r="A192" s="26">
        <v>178</v>
      </c>
      <c r="B192" s="82" t="str">
        <f t="shared" si="22"/>
        <v/>
      </c>
      <c r="C192" s="20" t="str">
        <f t="shared" si="23"/>
        <v/>
      </c>
      <c r="D192" s="20" t="str">
        <f t="shared" si="24"/>
        <v/>
      </c>
      <c r="F192" s="33" t="str">
        <f t="shared" si="21"/>
        <v/>
      </c>
    </row>
    <row r="193" spans="1:6" x14ac:dyDescent="0.25">
      <c r="A193" s="26">
        <v>179</v>
      </c>
      <c r="B193" s="82" t="str">
        <f t="shared" si="22"/>
        <v/>
      </c>
      <c r="C193" s="20" t="str">
        <f t="shared" si="23"/>
        <v/>
      </c>
      <c r="D193" s="20" t="str">
        <f t="shared" si="24"/>
        <v/>
      </c>
      <c r="F193" s="33" t="str">
        <f t="shared" si="21"/>
        <v/>
      </c>
    </row>
    <row r="194" spans="1:6" x14ac:dyDescent="0.25">
      <c r="A194" s="26">
        <v>180</v>
      </c>
      <c r="B194" s="82" t="str">
        <f t="shared" si="22"/>
        <v/>
      </c>
      <c r="C194" s="20" t="str">
        <f t="shared" si="23"/>
        <v/>
      </c>
      <c r="D194" s="20" t="str">
        <f t="shared" si="24"/>
        <v/>
      </c>
      <c r="F194" s="33" t="str">
        <f t="shared" si="21"/>
        <v/>
      </c>
    </row>
  </sheetData>
  <pageMargins left="0.7" right="0.7" top="0.26" bottom="0.35" header="0.18" footer="0.17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3039-5B78-46DE-A305-F983390CC48C}">
  <sheetPr>
    <tabColor rgb="FF92D050"/>
    <pageSetUpPr fitToPage="1"/>
  </sheetPr>
  <dimension ref="A1:N35"/>
  <sheetViews>
    <sheetView showGridLines="0" zoomScale="115" zoomScaleNormal="115" workbookViewId="0"/>
  </sheetViews>
  <sheetFormatPr defaultColWidth="8.85546875" defaultRowHeight="15" x14ac:dyDescent="0.25"/>
  <cols>
    <col min="1" max="1" width="2.5703125" style="2" customWidth="1"/>
    <col min="2" max="2" width="48.42578125" style="2" customWidth="1"/>
    <col min="3" max="4" width="13.5703125" style="2" customWidth="1"/>
    <col min="5" max="5" width="72.28515625" style="78" customWidth="1"/>
    <col min="6" max="6" width="2.85546875" style="2" customWidth="1"/>
    <col min="7" max="11" width="13.42578125" style="2" customWidth="1"/>
    <col min="12" max="12" width="2.85546875" style="2" customWidth="1"/>
    <col min="13" max="13" width="14.28515625" style="2" customWidth="1"/>
    <col min="14" max="16" width="13.42578125" style="2" customWidth="1"/>
    <col min="17" max="16384" width="8.85546875" style="2"/>
  </cols>
  <sheetData>
    <row r="1" spans="1:14" s="8" customFormat="1" x14ac:dyDescent="0.25">
      <c r="A1" s="1" t="s">
        <v>8</v>
      </c>
      <c r="B1" s="40"/>
      <c r="E1" s="77"/>
    </row>
    <row r="2" spans="1:14" s="8" customFormat="1" x14ac:dyDescent="0.25">
      <c r="A2" s="1"/>
      <c r="B2" s="40"/>
      <c r="E2" s="77"/>
    </row>
    <row r="3" spans="1:14" s="8" customFormat="1" x14ac:dyDescent="0.25">
      <c r="A3" s="1" t="s">
        <v>24</v>
      </c>
      <c r="E3" s="77"/>
    </row>
    <row r="4" spans="1:14" ht="15.75" thickBot="1" x14ac:dyDescent="0.3">
      <c r="A4" s="30"/>
      <c r="B4" s="30"/>
      <c r="C4" s="30"/>
      <c r="D4" s="30"/>
      <c r="E4" s="88"/>
    </row>
    <row r="5" spans="1:14" ht="15.75" thickTop="1" x14ac:dyDescent="0.25"/>
    <row r="6" spans="1:14" x14ac:dyDescent="0.25">
      <c r="A6" s="2" t="s">
        <v>53</v>
      </c>
      <c r="C6" s="51">
        <f>+'Lease Receivable Calculator'!PVReceivable</f>
        <v>4636978.0818122467</v>
      </c>
      <c r="D6" s="89" t="s">
        <v>18</v>
      </c>
      <c r="E6" s="89"/>
      <c r="F6" s="16"/>
      <c r="G6" s="16"/>
    </row>
    <row r="7" spans="1:14" x14ac:dyDescent="0.25">
      <c r="C7" s="16"/>
      <c r="D7" s="89"/>
      <c r="E7" s="89"/>
      <c r="F7" s="16"/>
      <c r="G7" s="16"/>
    </row>
    <row r="8" spans="1:14" x14ac:dyDescent="0.25">
      <c r="A8" s="2" t="s">
        <v>54</v>
      </c>
      <c r="C8" s="16">
        <f>+C6</f>
        <v>4636978.0818122467</v>
      </c>
      <c r="D8" s="89" t="s">
        <v>18</v>
      </c>
      <c r="E8" s="89"/>
      <c r="F8" s="16"/>
      <c r="G8" s="16"/>
    </row>
    <row r="9" spans="1:14" x14ac:dyDescent="0.25">
      <c r="B9" s="1"/>
      <c r="C9" s="11"/>
      <c r="D9" s="89"/>
      <c r="E9" s="89"/>
      <c r="F9" s="16"/>
      <c r="G9" s="16"/>
    </row>
    <row r="10" spans="1:14" x14ac:dyDescent="0.25">
      <c r="A10" s="2" t="s">
        <v>96</v>
      </c>
      <c r="C10" s="87">
        <v>44561</v>
      </c>
      <c r="D10" s="16"/>
      <c r="E10" s="89"/>
      <c r="F10" s="16"/>
      <c r="G10" s="16"/>
    </row>
    <row r="11" spans="1:14" ht="15.75" thickBot="1" x14ac:dyDescent="0.3">
      <c r="A11" s="35"/>
      <c r="B11" s="35"/>
      <c r="C11" s="55"/>
      <c r="D11" s="55"/>
      <c r="E11" s="90"/>
      <c r="F11" s="16"/>
      <c r="G11" s="16"/>
    </row>
    <row r="12" spans="1:14" x14ac:dyDescent="0.25">
      <c r="C12" s="16"/>
      <c r="D12" s="16"/>
      <c r="E12" s="89"/>
      <c r="F12" s="16"/>
      <c r="G12" s="16"/>
      <c r="H12" s="16"/>
      <c r="I12" s="16"/>
      <c r="J12" s="16"/>
      <c r="K12" s="16"/>
    </row>
    <row r="13" spans="1:14" x14ac:dyDescent="0.25">
      <c r="B13" s="8"/>
      <c r="C13" s="52" t="s">
        <v>26</v>
      </c>
      <c r="D13" s="52" t="s">
        <v>27</v>
      </c>
      <c r="E13" s="89"/>
      <c r="F13" s="16"/>
      <c r="G13" s="16"/>
    </row>
    <row r="14" spans="1:14" x14ac:dyDescent="0.25">
      <c r="A14" s="1" t="s">
        <v>28</v>
      </c>
      <c r="B14" s="31"/>
      <c r="C14" s="16"/>
      <c r="D14" s="16"/>
      <c r="E14" s="89"/>
      <c r="F14" s="16"/>
      <c r="G14" s="16"/>
    </row>
    <row r="15" spans="1:14" x14ac:dyDescent="0.25">
      <c r="A15" s="1"/>
      <c r="B15" s="31"/>
      <c r="C15" s="16"/>
      <c r="D15" s="16"/>
      <c r="E15" s="89"/>
      <c r="F15" s="16"/>
      <c r="G15" s="16"/>
    </row>
    <row r="16" spans="1:14" x14ac:dyDescent="0.25">
      <c r="A16" s="36"/>
      <c r="B16" s="47" t="s">
        <v>51</v>
      </c>
      <c r="C16" s="16">
        <f>+C6</f>
        <v>4636978.0818122467</v>
      </c>
      <c r="D16" s="16"/>
      <c r="E16" s="89" t="s">
        <v>18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3"/>
      <c r="B17" s="48" t="s">
        <v>52</v>
      </c>
      <c r="C17" s="16"/>
      <c r="D17" s="16">
        <f>+C16</f>
        <v>4636978.0818122467</v>
      </c>
      <c r="E17" s="89" t="s">
        <v>18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3"/>
      <c r="B18" s="77" t="s">
        <v>31</v>
      </c>
      <c r="C18" s="16"/>
      <c r="D18" s="16"/>
      <c r="E18" s="89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3"/>
      <c r="B19" s="8"/>
      <c r="C19" s="16"/>
      <c r="D19" s="16"/>
      <c r="E19" s="89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36"/>
      <c r="B20" s="47" t="s">
        <v>6</v>
      </c>
      <c r="C20" s="16">
        <f>+D21+D22</f>
        <v>1020000</v>
      </c>
      <c r="D20" s="16"/>
      <c r="E20" s="89" t="s">
        <v>33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3"/>
      <c r="B21" s="48" t="s">
        <v>51</v>
      </c>
      <c r="C21" s="46"/>
      <c r="D21" s="16">
        <f>SUMIF('Lease Receivable Calculator'!G:G,"CY",'Lease Receivable Calculator'!E:E)</f>
        <v>897160</v>
      </c>
      <c r="E21" s="89" t="s">
        <v>34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3"/>
      <c r="B22" s="48" t="s">
        <v>55</v>
      </c>
      <c r="C22" s="16"/>
      <c r="D22" s="16">
        <f>SUMIF('Lease Receivable Calculator'!G:G,"CY",'Lease Receivable Calculator'!D:D)</f>
        <v>122840</v>
      </c>
      <c r="E22" s="89" t="s">
        <v>18</v>
      </c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3"/>
      <c r="B23" s="92" t="s">
        <v>117</v>
      </c>
      <c r="C23" s="16"/>
      <c r="D23" s="16"/>
      <c r="E23" s="89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3"/>
      <c r="C24" s="16"/>
      <c r="D24" s="16"/>
      <c r="E24" s="89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36"/>
      <c r="B25" s="47" t="s">
        <v>54</v>
      </c>
      <c r="C25" s="16">
        <f>SUMIF('Def Lease Revenue Calculator'!F:F,"CY",'Def Lease Revenue Calculator'!C:C)</f>
        <v>927396</v>
      </c>
      <c r="D25" s="16"/>
      <c r="E25" s="89" t="s">
        <v>57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3"/>
      <c r="B26" s="48" t="s">
        <v>56</v>
      </c>
      <c r="C26" s="16"/>
      <c r="D26" s="16">
        <f>+C25</f>
        <v>927396</v>
      </c>
      <c r="E26" s="89" t="s">
        <v>57</v>
      </c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3"/>
      <c r="B27" s="77" t="s">
        <v>118</v>
      </c>
      <c r="C27" s="16"/>
      <c r="D27" s="16"/>
      <c r="E27" s="89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3"/>
      <c r="B28" s="40"/>
      <c r="C28" s="16"/>
      <c r="D28" s="16"/>
      <c r="E28" s="89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54" t="s">
        <v>35</v>
      </c>
      <c r="B29" s="49"/>
      <c r="C29" s="16"/>
      <c r="D29" s="16"/>
      <c r="E29" s="89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54"/>
      <c r="B30" s="49"/>
      <c r="C30" s="16"/>
      <c r="D30" s="16"/>
      <c r="E30" s="89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36"/>
      <c r="B31" s="8" t="s">
        <v>58</v>
      </c>
      <c r="C31" s="45">
        <v>10000</v>
      </c>
      <c r="D31" s="16"/>
      <c r="E31" s="89" t="s">
        <v>60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 customHeight="1" x14ac:dyDescent="0.25">
      <c r="A32" s="3"/>
      <c r="B32" s="50" t="s">
        <v>59</v>
      </c>
      <c r="C32" s="16"/>
      <c r="D32" s="45">
        <f>+C31</f>
        <v>10000</v>
      </c>
      <c r="E32" s="89" t="s">
        <v>60</v>
      </c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3"/>
      <c r="B33" s="77" t="s">
        <v>61</v>
      </c>
      <c r="C33" s="16"/>
      <c r="D33" s="16"/>
      <c r="E33" s="89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3"/>
      <c r="C34" s="16"/>
      <c r="D34" s="16"/>
      <c r="E34" s="89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3"/>
      <c r="C35" s="16"/>
      <c r="D35" s="16"/>
      <c r="E35" s="89"/>
      <c r="F35" s="16"/>
      <c r="G35" s="16"/>
      <c r="H35" s="16"/>
      <c r="I35" s="16"/>
      <c r="J35" s="16"/>
      <c r="K35" s="16"/>
      <c r="L35" s="16"/>
      <c r="M35" s="16"/>
      <c r="N35" s="16"/>
    </row>
  </sheetData>
  <pageMargins left="0.25" right="0.26" top="0.42" bottom="0.42" header="0.3" footer="0.17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34</vt:i4>
      </vt:variant>
    </vt:vector>
  </HeadingPairs>
  <TitlesOfParts>
    <vt:vector size="41" baseType="lpstr">
      <vt:lpstr>Lease Tracking</vt:lpstr>
      <vt:lpstr>Lease Liability Calculator</vt:lpstr>
      <vt:lpstr>Lease Asset Amort. Calculator</vt:lpstr>
      <vt:lpstr>Sample Entry - Lessee</vt:lpstr>
      <vt:lpstr>Lease Receivable Calculator</vt:lpstr>
      <vt:lpstr>Def Lease Revenue Calculator</vt:lpstr>
      <vt:lpstr>Sample Entry - Lessor</vt:lpstr>
      <vt:lpstr>'Def Lease Revenue Calculator'!AmortMonthly</vt:lpstr>
      <vt:lpstr>AmortMonthly</vt:lpstr>
      <vt:lpstr>AnnualRate</vt:lpstr>
      <vt:lpstr>'Lease Receivable Calculator'!AnnualRateRec</vt:lpstr>
      <vt:lpstr>'Lease Receivable Calculator'!FirstPmt</vt:lpstr>
      <vt:lpstr>FirstPmt</vt:lpstr>
      <vt:lpstr>FYE</vt:lpstr>
      <vt:lpstr>FYE_AR</vt:lpstr>
      <vt:lpstr>'Lease Receivable Calculator'!Increment</vt:lpstr>
      <vt:lpstr>Increment</vt:lpstr>
      <vt:lpstr>'Lease Receivable Calculator'!Periods</vt:lpstr>
      <vt:lpstr>Periods</vt:lpstr>
      <vt:lpstr>'Lease Receivable Calculator'!PerRate</vt:lpstr>
      <vt:lpstr>PerRate</vt:lpstr>
      <vt:lpstr>PmtAmount</vt:lpstr>
      <vt:lpstr>'Lease Receivable Calculator'!PmtCalc</vt:lpstr>
      <vt:lpstr>PmtCalc</vt:lpstr>
      <vt:lpstr>'Def Lease Revenue Calculator'!Print_Area</vt:lpstr>
      <vt:lpstr>'Lease Asset Amort. Calculator'!Print_Area</vt:lpstr>
      <vt:lpstr>'Lease Liability Calculator'!Print_Area</vt:lpstr>
      <vt:lpstr>'Lease Receivable Calculator'!Print_Area</vt:lpstr>
      <vt:lpstr>'Lease Tracking'!Print_Area</vt:lpstr>
      <vt:lpstr>'Sample Entry - Lessee'!Print_Area</vt:lpstr>
      <vt:lpstr>'Sample Entry - Lessor'!Print_Area</vt:lpstr>
      <vt:lpstr>PVLiability</vt:lpstr>
      <vt:lpstr>'Lease Receivable Calculator'!PVReceivable</vt:lpstr>
      <vt:lpstr>'Lease Receivable Calculator'!RecAmount</vt:lpstr>
      <vt:lpstr>RecAmount</vt:lpstr>
      <vt:lpstr>'Lease Receivable Calculator'!ResValue</vt:lpstr>
      <vt:lpstr>ResValue</vt:lpstr>
      <vt:lpstr>'Lease Receivable Calculator'!Type</vt:lpstr>
      <vt:lpstr>Type</vt:lpstr>
      <vt:lpstr>'Def Lease Revenue Calculator'!UsefulLife</vt:lpstr>
      <vt:lpstr>UsefulLife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TBuikema</dc:creator>
  <cp:lastModifiedBy>Tim Gavin</cp:lastModifiedBy>
  <cp:lastPrinted>2019-10-10T20:55:56Z</cp:lastPrinted>
  <dcterms:created xsi:type="dcterms:W3CDTF">2018-10-03T13:58:13Z</dcterms:created>
  <dcterms:modified xsi:type="dcterms:W3CDTF">2022-03-01T02:27:31Z</dcterms:modified>
</cp:coreProperties>
</file>