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dministration\Bookminders\Monthly Financials\2022 02\"/>
    </mc:Choice>
  </mc:AlternateContent>
  <xr:revisionPtr revIDLastSave="0" documentId="13_ncr:1_{293BD837-41F5-4DC1-9D65-E9AFE48BCFA2}" xr6:coauthVersionLast="47" xr6:coauthVersionMax="47" xr10:uidLastSave="{00000000-0000-0000-0000-000000000000}"/>
  <bookViews>
    <workbookView xWindow="12450" yWindow="420" windowWidth="18885" windowHeight="14520" firstSheet="4" activeTab="9" xr2:uid="{6A0B2B7E-3214-47BF-90B0-DD157991E4ED}"/>
  </bookViews>
  <sheets>
    <sheet name="General" sheetId="1" r:id="rId1"/>
    <sheet name="General Collapsed" sheetId="2" r:id="rId2"/>
    <sheet name="ARPA" sheetId="3" r:id="rId3"/>
    <sheet name="Sewer" sheetId="4" r:id="rId4"/>
    <sheet name="Liq Fuels" sheetId="5" r:id="rId5"/>
    <sheet name="Fire Cap" sheetId="6" r:id="rId6"/>
    <sheet name="Bills" sheetId="7" r:id="rId7"/>
    <sheet name="Balance Sheets" sheetId="8" r:id="rId8"/>
    <sheet name="Maj Rev Exp" sheetId="9" r:id="rId9"/>
    <sheet name="Inc Stmt by Month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5" i="10" l="1"/>
  <c r="H205" i="10" s="1"/>
  <c r="F205" i="10"/>
  <c r="H204" i="10"/>
  <c r="G202" i="10"/>
  <c r="H202" i="10" s="1"/>
  <c r="F202" i="10"/>
  <c r="H201" i="10"/>
  <c r="G198" i="10"/>
  <c r="F198" i="10"/>
  <c r="H198" i="10" s="1"/>
  <c r="H197" i="10"/>
  <c r="H196" i="10"/>
  <c r="G194" i="10"/>
  <c r="H194" i="10" s="1"/>
  <c r="F194" i="10"/>
  <c r="H193" i="10"/>
  <c r="G191" i="10"/>
  <c r="H191" i="10" s="1"/>
  <c r="F191" i="10"/>
  <c r="F199" i="10" s="1"/>
  <c r="H190" i="10"/>
  <c r="H189" i="10"/>
  <c r="H185" i="10"/>
  <c r="H184" i="10"/>
  <c r="G184" i="10"/>
  <c r="F184" i="10"/>
  <c r="H183" i="10"/>
  <c r="H182" i="10"/>
  <c r="H181" i="10"/>
  <c r="H180" i="10"/>
  <c r="H179" i="10"/>
  <c r="H178" i="10"/>
  <c r="H177" i="10"/>
  <c r="H176" i="10"/>
  <c r="G174" i="10"/>
  <c r="H174" i="10" s="1"/>
  <c r="F174" i="10"/>
  <c r="H173" i="10"/>
  <c r="H172" i="10"/>
  <c r="H171" i="10"/>
  <c r="H170" i="10"/>
  <c r="G168" i="10"/>
  <c r="G186" i="10" s="1"/>
  <c r="F168" i="10"/>
  <c r="F186" i="10" s="1"/>
  <c r="H167" i="10"/>
  <c r="H166" i="10"/>
  <c r="H165" i="10"/>
  <c r="H164" i="10"/>
  <c r="G161" i="10"/>
  <c r="F161" i="10"/>
  <c r="H161" i="10" s="1"/>
  <c r="H160" i="10"/>
  <c r="H157" i="10"/>
  <c r="G157" i="10"/>
  <c r="F157" i="10"/>
  <c r="H156" i="10"/>
  <c r="H155" i="10"/>
  <c r="H154" i="10"/>
  <c r="H153" i="10"/>
  <c r="H152" i="10"/>
  <c r="H151" i="10"/>
  <c r="G149" i="10"/>
  <c r="F149" i="10"/>
  <c r="H149" i="10" s="1"/>
  <c r="H148" i="10"/>
  <c r="G146" i="10"/>
  <c r="G158" i="10" s="1"/>
  <c r="F146" i="10"/>
  <c r="H146" i="10" s="1"/>
  <c r="H145" i="10"/>
  <c r="H141" i="10"/>
  <c r="G140" i="10"/>
  <c r="F140" i="10"/>
  <c r="H140" i="10" s="1"/>
  <c r="H139" i="10"/>
  <c r="H138" i="10"/>
  <c r="H137" i="10"/>
  <c r="H136" i="10"/>
  <c r="H135" i="10"/>
  <c r="H134" i="10"/>
  <c r="G132" i="10"/>
  <c r="F132" i="10"/>
  <c r="H132" i="10" s="1"/>
  <c r="H131" i="10"/>
  <c r="H130" i="10"/>
  <c r="H129" i="10"/>
  <c r="H128" i="10"/>
  <c r="H127" i="10"/>
  <c r="G125" i="10"/>
  <c r="G142" i="10" s="1"/>
  <c r="F125" i="10"/>
  <c r="H125" i="10" s="1"/>
  <c r="H124" i="10"/>
  <c r="H123" i="10"/>
  <c r="H122" i="10"/>
  <c r="H121" i="10"/>
  <c r="H120" i="10"/>
  <c r="H119" i="10"/>
  <c r="H118" i="10"/>
  <c r="H117" i="10"/>
  <c r="H116" i="10"/>
  <c r="H115" i="10"/>
  <c r="H114" i="10"/>
  <c r="F111" i="10"/>
  <c r="G110" i="10"/>
  <c r="G111" i="10" s="1"/>
  <c r="H111" i="10" s="1"/>
  <c r="F110" i="10"/>
  <c r="H109" i="10"/>
  <c r="H108" i="10"/>
  <c r="F105" i="10"/>
  <c r="G104" i="10"/>
  <c r="G105" i="10" s="1"/>
  <c r="H105" i="10" s="1"/>
  <c r="F104" i="10"/>
  <c r="H103" i="10"/>
  <c r="G99" i="10"/>
  <c r="F99" i="10"/>
  <c r="H99" i="10" s="1"/>
  <c r="H98" i="10"/>
  <c r="H97" i="10"/>
  <c r="G95" i="10"/>
  <c r="H95" i="10" s="1"/>
  <c r="F95" i="10"/>
  <c r="F100" i="10" s="1"/>
  <c r="H94" i="10"/>
  <c r="H93" i="10"/>
  <c r="F90" i="10"/>
  <c r="G89" i="10"/>
  <c r="H89" i="10" s="1"/>
  <c r="F89" i="10"/>
  <c r="H88" i="10"/>
  <c r="G86" i="10"/>
  <c r="G90" i="10" s="1"/>
  <c r="H90" i="10" s="1"/>
  <c r="F86" i="10"/>
  <c r="H85" i="10"/>
  <c r="H84" i="10"/>
  <c r="F81" i="10"/>
  <c r="G80" i="10"/>
  <c r="G81" i="10" s="1"/>
  <c r="H81" i="10" s="1"/>
  <c r="F80" i="10"/>
  <c r="H79" i="10"/>
  <c r="H78" i="10"/>
  <c r="F75" i="10"/>
  <c r="G74" i="10"/>
  <c r="G75" i="10" s="1"/>
  <c r="H75" i="10" s="1"/>
  <c r="F74" i="10"/>
  <c r="H73" i="10"/>
  <c r="H72" i="10"/>
  <c r="H71" i="10"/>
  <c r="H67" i="10"/>
  <c r="G66" i="10"/>
  <c r="F66" i="10"/>
  <c r="H66" i="10" s="1"/>
  <c r="H65" i="10"/>
  <c r="H64" i="10"/>
  <c r="H63" i="10"/>
  <c r="H62" i="10"/>
  <c r="H61" i="10"/>
  <c r="H60" i="10"/>
  <c r="G58" i="10"/>
  <c r="F58" i="10"/>
  <c r="H58" i="10" s="1"/>
  <c r="H57" i="10"/>
  <c r="H56" i="10"/>
  <c r="H55" i="10"/>
  <c r="H54" i="10"/>
  <c r="G52" i="10"/>
  <c r="G68" i="10" s="1"/>
  <c r="F52" i="10"/>
  <c r="H52" i="10" s="1"/>
  <c r="H51" i="10"/>
  <c r="H50" i="10"/>
  <c r="H49" i="10"/>
  <c r="H48" i="10"/>
  <c r="H47" i="10"/>
  <c r="H42" i="10"/>
  <c r="G42" i="10"/>
  <c r="F42" i="10"/>
  <c r="H41" i="10"/>
  <c r="H39" i="10"/>
  <c r="G39" i="10"/>
  <c r="F39" i="10"/>
  <c r="H38" i="10"/>
  <c r="H37" i="10"/>
  <c r="G35" i="10"/>
  <c r="F35" i="10"/>
  <c r="H35" i="10" s="1"/>
  <c r="H34" i="10"/>
  <c r="H33" i="10"/>
  <c r="H32" i="10"/>
  <c r="G30" i="10"/>
  <c r="H30" i="10" s="1"/>
  <c r="F30" i="10"/>
  <c r="H29" i="10"/>
  <c r="H28" i="10"/>
  <c r="H27" i="10"/>
  <c r="G25" i="10"/>
  <c r="F25" i="10"/>
  <c r="H25" i="10" s="1"/>
  <c r="H24" i="10"/>
  <c r="G22" i="10"/>
  <c r="F22" i="10"/>
  <c r="H22" i="10" s="1"/>
  <c r="H21" i="10"/>
  <c r="G19" i="10"/>
  <c r="F19" i="10"/>
  <c r="H19" i="10" s="1"/>
  <c r="H18" i="10"/>
  <c r="H17" i="10"/>
  <c r="H16" i="10"/>
  <c r="G14" i="10"/>
  <c r="H14" i="10" s="1"/>
  <c r="F14" i="10"/>
  <c r="H13" i="10"/>
  <c r="G11" i="10"/>
  <c r="H11" i="10" s="1"/>
  <c r="F11" i="10"/>
  <c r="H10" i="10"/>
  <c r="H9" i="10"/>
  <c r="H8" i="10"/>
  <c r="G6" i="10"/>
  <c r="G43" i="10" s="1"/>
  <c r="F6" i="10"/>
  <c r="H6" i="10" s="1"/>
  <c r="H5" i="10"/>
  <c r="H4" i="10"/>
  <c r="M46" i="8"/>
  <c r="N46" i="8" s="1"/>
  <c r="O46" i="8" s="1"/>
  <c r="L46" i="8"/>
  <c r="K46" i="8"/>
  <c r="J46" i="8"/>
  <c r="I46" i="8"/>
  <c r="H46" i="8"/>
  <c r="G46" i="8"/>
  <c r="N45" i="8"/>
  <c r="O45" i="8" s="1"/>
  <c r="I45" i="8"/>
  <c r="N44" i="8"/>
  <c r="O44" i="8" s="1"/>
  <c r="I44" i="8"/>
  <c r="M39" i="8"/>
  <c r="L39" i="8"/>
  <c r="K39" i="8"/>
  <c r="N39" i="8" s="1"/>
  <c r="O39" i="8" s="1"/>
  <c r="J39" i="8"/>
  <c r="H39" i="8"/>
  <c r="G39" i="8"/>
  <c r="I39" i="8" s="1"/>
  <c r="N38" i="8"/>
  <c r="O38" i="8" s="1"/>
  <c r="I38" i="8"/>
  <c r="O37" i="8"/>
  <c r="N37" i="8"/>
  <c r="I37" i="8"/>
  <c r="N35" i="8"/>
  <c r="M35" i="8"/>
  <c r="M40" i="8" s="1"/>
  <c r="M41" i="8" s="1"/>
  <c r="M42" i="8" s="1"/>
  <c r="M47" i="8" s="1"/>
  <c r="L35" i="8"/>
  <c r="L40" i="8" s="1"/>
  <c r="K35" i="8"/>
  <c r="K40" i="8" s="1"/>
  <c r="J35" i="8"/>
  <c r="J40" i="8" s="1"/>
  <c r="H35" i="8"/>
  <c r="H40" i="8" s="1"/>
  <c r="G35" i="8"/>
  <c r="I35" i="8" s="1"/>
  <c r="O34" i="8"/>
  <c r="N34" i="8"/>
  <c r="I34" i="8"/>
  <c r="N33" i="8"/>
  <c r="O33" i="8" s="1"/>
  <c r="I33" i="8"/>
  <c r="N32" i="8"/>
  <c r="O32" i="8" s="1"/>
  <c r="I32" i="8"/>
  <c r="M29" i="8"/>
  <c r="L29" i="8"/>
  <c r="L41" i="8" s="1"/>
  <c r="L42" i="8" s="1"/>
  <c r="L47" i="8" s="1"/>
  <c r="K29" i="8"/>
  <c r="J29" i="8"/>
  <c r="J41" i="8" s="1"/>
  <c r="J42" i="8" s="1"/>
  <c r="J47" i="8" s="1"/>
  <c r="H29" i="8"/>
  <c r="G29" i="8"/>
  <c r="N28" i="8"/>
  <c r="O28" i="8" s="1"/>
  <c r="I28" i="8"/>
  <c r="K21" i="8"/>
  <c r="J21" i="8"/>
  <c r="G21" i="8"/>
  <c r="O20" i="8"/>
  <c r="N20" i="8"/>
  <c r="I20" i="8"/>
  <c r="N19" i="8"/>
  <c r="O19" i="8" s="1"/>
  <c r="I19" i="8"/>
  <c r="M18" i="8"/>
  <c r="M21" i="8" s="1"/>
  <c r="M22" i="8" s="1"/>
  <c r="M23" i="8" s="1"/>
  <c r="L18" i="8"/>
  <c r="L21" i="8" s="1"/>
  <c r="N21" i="8" s="1"/>
  <c r="K18" i="8"/>
  <c r="J18" i="8"/>
  <c r="I18" i="8"/>
  <c r="H18" i="8"/>
  <c r="H21" i="8" s="1"/>
  <c r="G18" i="8"/>
  <c r="N17" i="8"/>
  <c r="O17" i="8" s="1"/>
  <c r="I17" i="8"/>
  <c r="N16" i="8"/>
  <c r="O16" i="8" s="1"/>
  <c r="I16" i="8"/>
  <c r="M13" i="8"/>
  <c r="L13" i="8"/>
  <c r="K13" i="8"/>
  <c r="K22" i="8" s="1"/>
  <c r="J13" i="8"/>
  <c r="J22" i="8" s="1"/>
  <c r="J23" i="8" s="1"/>
  <c r="H13" i="8"/>
  <c r="H22" i="8" s="1"/>
  <c r="H23" i="8" s="1"/>
  <c r="G13" i="8"/>
  <c r="G22" i="8" s="1"/>
  <c r="N12" i="8"/>
  <c r="O12" i="8" s="1"/>
  <c r="I12" i="8"/>
  <c r="N11" i="8"/>
  <c r="O11" i="8" s="1"/>
  <c r="I11" i="8"/>
  <c r="O10" i="8"/>
  <c r="N10" i="8"/>
  <c r="I10" i="8"/>
  <c r="N9" i="8"/>
  <c r="O9" i="8" s="1"/>
  <c r="I9" i="8"/>
  <c r="N8" i="8"/>
  <c r="O8" i="8" s="1"/>
  <c r="I8" i="8"/>
  <c r="N7" i="8"/>
  <c r="O7" i="8" s="1"/>
  <c r="I7" i="8"/>
  <c r="O6" i="8"/>
  <c r="N6" i="8"/>
  <c r="I6" i="8"/>
  <c r="I469" i="7"/>
  <c r="I462" i="7"/>
  <c r="I457" i="7"/>
  <c r="I452" i="7"/>
  <c r="I447" i="7"/>
  <c r="I440" i="7"/>
  <c r="I434" i="7"/>
  <c r="I429" i="7"/>
  <c r="I423" i="7"/>
  <c r="I418" i="7"/>
  <c r="I413" i="7"/>
  <c r="I407" i="7"/>
  <c r="I390" i="7"/>
  <c r="I375" i="7"/>
  <c r="I370" i="7"/>
  <c r="I365" i="7"/>
  <c r="I360" i="7"/>
  <c r="I355" i="7"/>
  <c r="I350" i="7"/>
  <c r="I345" i="7"/>
  <c r="I330" i="7"/>
  <c r="I325" i="7"/>
  <c r="I320" i="7"/>
  <c r="I315" i="7"/>
  <c r="I310" i="7"/>
  <c r="I305" i="7"/>
  <c r="I300" i="7"/>
  <c r="I295" i="7"/>
  <c r="I290" i="7"/>
  <c r="I285" i="7"/>
  <c r="I280" i="7"/>
  <c r="I275" i="7"/>
  <c r="I270" i="7"/>
  <c r="I265" i="7"/>
  <c r="I260" i="7"/>
  <c r="I255" i="7"/>
  <c r="I245" i="7"/>
  <c r="I240" i="7"/>
  <c r="I235" i="7"/>
  <c r="I230" i="7"/>
  <c r="I225" i="7"/>
  <c r="I210" i="7"/>
  <c r="I205" i="7"/>
  <c r="I200" i="7"/>
  <c r="I195" i="7"/>
  <c r="I190" i="7"/>
  <c r="I185" i="7"/>
  <c r="I180" i="7"/>
  <c r="I175" i="7"/>
  <c r="I170" i="7"/>
  <c r="I165" i="7"/>
  <c r="I160" i="7"/>
  <c r="I155" i="7"/>
  <c r="I150" i="7"/>
  <c r="I145" i="7"/>
  <c r="I140" i="7"/>
  <c r="I135" i="7"/>
  <c r="I130" i="7"/>
  <c r="I125" i="7"/>
  <c r="I120" i="7"/>
  <c r="I115" i="7"/>
  <c r="I110" i="7"/>
  <c r="I105" i="7"/>
  <c r="I99" i="7"/>
  <c r="I94" i="7"/>
  <c r="I89" i="7"/>
  <c r="I84" i="7"/>
  <c r="I79" i="7"/>
  <c r="I68" i="7"/>
  <c r="I61" i="7"/>
  <c r="I55" i="7"/>
  <c r="I47" i="7"/>
  <c r="I42" i="7"/>
  <c r="I37" i="7"/>
  <c r="I32" i="7"/>
  <c r="I27" i="7"/>
  <c r="I21" i="7"/>
  <c r="I16" i="7"/>
  <c r="I11" i="7"/>
  <c r="I6" i="7"/>
  <c r="I472" i="7" s="1"/>
  <c r="E6" i="6"/>
  <c r="E7" i="6" s="1"/>
  <c r="E9" i="6" s="1"/>
  <c r="F15" i="5"/>
  <c r="H15" i="5" s="1"/>
  <c r="E15" i="5"/>
  <c r="E16" i="5" s="1"/>
  <c r="H14" i="5"/>
  <c r="G14" i="5"/>
  <c r="H13" i="5"/>
  <c r="G13" i="5"/>
  <c r="F9" i="5"/>
  <c r="H9" i="5" s="1"/>
  <c r="E9" i="5"/>
  <c r="E10" i="5" s="1"/>
  <c r="H8" i="5"/>
  <c r="G8" i="5"/>
  <c r="H6" i="5"/>
  <c r="G6" i="5"/>
  <c r="F6" i="5"/>
  <c r="F10" i="5" s="1"/>
  <c r="E6" i="5"/>
  <c r="H5" i="5"/>
  <c r="G5" i="5"/>
  <c r="G35" i="4"/>
  <c r="I35" i="4" s="1"/>
  <c r="F35" i="4"/>
  <c r="H35" i="4" s="1"/>
  <c r="I34" i="4"/>
  <c r="H34" i="4"/>
  <c r="I32" i="4"/>
  <c r="H32" i="4"/>
  <c r="G32" i="4"/>
  <c r="F32" i="4"/>
  <c r="I31" i="4"/>
  <c r="H31" i="4"/>
  <c r="G28" i="4"/>
  <c r="I28" i="4" s="1"/>
  <c r="F28" i="4"/>
  <c r="H28" i="4" s="1"/>
  <c r="I27" i="4"/>
  <c r="H27" i="4"/>
  <c r="I23" i="4"/>
  <c r="H23" i="4"/>
  <c r="G23" i="4"/>
  <c r="G24" i="4" s="1"/>
  <c r="I24" i="4" s="1"/>
  <c r="F23" i="4"/>
  <c r="F24" i="4" s="1"/>
  <c r="H24" i="4" s="1"/>
  <c r="I22" i="4"/>
  <c r="H22" i="4"/>
  <c r="G18" i="4"/>
  <c r="I18" i="4" s="1"/>
  <c r="F18" i="4"/>
  <c r="F19" i="4" s="1"/>
  <c r="I17" i="4"/>
  <c r="H17" i="4"/>
  <c r="I16" i="4"/>
  <c r="H16" i="4"/>
  <c r="I15" i="4"/>
  <c r="H15" i="4"/>
  <c r="I14" i="4"/>
  <c r="H14" i="4"/>
  <c r="I13" i="4"/>
  <c r="H13" i="4"/>
  <c r="I8" i="4"/>
  <c r="H8" i="4"/>
  <c r="G8" i="4"/>
  <c r="G9" i="4" s="1"/>
  <c r="F8" i="4"/>
  <c r="I7" i="4"/>
  <c r="H7" i="4"/>
  <c r="F5" i="4"/>
  <c r="F9" i="4" s="1"/>
  <c r="F12" i="3"/>
  <c r="H12" i="3" s="1"/>
  <c r="E12" i="3"/>
  <c r="E13" i="3" s="1"/>
  <c r="H11" i="3"/>
  <c r="G11" i="3"/>
  <c r="F8" i="3"/>
  <c r="H7" i="3"/>
  <c r="G7" i="3"/>
  <c r="E6" i="3"/>
  <c r="E8" i="3" s="1"/>
  <c r="E37" i="2"/>
  <c r="G37" i="2" s="1"/>
  <c r="D37" i="2"/>
  <c r="F37" i="2" s="1"/>
  <c r="G36" i="2"/>
  <c r="F36" i="2"/>
  <c r="G35" i="2"/>
  <c r="F35" i="2"/>
  <c r="G34" i="2"/>
  <c r="F34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E16" i="2"/>
  <c r="G16" i="2" s="1"/>
  <c r="D16" i="2"/>
  <c r="F16" i="2" s="1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G289" i="1"/>
  <c r="I289" i="1" s="1"/>
  <c r="F289" i="1"/>
  <c r="H289" i="1" s="1"/>
  <c r="I287" i="1"/>
  <c r="H287" i="1"/>
  <c r="I286" i="1"/>
  <c r="H286" i="1"/>
  <c r="I284" i="1"/>
  <c r="G284" i="1"/>
  <c r="F284" i="1"/>
  <c r="H284" i="1" s="1"/>
  <c r="I283" i="1"/>
  <c r="H283" i="1"/>
  <c r="I282" i="1"/>
  <c r="H282" i="1"/>
  <c r="I280" i="1"/>
  <c r="G280" i="1"/>
  <c r="F280" i="1"/>
  <c r="H280" i="1" s="1"/>
  <c r="I279" i="1"/>
  <c r="H279" i="1"/>
  <c r="F277" i="1"/>
  <c r="I274" i="1"/>
  <c r="H274" i="1"/>
  <c r="G272" i="1"/>
  <c r="I272" i="1" s="1"/>
  <c r="F272" i="1"/>
  <c r="H272" i="1" s="1"/>
  <c r="I271" i="1"/>
  <c r="H271" i="1"/>
  <c r="H269" i="1"/>
  <c r="G269" i="1"/>
  <c r="G273" i="1" s="1"/>
  <c r="F269" i="1"/>
  <c r="I269" i="1" s="1"/>
  <c r="I268" i="1"/>
  <c r="H268" i="1"/>
  <c r="G265" i="1"/>
  <c r="I265" i="1" s="1"/>
  <c r="F265" i="1"/>
  <c r="H265" i="1" s="1"/>
  <c r="I264" i="1"/>
  <c r="H264" i="1"/>
  <c r="I263" i="1"/>
  <c r="H263" i="1"/>
  <c r="I262" i="1"/>
  <c r="H262" i="1"/>
  <c r="I261" i="1"/>
  <c r="H261" i="1"/>
  <c r="G261" i="1"/>
  <c r="F261" i="1"/>
  <c r="I260" i="1"/>
  <c r="H260" i="1"/>
  <c r="I259" i="1"/>
  <c r="H259" i="1"/>
  <c r="I258" i="1"/>
  <c r="H258" i="1"/>
  <c r="I257" i="1"/>
  <c r="H257" i="1"/>
  <c r="I255" i="1"/>
  <c r="H255" i="1"/>
  <c r="G255" i="1"/>
  <c r="F255" i="1"/>
  <c r="I254" i="1"/>
  <c r="H254" i="1"/>
  <c r="I253" i="1"/>
  <c r="H253" i="1"/>
  <c r="I251" i="1"/>
  <c r="H251" i="1"/>
  <c r="G251" i="1"/>
  <c r="F251" i="1"/>
  <c r="I250" i="1"/>
  <c r="H250" i="1"/>
  <c r="I249" i="1"/>
  <c r="H249" i="1"/>
  <c r="I245" i="1"/>
  <c r="H245" i="1"/>
  <c r="I244" i="1"/>
  <c r="H244" i="1"/>
  <c r="I243" i="1"/>
  <c r="H243" i="1"/>
  <c r="G242" i="1"/>
  <c r="I242" i="1" s="1"/>
  <c r="F242" i="1"/>
  <c r="H242" i="1" s="1"/>
  <c r="I240" i="1"/>
  <c r="H240" i="1"/>
  <c r="I239" i="1"/>
  <c r="H239" i="1"/>
  <c r="I238" i="1"/>
  <c r="H238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G228" i="1"/>
  <c r="I228" i="1" s="1"/>
  <c r="F228" i="1"/>
  <c r="H228" i="1" s="1"/>
  <c r="I227" i="1"/>
  <c r="H227" i="1"/>
  <c r="I226" i="1"/>
  <c r="H226" i="1"/>
  <c r="I225" i="1"/>
  <c r="H225" i="1"/>
  <c r="I224" i="1"/>
  <c r="H224" i="1"/>
  <c r="I223" i="1"/>
  <c r="H223" i="1"/>
  <c r="I221" i="1"/>
  <c r="H221" i="1"/>
  <c r="G221" i="1"/>
  <c r="G246" i="1" s="1"/>
  <c r="F221" i="1"/>
  <c r="F246" i="1" s="1"/>
  <c r="H246" i="1" s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1" i="1"/>
  <c r="H211" i="1"/>
  <c r="G211" i="1"/>
  <c r="G212" i="1" s="1"/>
  <c r="F211" i="1"/>
  <c r="F212" i="1" s="1"/>
  <c r="H212" i="1" s="1"/>
  <c r="I210" i="1"/>
  <c r="H210" i="1"/>
  <c r="I209" i="1"/>
  <c r="H209" i="1"/>
  <c r="I206" i="1"/>
  <c r="H206" i="1"/>
  <c r="G206" i="1"/>
  <c r="F206" i="1"/>
  <c r="I205" i="1"/>
  <c r="H205" i="1"/>
  <c r="I204" i="1"/>
  <c r="H204" i="1"/>
  <c r="I201" i="1"/>
  <c r="H201" i="1"/>
  <c r="G201" i="1"/>
  <c r="F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1" i="1"/>
  <c r="H191" i="1"/>
  <c r="G191" i="1"/>
  <c r="F191" i="1"/>
  <c r="I190" i="1"/>
  <c r="H190" i="1"/>
  <c r="G188" i="1"/>
  <c r="G202" i="1" s="1"/>
  <c r="F188" i="1"/>
  <c r="F202" i="1" s="1"/>
  <c r="H202" i="1" s="1"/>
  <c r="I187" i="1"/>
  <c r="H187" i="1"/>
  <c r="I183" i="1"/>
  <c r="H183" i="1"/>
  <c r="I182" i="1"/>
  <c r="H182" i="1"/>
  <c r="I181" i="1"/>
  <c r="H181" i="1"/>
  <c r="G181" i="1"/>
  <c r="F181" i="1"/>
  <c r="I180" i="1"/>
  <c r="H180" i="1"/>
  <c r="I179" i="1"/>
  <c r="H179" i="1"/>
  <c r="I177" i="1"/>
  <c r="H177" i="1"/>
  <c r="I176" i="1"/>
  <c r="H176" i="1"/>
  <c r="I175" i="1"/>
  <c r="H175" i="1"/>
  <c r="G173" i="1"/>
  <c r="I173" i="1" s="1"/>
  <c r="F173" i="1"/>
  <c r="H173" i="1" s="1"/>
  <c r="I172" i="1"/>
  <c r="H172" i="1"/>
  <c r="I171" i="1"/>
  <c r="H171" i="1"/>
  <c r="I170" i="1"/>
  <c r="H170" i="1"/>
  <c r="I169" i="1"/>
  <c r="H169" i="1"/>
  <c r="I168" i="1"/>
  <c r="H168" i="1"/>
  <c r="I167" i="1"/>
  <c r="H167" i="1"/>
  <c r="G165" i="1"/>
  <c r="G184" i="1" s="1"/>
  <c r="F165" i="1"/>
  <c r="F184" i="1" s="1"/>
  <c r="H184" i="1" s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F148" i="1"/>
  <c r="G147" i="1"/>
  <c r="I147" i="1" s="1"/>
  <c r="F147" i="1"/>
  <c r="H147" i="1" s="1"/>
  <c r="I146" i="1"/>
  <c r="H146" i="1"/>
  <c r="I145" i="1"/>
  <c r="H145" i="1"/>
  <c r="G141" i="1"/>
  <c r="I141" i="1" s="1"/>
  <c r="F141" i="1"/>
  <c r="F142" i="1" s="1"/>
  <c r="I140" i="1"/>
  <c r="H140" i="1"/>
  <c r="I136" i="1"/>
  <c r="H136" i="1"/>
  <c r="G136" i="1"/>
  <c r="F136" i="1"/>
  <c r="I134" i="1"/>
  <c r="H134" i="1"/>
  <c r="G132" i="1"/>
  <c r="G137" i="1" s="1"/>
  <c r="I137" i="1" s="1"/>
  <c r="F132" i="1"/>
  <c r="F137" i="1" s="1"/>
  <c r="I130" i="1"/>
  <c r="H130" i="1"/>
  <c r="I129" i="1"/>
  <c r="H129" i="1"/>
  <c r="G125" i="1"/>
  <c r="I125" i="1" s="1"/>
  <c r="F125" i="1"/>
  <c r="F126" i="1" s="1"/>
  <c r="I124" i="1"/>
  <c r="H124" i="1"/>
  <c r="I123" i="1"/>
  <c r="H123" i="1"/>
  <c r="I122" i="1"/>
  <c r="H122" i="1"/>
  <c r="I121" i="1"/>
  <c r="H121" i="1"/>
  <c r="I120" i="1"/>
  <c r="H120" i="1"/>
  <c r="I118" i="1"/>
  <c r="H118" i="1"/>
  <c r="G118" i="1"/>
  <c r="F118" i="1"/>
  <c r="I117" i="1"/>
  <c r="H117" i="1"/>
  <c r="I116" i="1"/>
  <c r="H116" i="1"/>
  <c r="I115" i="1"/>
  <c r="H115" i="1"/>
  <c r="G111" i="1"/>
  <c r="I111" i="1" s="1"/>
  <c r="F111" i="1"/>
  <c r="F112" i="1" s="1"/>
  <c r="I110" i="1"/>
  <c r="H110" i="1"/>
  <c r="I109" i="1"/>
  <c r="H109" i="1"/>
  <c r="I108" i="1"/>
  <c r="H108" i="1"/>
  <c r="I104" i="1"/>
  <c r="H104" i="1"/>
  <c r="G104" i="1"/>
  <c r="G105" i="1" s="1"/>
  <c r="I105" i="1" s="1"/>
  <c r="F104" i="1"/>
  <c r="F105" i="1" s="1"/>
  <c r="I103" i="1"/>
  <c r="H103" i="1"/>
  <c r="I102" i="1"/>
  <c r="H102" i="1"/>
  <c r="I101" i="1"/>
  <c r="H101" i="1"/>
  <c r="I100" i="1"/>
  <c r="H100" i="1"/>
  <c r="I96" i="1"/>
  <c r="H96" i="1"/>
  <c r="G95" i="1"/>
  <c r="I95" i="1" s="1"/>
  <c r="F95" i="1"/>
  <c r="H95" i="1" s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2" i="1"/>
  <c r="H82" i="1"/>
  <c r="G82" i="1"/>
  <c r="F82" i="1"/>
  <c r="I81" i="1"/>
  <c r="H81" i="1"/>
  <c r="I80" i="1"/>
  <c r="H80" i="1"/>
  <c r="I79" i="1"/>
  <c r="H79" i="1"/>
  <c r="I78" i="1"/>
  <c r="H78" i="1"/>
  <c r="I76" i="1"/>
  <c r="H76" i="1"/>
  <c r="G76" i="1"/>
  <c r="G97" i="1" s="1"/>
  <c r="F76" i="1"/>
  <c r="F97" i="1" s="1"/>
  <c r="I75" i="1"/>
  <c r="H75" i="1"/>
  <c r="I74" i="1"/>
  <c r="H74" i="1"/>
  <c r="I73" i="1"/>
  <c r="H73" i="1"/>
  <c r="I71" i="1"/>
  <c r="H71" i="1"/>
  <c r="I70" i="1"/>
  <c r="H70" i="1"/>
  <c r="I69" i="1"/>
  <c r="H69" i="1"/>
  <c r="I68" i="1"/>
  <c r="H68" i="1"/>
  <c r="G63" i="1"/>
  <c r="I63" i="1" s="1"/>
  <c r="F63" i="1"/>
  <c r="H63" i="1" s="1"/>
  <c r="I62" i="1"/>
  <c r="H62" i="1"/>
  <c r="I60" i="1"/>
  <c r="H60" i="1"/>
  <c r="G60" i="1"/>
  <c r="F60" i="1"/>
  <c r="I59" i="1"/>
  <c r="H59" i="1"/>
  <c r="G57" i="1"/>
  <c r="I57" i="1" s="1"/>
  <c r="F57" i="1"/>
  <c r="H57" i="1" s="1"/>
  <c r="I56" i="1"/>
  <c r="H56" i="1"/>
  <c r="I55" i="1"/>
  <c r="H55" i="1"/>
  <c r="G53" i="1"/>
  <c r="I53" i="1" s="1"/>
  <c r="F53" i="1"/>
  <c r="H53" i="1" s="1"/>
  <c r="I52" i="1"/>
  <c r="H52" i="1"/>
  <c r="I50" i="1"/>
  <c r="H50" i="1"/>
  <c r="G50" i="1"/>
  <c r="F50" i="1"/>
  <c r="I49" i="1"/>
  <c r="H49" i="1"/>
  <c r="I48" i="1"/>
  <c r="H48" i="1"/>
  <c r="I47" i="1"/>
  <c r="H47" i="1"/>
  <c r="G44" i="1"/>
  <c r="I44" i="1" s="1"/>
  <c r="F44" i="1"/>
  <c r="H44" i="1" s="1"/>
  <c r="I43" i="1"/>
  <c r="H43" i="1"/>
  <c r="I41" i="1"/>
  <c r="H41" i="1"/>
  <c r="I40" i="1"/>
  <c r="H40" i="1"/>
  <c r="I39" i="1"/>
  <c r="H39" i="1"/>
  <c r="G37" i="1"/>
  <c r="I37" i="1" s="1"/>
  <c r="F37" i="1"/>
  <c r="H37" i="1" s="1"/>
  <c r="I36" i="1"/>
  <c r="H36" i="1"/>
  <c r="I35" i="1"/>
  <c r="H35" i="1"/>
  <c r="I34" i="1"/>
  <c r="H34" i="1"/>
  <c r="I33" i="1"/>
  <c r="H33" i="1"/>
  <c r="G31" i="1"/>
  <c r="I31" i="1" s="1"/>
  <c r="F31" i="1"/>
  <c r="H31" i="1" s="1"/>
  <c r="I30" i="1"/>
  <c r="H30" i="1"/>
  <c r="I28" i="1"/>
  <c r="H28" i="1"/>
  <c r="G28" i="1"/>
  <c r="F28" i="1"/>
  <c r="I27" i="1"/>
  <c r="H27" i="1"/>
  <c r="G25" i="1"/>
  <c r="I25" i="1" s="1"/>
  <c r="F25" i="1"/>
  <c r="H25" i="1" s="1"/>
  <c r="I23" i="1"/>
  <c r="H23" i="1"/>
  <c r="I22" i="1"/>
  <c r="H22" i="1"/>
  <c r="I21" i="1"/>
  <c r="H21" i="1"/>
  <c r="I20" i="1"/>
  <c r="H20" i="1"/>
  <c r="G18" i="1"/>
  <c r="I18" i="1" s="1"/>
  <c r="F18" i="1"/>
  <c r="H18" i="1" s="1"/>
  <c r="I17" i="1"/>
  <c r="H17" i="1"/>
  <c r="I16" i="1"/>
  <c r="H16" i="1"/>
  <c r="I15" i="1"/>
  <c r="H15" i="1"/>
  <c r="I14" i="1"/>
  <c r="H14" i="1"/>
  <c r="G12" i="1"/>
  <c r="I12" i="1" s="1"/>
  <c r="F12" i="1"/>
  <c r="H12" i="1" s="1"/>
  <c r="I11" i="1"/>
  <c r="H11" i="1"/>
  <c r="I10" i="1"/>
  <c r="H10" i="1"/>
  <c r="I9" i="1"/>
  <c r="H9" i="1"/>
  <c r="I7" i="1"/>
  <c r="H7" i="1"/>
  <c r="G7" i="1"/>
  <c r="G64" i="1" s="1"/>
  <c r="F7" i="1"/>
  <c r="I6" i="1"/>
  <c r="H6" i="1"/>
  <c r="I5" i="1"/>
  <c r="H5" i="1"/>
  <c r="I4" i="1"/>
  <c r="H4" i="1"/>
  <c r="H100" i="10" l="1"/>
  <c r="H186" i="10"/>
  <c r="G100" i="10"/>
  <c r="G206" i="10" s="1"/>
  <c r="G207" i="10" s="1"/>
  <c r="G199" i="10"/>
  <c r="H199" i="10" s="1"/>
  <c r="F43" i="10"/>
  <c r="F68" i="10"/>
  <c r="H74" i="10"/>
  <c r="H80" i="10"/>
  <c r="H86" i="10"/>
  <c r="H104" i="10"/>
  <c r="H110" i="10"/>
  <c r="F142" i="10"/>
  <c r="H142" i="10" s="1"/>
  <c r="F158" i="10"/>
  <c r="H158" i="10" s="1"/>
  <c r="H168" i="10"/>
  <c r="I21" i="8"/>
  <c r="O21" i="8" s="1"/>
  <c r="K41" i="8"/>
  <c r="O35" i="8"/>
  <c r="K23" i="8"/>
  <c r="N23" i="8" s="1"/>
  <c r="O23" i="8" s="1"/>
  <c r="N40" i="8"/>
  <c r="G23" i="8"/>
  <c r="I23" i="8" s="1"/>
  <c r="I22" i="8"/>
  <c r="L22" i="8"/>
  <c r="L23" i="8" s="1"/>
  <c r="H41" i="8"/>
  <c r="H42" i="8" s="1"/>
  <c r="H47" i="8" s="1"/>
  <c r="I13" i="8"/>
  <c r="N18" i="8"/>
  <c r="O18" i="8" s="1"/>
  <c r="I29" i="8"/>
  <c r="G40" i="8"/>
  <c r="I40" i="8" s="1"/>
  <c r="N13" i="8"/>
  <c r="O13" i="8" s="1"/>
  <c r="N29" i="8"/>
  <c r="G10" i="5"/>
  <c r="E17" i="5"/>
  <c r="H10" i="5"/>
  <c r="F16" i="5"/>
  <c r="H16" i="5" s="1"/>
  <c r="G9" i="5"/>
  <c r="G15" i="5"/>
  <c r="H9" i="4"/>
  <c r="I9" i="4"/>
  <c r="F29" i="4"/>
  <c r="H29" i="4" s="1"/>
  <c r="H18" i="4"/>
  <c r="G19" i="4"/>
  <c r="H19" i="4" s="1"/>
  <c r="G29" i="4"/>
  <c r="G8" i="3"/>
  <c r="E14" i="3"/>
  <c r="F14" i="3"/>
  <c r="H14" i="3" s="1"/>
  <c r="H8" i="3"/>
  <c r="F13" i="3"/>
  <c r="H13" i="3" s="1"/>
  <c r="G12" i="3"/>
  <c r="E38" i="2"/>
  <c r="D38" i="2"/>
  <c r="F38" i="2" s="1"/>
  <c r="I97" i="1"/>
  <c r="H105" i="1"/>
  <c r="I64" i="1"/>
  <c r="H97" i="1"/>
  <c r="F290" i="1"/>
  <c r="H112" i="1"/>
  <c r="H137" i="1"/>
  <c r="I184" i="1"/>
  <c r="I202" i="1"/>
  <c r="I212" i="1"/>
  <c r="I246" i="1"/>
  <c r="F273" i="1"/>
  <c r="H273" i="1" s="1"/>
  <c r="G112" i="1"/>
  <c r="I112" i="1" s="1"/>
  <c r="G126" i="1"/>
  <c r="I126" i="1" s="1"/>
  <c r="G142" i="1"/>
  <c r="I142" i="1" s="1"/>
  <c r="G148" i="1"/>
  <c r="I148" i="1" s="1"/>
  <c r="F64" i="1"/>
  <c r="H111" i="1"/>
  <c r="H125" i="1"/>
  <c r="H132" i="1"/>
  <c r="H141" i="1"/>
  <c r="H165" i="1"/>
  <c r="H188" i="1"/>
  <c r="I132" i="1"/>
  <c r="I165" i="1"/>
  <c r="I188" i="1"/>
  <c r="H43" i="10" l="1"/>
  <c r="H68" i="10"/>
  <c r="F206" i="10"/>
  <c r="H206" i="10" s="1"/>
  <c r="G41" i="8"/>
  <c r="O29" i="8"/>
  <c r="K42" i="8"/>
  <c r="N41" i="8"/>
  <c r="O40" i="8"/>
  <c r="N22" i="8"/>
  <c r="O22" i="8" s="1"/>
  <c r="F17" i="5"/>
  <c r="H17" i="5" s="1"/>
  <c r="G16" i="5"/>
  <c r="I29" i="4"/>
  <c r="I19" i="4"/>
  <c r="G36" i="4"/>
  <c r="F36" i="4"/>
  <c r="G14" i="3"/>
  <c r="G13" i="3"/>
  <c r="G38" i="2"/>
  <c r="H64" i="1"/>
  <c r="F291" i="1"/>
  <c r="I273" i="1"/>
  <c r="H126" i="1"/>
  <c r="H148" i="1"/>
  <c r="H142" i="1"/>
  <c r="G290" i="1"/>
  <c r="H290" i="1" s="1"/>
  <c r="F207" i="10" l="1"/>
  <c r="H207" i="10" s="1"/>
  <c r="K47" i="8"/>
  <c r="N47" i="8" s="1"/>
  <c r="N42" i="8"/>
  <c r="G42" i="8"/>
  <c r="I41" i="8"/>
  <c r="O41" i="8" s="1"/>
  <c r="G17" i="5"/>
  <c r="I36" i="4"/>
  <c r="G37" i="4"/>
  <c r="H36" i="4"/>
  <c r="F37" i="4"/>
  <c r="H37" i="4" s="1"/>
  <c r="I290" i="1"/>
  <c r="G291" i="1"/>
  <c r="I291" i="1" s="1"/>
  <c r="G47" i="8" l="1"/>
  <c r="I47" i="8" s="1"/>
  <c r="O47" i="8" s="1"/>
  <c r="I42" i="8"/>
  <c r="O42" i="8"/>
  <c r="I37" i="4"/>
  <c r="H291" i="1"/>
</calcChain>
</file>

<file path=xl/sharedStrings.xml><?xml version="1.0" encoding="utf-8"?>
<sst xmlns="http://schemas.openxmlformats.org/spreadsheetml/2006/main" count="1896" uniqueCount="740">
  <si>
    <t>Jan - Feb 22</t>
  </si>
  <si>
    <t>Budget</t>
  </si>
  <si>
    <t>$ Over Budget</t>
  </si>
  <si>
    <t>% of Budget</t>
  </si>
  <si>
    <t>Income</t>
  </si>
  <si>
    <t>301 · Real Estate Taxes</t>
  </si>
  <si>
    <t>301.100 · Real Estate Tax - Current Year</t>
  </si>
  <si>
    <t>301.200 · Real Estate Tax - Prior Year</t>
  </si>
  <si>
    <t>301.400 · Real Estate Tax - Delinquent</t>
  </si>
  <si>
    <t>Total 301 · Real Estate Taxes</t>
  </si>
  <si>
    <t>310 · Local Tax Enabling Act Taxes</t>
  </si>
  <si>
    <t>310.100 · Real Estate Transfer Tax</t>
  </si>
  <si>
    <t>310.210 · Earned Income Tax - Current</t>
  </si>
  <si>
    <t>310.510 · Local Services Tax - Current</t>
  </si>
  <si>
    <t>Total 310 · Local Tax Enabling Act Taxes</t>
  </si>
  <si>
    <t>321 · Business Licenses and Permits</t>
  </si>
  <si>
    <t>321.400 · Licensing Fees</t>
  </si>
  <si>
    <t>321.500 · Regulated Rental License</t>
  </si>
  <si>
    <t>321.700 · Business and Amusement Licenses</t>
  </si>
  <si>
    <t>321.800 · Cable Television Franchise</t>
  </si>
  <si>
    <t>Total 321 · Business Licenses and Permits</t>
  </si>
  <si>
    <t>331 · Fines and Forfeits</t>
  </si>
  <si>
    <t>331.110 · Fines - Vehicle Code Violations</t>
  </si>
  <si>
    <t>331.120 · Fines - Violations of Ordinance</t>
  </si>
  <si>
    <t>331.130 · Fines - State Police Fines</t>
  </si>
  <si>
    <t>331.170 · Parking Tickets Boro</t>
  </si>
  <si>
    <t>331.180 · Fines and Forfeits - Misc</t>
  </si>
  <si>
    <t>Total 331 · Fines and Forfeits</t>
  </si>
  <si>
    <t>341 · Interest Earnings</t>
  </si>
  <si>
    <t>341.010 · Interest on Checking</t>
  </si>
  <si>
    <t>Total 341 · Interest Earnings</t>
  </si>
  <si>
    <t>350 · Intergovernmental Revenue</t>
  </si>
  <si>
    <t>350.013 · State Grants</t>
  </si>
  <si>
    <t>Total 350 · Intergovernmental Revenue</t>
  </si>
  <si>
    <t>355 · State Shared Revenue and Ent</t>
  </si>
  <si>
    <t>355.010 · Public Utility Realty Tax</t>
  </si>
  <si>
    <t>355.060 · Supplemental State Pension Aid</t>
  </si>
  <si>
    <t>355.070 · Foreign Fire Ins Tax Distr</t>
  </si>
  <si>
    <t>355.090 · Regional Sales Tax</t>
  </si>
  <si>
    <t>Total 355 · State Shared Revenue and Ent</t>
  </si>
  <si>
    <t>361 · Charges for Services</t>
  </si>
  <si>
    <t>361.325 · No Lien Letters</t>
  </si>
  <si>
    <t>361.330 · Zoning Fees</t>
  </si>
  <si>
    <t>361.340 · Occupancy Permits</t>
  </si>
  <si>
    <t>361.350 · Other Permits</t>
  </si>
  <si>
    <t>361.500 · Miscellaneous Fees</t>
  </si>
  <si>
    <t>Total 361 · Charges for Services</t>
  </si>
  <si>
    <t>362 · Public Safety</t>
  </si>
  <si>
    <t>362.110 · Police Reports</t>
  </si>
  <si>
    <t>362.140 · School Crossing Guard Reimb</t>
  </si>
  <si>
    <t>362.470 · Street Opening Permits</t>
  </si>
  <si>
    <t>362.500 · Miscellaneous Fees</t>
  </si>
  <si>
    <t>Total 362 · Public Safety</t>
  </si>
  <si>
    <t>363 · Highways and Streets</t>
  </si>
  <si>
    <t>363.510 · Contracted Snow Removal</t>
  </si>
  <si>
    <t>Total 363 · Highways and Streets</t>
  </si>
  <si>
    <t>380 · Miscellaneous Revenue</t>
  </si>
  <si>
    <t>380.100 · Parking Lot Revenue</t>
  </si>
  <si>
    <t>380.500 · Other Miscellaneous Revenue</t>
  </si>
  <si>
    <t>Total 380 · Miscellaneous Revenue</t>
  </si>
  <si>
    <t>387 · Contributions and Donations</t>
  </si>
  <si>
    <t>387.300 · Donations - Recreation</t>
  </si>
  <si>
    <t>Total 387 · Contributions and Donations</t>
  </si>
  <si>
    <t>391.000 · Proceeds - Fixed Asset Dispos</t>
  </si>
  <si>
    <t>391.100 · Sales of Fixed Assets</t>
  </si>
  <si>
    <t>Total 391.000 · Proceeds - Fixed Asset Dispos</t>
  </si>
  <si>
    <t>Total Income</t>
  </si>
  <si>
    <t>Expense</t>
  </si>
  <si>
    <t>401 · Administration</t>
  </si>
  <si>
    <t>401.100 · Personal Services</t>
  </si>
  <si>
    <t>401.110 · Salary - Borough Manager</t>
  </si>
  <si>
    <t>401.111 · Salary - Other Admin</t>
  </si>
  <si>
    <t>401.115 · Wages - Receptionist</t>
  </si>
  <si>
    <t>401.192 · FICA/Medicare</t>
  </si>
  <si>
    <t>401.194 · Unemployment Comp Ins</t>
  </si>
  <si>
    <t>401.195 · Workers' Comp Insurance</t>
  </si>
  <si>
    <t>401.196 · Healthcare Insurance</t>
  </si>
  <si>
    <t>401.197 · 457 Plan Contributions</t>
  </si>
  <si>
    <t>Total 401.100 · Personal Services</t>
  </si>
  <si>
    <t>401.200 · Supplies</t>
  </si>
  <si>
    <t>401.210 · Office Supplies</t>
  </si>
  <si>
    <t>401.215 · Postage and Delivery</t>
  </si>
  <si>
    <t>401.217 · Photocopier Lease</t>
  </si>
  <si>
    <t>401.241 · General Supplies</t>
  </si>
  <si>
    <t>Total 401.200 · Supplies</t>
  </si>
  <si>
    <t>401.300 · Other Services and Charges</t>
  </si>
  <si>
    <t>401.301 · Consulting Fee</t>
  </si>
  <si>
    <t>401.321 · Telephone</t>
  </si>
  <si>
    <t>401.340 · Advertising</t>
  </si>
  <si>
    <t>401.342 · Printing</t>
  </si>
  <si>
    <t>401.351 · Property, General Liability Ins</t>
  </si>
  <si>
    <t>401.352 · Public Officials' Liability Ins</t>
  </si>
  <si>
    <t>401.361 · Electricity</t>
  </si>
  <si>
    <t>401.362 · Natural Gas</t>
  </si>
  <si>
    <t>401.366 · Water/Sewage</t>
  </si>
  <si>
    <t>401.420 · Dues, Subscrip, Memberships</t>
  </si>
  <si>
    <t>401.460 · Meetings and Conferences</t>
  </si>
  <si>
    <t>Total 401.300 · Other Services and Charges</t>
  </si>
  <si>
    <t>401.750 · Minor Expenditures</t>
  </si>
  <si>
    <t>Total 401 · Administration</t>
  </si>
  <si>
    <t>402 · Finance</t>
  </si>
  <si>
    <t>402.300 · Other Services &amp; Charges</t>
  </si>
  <si>
    <t>402.310 · Payroll Services</t>
  </si>
  <si>
    <t>402.311 · Auditing Services</t>
  </si>
  <si>
    <t>402.312 · Accounting Services</t>
  </si>
  <si>
    <t>402.318 · Bank Charges</t>
  </si>
  <si>
    <t>Total 402.300 · Other Services &amp; Charges</t>
  </si>
  <si>
    <t>Total 402 · Finance</t>
  </si>
  <si>
    <t>403 · Tax Collection</t>
  </si>
  <si>
    <t>403.100 · Personal Services</t>
  </si>
  <si>
    <t>403.130 · Real Estate Tax Comm - Current</t>
  </si>
  <si>
    <t>403.140 · Real Estate Tax Comm - Delinq</t>
  </si>
  <si>
    <t>403.150 · EIT/LST Tax Collection Comm</t>
  </si>
  <si>
    <t>Total 403.100 · Personal Services</t>
  </si>
  <si>
    <t>Total 403 · Tax Collection</t>
  </si>
  <si>
    <t>404 · Legal</t>
  </si>
  <si>
    <t>404.100 · Personal Services</t>
  </si>
  <si>
    <t>404.110 · Solicitor - Retainer</t>
  </si>
  <si>
    <t>404.111 · Solicitor - Hourly</t>
  </si>
  <si>
    <t>404.117 · Solicitor - Zoning Hearing</t>
  </si>
  <si>
    <t>Total 404.100 · Personal Services</t>
  </si>
  <si>
    <t>404.300 · Other Services &amp; Charges</t>
  </si>
  <si>
    <t>404.314 · Special Legal Services</t>
  </si>
  <si>
    <t>404.317 · Court Reporting</t>
  </si>
  <si>
    <t>404.318 · Codification</t>
  </si>
  <si>
    <t>404.319 · Tax Lien Filing Fees</t>
  </si>
  <si>
    <t>404.341 · Legal Advertising</t>
  </si>
  <si>
    <t>Total 404.300 · Other Services &amp; Charges</t>
  </si>
  <si>
    <t>Total 404 · Legal</t>
  </si>
  <si>
    <t>407 · Technology/Data Processing</t>
  </si>
  <si>
    <t>407.200 · Supplies</t>
  </si>
  <si>
    <t>407.270 · Administration Hardware</t>
  </si>
  <si>
    <t>407.271 · Administration Software</t>
  </si>
  <si>
    <t>407.272 · Police Hardware</t>
  </si>
  <si>
    <t>Total 407.200 · Supplies</t>
  </si>
  <si>
    <t>407.300 · Other Services &amp; Charges</t>
  </si>
  <si>
    <t>407.310 · Website Design and Maintenance</t>
  </si>
  <si>
    <t>407.315 · Technology Support/Service</t>
  </si>
  <si>
    <t>Total 407.300 · Other Services &amp; Charges</t>
  </si>
  <si>
    <t>Total 407 · Technology/Data Processing</t>
  </si>
  <si>
    <t>408 · Engineering</t>
  </si>
  <si>
    <t>408.300 · Other Services &amp; Charges</t>
  </si>
  <si>
    <t>408.313 · Engr Services - General</t>
  </si>
  <si>
    <t>Total 408.300 · Other Services &amp; Charges</t>
  </si>
  <si>
    <t>Total 408 · Engineering</t>
  </si>
  <si>
    <t>409 · General Government Building</t>
  </si>
  <si>
    <t>409.300 · Other Services &amp; Charges</t>
  </si>
  <si>
    <t>409.373 · Repairs and Maintenance</t>
  </si>
  <si>
    <t>409.450 · Contracted Services - Janitor</t>
  </si>
  <si>
    <t>Total 409.300 · Other Services &amp; Charges</t>
  </si>
  <si>
    <t>Total 409 · General Government Building</t>
  </si>
  <si>
    <t>410 · Police</t>
  </si>
  <si>
    <t>410.100 · Personal Services</t>
  </si>
  <si>
    <t>410.110 · Salary - Police Chief</t>
  </si>
  <si>
    <t>410.111 · Salary - Sergeants</t>
  </si>
  <si>
    <t>410.115 · Wages - Officers (PT)</t>
  </si>
  <si>
    <t>410.117 · Wages - Secretary</t>
  </si>
  <si>
    <t>410.118 · Wages - Crossing Guards</t>
  </si>
  <si>
    <t>410.175 · Holiday Pay</t>
  </si>
  <si>
    <t>410.180 · Overtime Pay</t>
  </si>
  <si>
    <t>410.189 · Formal Training</t>
  </si>
  <si>
    <t>410.191 · Uniform Maintenance Allowance</t>
  </si>
  <si>
    <t>410.192 · FICA/Medicare</t>
  </si>
  <si>
    <t>410.194 · Unemployment Comp Insurance</t>
  </si>
  <si>
    <t>410.195 · Workers' Compensation Ins</t>
  </si>
  <si>
    <t>410.196 · Healthcare Insurance</t>
  </si>
  <si>
    <t>410.197 · Police Pension Contributions</t>
  </si>
  <si>
    <t>Total 410.100 · Personal Services</t>
  </si>
  <si>
    <t>410.200 · Supplies</t>
  </si>
  <si>
    <t>410.210 · Office Supplies</t>
  </si>
  <si>
    <t>410.217 · Photocopier Lease</t>
  </si>
  <si>
    <t>410.231 · Vehicle Fuel</t>
  </si>
  <si>
    <t>410.239 · Ammunition and Range Supplies</t>
  </si>
  <si>
    <t>410.241 · General Supplies</t>
  </si>
  <si>
    <t>410.242 · Police Protection Supplies</t>
  </si>
  <si>
    <t>Total 410.200 · Supplies</t>
  </si>
  <si>
    <t>410.300 · Other Services and Charges</t>
  </si>
  <si>
    <t>410.324 · Cellular Phone Service</t>
  </si>
  <si>
    <t>410.351 · Property, General Liability Ins</t>
  </si>
  <si>
    <t>410.352 · Police Professional Liability</t>
  </si>
  <si>
    <t>410.373 · HQ Facility - Maintenance</t>
  </si>
  <si>
    <t>410.374 · Vehicle Maintenance</t>
  </si>
  <si>
    <t>410.450 · Animal Control</t>
  </si>
  <si>
    <t>Total 410.300 · Other Services and Charges</t>
  </si>
  <si>
    <t>410.750 · Minor Expenditures</t>
  </si>
  <si>
    <t>410.760 · Security Cameras</t>
  </si>
  <si>
    <t>Total 410 · Police</t>
  </si>
  <si>
    <t>411 · Fire</t>
  </si>
  <si>
    <t>411.100 · Personal Services</t>
  </si>
  <si>
    <t>411.195 · Workers' Comp Insurance</t>
  </si>
  <si>
    <t>Total 411.100 · Personal Services</t>
  </si>
  <si>
    <t>411.200 · Supplies</t>
  </si>
  <si>
    <t>411.231 · Vehicle Fuel</t>
  </si>
  <si>
    <t>Total 411.200 · Supplies</t>
  </si>
  <si>
    <t>411.300 · Other Services &amp; Charges</t>
  </si>
  <si>
    <t>411.321 · Telephone Expense</t>
  </si>
  <si>
    <t>411.351 · Volunteer Firefighters Ins</t>
  </si>
  <si>
    <t>411.361 · Electricity</t>
  </si>
  <si>
    <t>411.362 · Natural Gas</t>
  </si>
  <si>
    <t>411.363 · Hydrant Services</t>
  </si>
  <si>
    <t>411.366 · Water/Sewage</t>
  </si>
  <si>
    <t>411.374 · Vehicle Maint/Repair</t>
  </si>
  <si>
    <t>411.520 · Contributions to Volunteer Fire</t>
  </si>
  <si>
    <t>Total 411.300 · Other Services &amp; Charges</t>
  </si>
  <si>
    <t>Total 411 · Fire</t>
  </si>
  <si>
    <t>413 · UCC and Code Enforcement</t>
  </si>
  <si>
    <t>413.313 · UCC/Code Enforcement - General</t>
  </si>
  <si>
    <t>413.750 · Minor Expenditures</t>
  </si>
  <si>
    <t>Total 413 · UCC and Code Enforcement</t>
  </si>
  <si>
    <t>414 · Planning and Zoning</t>
  </si>
  <si>
    <t>414.300 · Other Services &amp; Charges</t>
  </si>
  <si>
    <t>414.117 · Solicitor - Zoning Hearing Bd</t>
  </si>
  <si>
    <t>414.310 · Zoning - Prof Fees</t>
  </si>
  <si>
    <t>Total 414.300 · Other Services &amp; Charges</t>
  </si>
  <si>
    <t>Total 414 · Planning and Zoning</t>
  </si>
  <si>
    <t>430 · Public Works</t>
  </si>
  <si>
    <t>430.100 · Personal Services</t>
  </si>
  <si>
    <t>430.112 · Wages - Full Time</t>
  </si>
  <si>
    <t>430.180 · Overtime Pay</t>
  </si>
  <si>
    <t>430.192 · FICA/Medicare</t>
  </si>
  <si>
    <t>430.194 · Unemployment Comp Ins</t>
  </si>
  <si>
    <t>430.195 · Workers' Compensation</t>
  </si>
  <si>
    <t>430.196 · Health Insurance</t>
  </si>
  <si>
    <t>Total 430.100 · Personal Services</t>
  </si>
  <si>
    <t>430.200 · Supplies</t>
  </si>
  <si>
    <t>430.231 · Vehicle Fuel</t>
  </si>
  <si>
    <t>430.238 · Clothing and Uniforms</t>
  </si>
  <si>
    <t>430.241 · General Supplies</t>
  </si>
  <si>
    <t>430.245 · Highway Supplies</t>
  </si>
  <si>
    <t>430.260 · Small Tools and Minor Equip</t>
  </si>
  <si>
    <t>Total 430.200 · Supplies</t>
  </si>
  <si>
    <t>430.300 · Other Services and Charges</t>
  </si>
  <si>
    <t>430.324 · Cellular Phone Service</t>
  </si>
  <si>
    <t>430.351 · Property, General Liability Ins</t>
  </si>
  <si>
    <t>430.361 · Electricity</t>
  </si>
  <si>
    <t>430.362 · Natural Gas</t>
  </si>
  <si>
    <t>430.366 · Water/Sewage</t>
  </si>
  <si>
    <t>430.368 · Contracted Dumpster Service</t>
  </si>
  <si>
    <t>430.370 · Repairs and Maintenance</t>
  </si>
  <si>
    <t>430.371 · Repairs &amp; Maint - Lawnmower</t>
  </si>
  <si>
    <t>430.372 · Basic Street Maintenance</t>
  </si>
  <si>
    <t>430.373 · Repairs and Maint - Garage</t>
  </si>
  <si>
    <t>430.374 · Machinery &amp; Equip Maintenance</t>
  </si>
  <si>
    <t>430.375 · Machinery &amp; Equip Repair</t>
  </si>
  <si>
    <t>Total 430.300 · Other Services and Charges</t>
  </si>
  <si>
    <t>430.740 · Major Expenditures</t>
  </si>
  <si>
    <t>430.750 · Minor Expenditures</t>
  </si>
  <si>
    <t>430.950 · Public Works - Misc</t>
  </si>
  <si>
    <t>Total 430 · Public Works</t>
  </si>
  <si>
    <t>454 · Parks and Playgrounds</t>
  </si>
  <si>
    <t>454.100 · Personal Services</t>
  </si>
  <si>
    <t>454.112 · Wages- Full Time</t>
  </si>
  <si>
    <t>454.192 · FICA/Medicare</t>
  </si>
  <si>
    <t>Total 454.100 · Personal Services</t>
  </si>
  <si>
    <t>454.200 · Supplies</t>
  </si>
  <si>
    <t>454.241 · General Supplies</t>
  </si>
  <si>
    <t>454.247 · Recreational Program Supplies</t>
  </si>
  <si>
    <t>Total 454.200 · Supplies</t>
  </si>
  <si>
    <t>454.300 · Other Services &amp; Charges</t>
  </si>
  <si>
    <t>454.320 · Internet Service</t>
  </si>
  <si>
    <t>454.361 · Electricity</t>
  </si>
  <si>
    <t>454.366 · Water/Sewage</t>
  </si>
  <si>
    <t>454.373 · Repairs/Maint - Buildings</t>
  </si>
  <si>
    <t>Total 454.300 · Other Services &amp; Charges</t>
  </si>
  <si>
    <t>454.740 · Major Expenditures</t>
  </si>
  <si>
    <t>454.750 · Minor Expenditures</t>
  </si>
  <si>
    <t>454.800 · Parks and Playgrounds - Misc</t>
  </si>
  <si>
    <t>Total 454 · Parks and Playgrounds</t>
  </si>
  <si>
    <t>457 · Civil/Military Celebrations</t>
  </si>
  <si>
    <t>457.200 · Supplies</t>
  </si>
  <si>
    <t>457.249 · Holiday Programs</t>
  </si>
  <si>
    <t>Total 457.200 · Supplies</t>
  </si>
  <si>
    <t>457.300 · Other Services &amp; Charges</t>
  </si>
  <si>
    <t>457.500 · Civil/Military Celeb - Misc</t>
  </si>
  <si>
    <t>Total 457.300 · Other Services &amp; Charges</t>
  </si>
  <si>
    <t>Total 457 · Civil/Military Celebrations</t>
  </si>
  <si>
    <t>458.000 · Senior Citizen's Centers</t>
  </si>
  <si>
    <t>459 · Community Programs</t>
  </si>
  <si>
    <t>459.241 · General Supplies</t>
  </si>
  <si>
    <t>Total 459 · Community Programs</t>
  </si>
  <si>
    <t>471 · Debt Principal</t>
  </si>
  <si>
    <t>471.740 · Fire Truck Loan Principal</t>
  </si>
  <si>
    <t>Total 471 · Debt Principal</t>
  </si>
  <si>
    <t>472 · Debt Interest</t>
  </si>
  <si>
    <t>472.700 · Debt Interest</t>
  </si>
  <si>
    <t>472.740 · Fire Truck Loan Interest</t>
  </si>
  <si>
    <t>Total 472 · Debt Interest</t>
  </si>
  <si>
    <t>485 · Capital Expenditures</t>
  </si>
  <si>
    <t>485.401 · Administration Capital</t>
  </si>
  <si>
    <t>485.430 · DPW Capital</t>
  </si>
  <si>
    <t>485.451 · Parks Capital</t>
  </si>
  <si>
    <t>Total 485 · Capital Expenditures</t>
  </si>
  <si>
    <t>Total Expense</t>
  </si>
  <si>
    <t>Net Income</t>
  </si>
  <si>
    <t>352.530 · Fed Shared Revenues to Gov Unit</t>
  </si>
  <si>
    <t>361.400 · Sewer Rental Revenue</t>
  </si>
  <si>
    <t>364 · Sanitation</t>
  </si>
  <si>
    <t>364.100 · Sewage Usage Charges</t>
  </si>
  <si>
    <t>Total 364 · Sanitation</t>
  </si>
  <si>
    <t>429 · Sewage Collection and Treatment</t>
  </si>
  <si>
    <t>429.300 · Other Services and Charges</t>
  </si>
  <si>
    <t>429.364 · Sewage Treatment</t>
  </si>
  <si>
    <t>Total 429.300 · Other Services and Charges</t>
  </si>
  <si>
    <t>Total 429 · Sewage Collection and Treatment</t>
  </si>
  <si>
    <t>485.429 · Sewer Capital</t>
  </si>
  <si>
    <t>341.050 · Other Interest Earnings</t>
  </si>
  <si>
    <t>355.080 · Highway Aid Revenue</t>
  </si>
  <si>
    <t>430.751 · Road Salt</t>
  </si>
  <si>
    <t>430.800 · Street Lighting</t>
  </si>
  <si>
    <t>Type</t>
  </si>
  <si>
    <t>Num</t>
  </si>
  <si>
    <t>Date</t>
  </si>
  <si>
    <t>Name</t>
  </si>
  <si>
    <t>Memo</t>
  </si>
  <si>
    <t>Account</t>
  </si>
  <si>
    <t>Class</t>
  </si>
  <si>
    <t>Paid Amount</t>
  </si>
  <si>
    <t xml:space="preserve"> </t>
  </si>
  <si>
    <t>Check</t>
  </si>
  <si>
    <t>EFT</t>
  </si>
  <si>
    <t>ADOBE#</t>
  </si>
  <si>
    <t>100.000 · S&amp;T General Checking 0163</t>
  </si>
  <si>
    <t>General:01 General Fund</t>
  </si>
  <si>
    <t>TOTAL</t>
  </si>
  <si>
    <t>Bill Pmt -Check</t>
  </si>
  <si>
    <t>20914</t>
  </si>
  <si>
    <t>AFLAC F9P24</t>
  </si>
  <si>
    <t>Bill</t>
  </si>
  <si>
    <t>093296</t>
  </si>
  <si>
    <t>EMPLOYEE INSURANCE WITHHELD FROM PAYROLL</t>
  </si>
  <si>
    <t>219.000 · Aflac Withheld</t>
  </si>
  <si>
    <t>20915</t>
  </si>
  <si>
    <t>ALCOSAN</t>
  </si>
  <si>
    <t>02/04/2022</t>
  </si>
  <si>
    <t>1,177 QUARTERLY ACCTS SVC ENDING 11/08/2021</t>
  </si>
  <si>
    <t>Special Funds:08 Sanitary Sewer</t>
  </si>
  <si>
    <t>BOOKMINDERS BOV</t>
  </si>
  <si>
    <t>20974</t>
  </si>
  <si>
    <t>BRUCE E DICE &amp; ASSOC PC 2798-000M</t>
  </si>
  <si>
    <t>2798-000M</t>
  </si>
  <si>
    <t>123801</t>
  </si>
  <si>
    <t>20929</t>
  </si>
  <si>
    <t>BUILDING INSPECTION UNDERWRITERS INC</t>
  </si>
  <si>
    <t>576</t>
  </si>
  <si>
    <t>BUILDING PRODUCTS SUPPLY YARD#</t>
  </si>
  <si>
    <t>RIDGE AVE STORM WATER</t>
  </si>
  <si>
    <t>20916</t>
  </si>
  <si>
    <t>BUTLER GAS PRODUCTS CO VERON-00</t>
  </si>
  <si>
    <t>20346</t>
  </si>
  <si>
    <t>20942</t>
  </si>
  <si>
    <t>17753</t>
  </si>
  <si>
    <t>20943</t>
  </si>
  <si>
    <t>CARGILL INC</t>
  </si>
  <si>
    <t>2906886628</t>
  </si>
  <si>
    <t>212,040 LB</t>
  </si>
  <si>
    <t>Special Funds:35 Liquid Fuels</t>
  </si>
  <si>
    <t>2906905053</t>
  </si>
  <si>
    <t>416,140 LB</t>
  </si>
  <si>
    <t>2906890773</t>
  </si>
  <si>
    <t>140,300 LB</t>
  </si>
  <si>
    <t>2906905056</t>
  </si>
  <si>
    <t>45,900 LB</t>
  </si>
  <si>
    <t>20930</t>
  </si>
  <si>
    <t>CINTAS 10743022</t>
  </si>
  <si>
    <t>5095490728</t>
  </si>
  <si>
    <t>FIRST AID POLICE</t>
  </si>
  <si>
    <t>FIRST AID DPW</t>
  </si>
  <si>
    <t>20944</t>
  </si>
  <si>
    <t>5084735934</t>
  </si>
  <si>
    <t>FIRST AID POLICE BILL DATED 11/19/2021</t>
  </si>
  <si>
    <t>FIRST AID DPW BILL DATED 11/19/2021</t>
  </si>
  <si>
    <t>5080987439</t>
  </si>
  <si>
    <t>FIRST AID DPW BILL DATED 10/22/2021</t>
  </si>
  <si>
    <t>20931</t>
  </si>
  <si>
    <t>COMCAST 8993207950011315</t>
  </si>
  <si>
    <t>02/03/2022</t>
  </si>
  <si>
    <t>1 LINE</t>
  </si>
  <si>
    <t>2 LINES + NEW LINE</t>
  </si>
  <si>
    <t>3 LINES</t>
  </si>
  <si>
    <t>20% OF INTERNET/FEES/TAXES</t>
  </si>
  <si>
    <t>40% OF INTERNET/FEES/TAXES</t>
  </si>
  <si>
    <t>BASIC VOICE LINE ADDED 01/06/2022 -  INSTALL</t>
  </si>
  <si>
    <t>20917</t>
  </si>
  <si>
    <t>COMCAST 8993207950118557</t>
  </si>
  <si>
    <t>01/26/2022</t>
  </si>
  <si>
    <t>465 PARKER ST</t>
  </si>
  <si>
    <t>20918</t>
  </si>
  <si>
    <t>COMCAST 8993207950118573</t>
  </si>
  <si>
    <t>20945</t>
  </si>
  <si>
    <t>COMCAST 8993207950309131</t>
  </si>
  <si>
    <t>02/16/2022</t>
  </si>
  <si>
    <t>744 2ND ST PUBLIC WIFI</t>
  </si>
  <si>
    <t>20919</t>
  </si>
  <si>
    <t>COMPUTER GUYS, THE</t>
  </si>
  <si>
    <t>063575</t>
  </si>
  <si>
    <t>SUPPORT AGREEMENT</t>
  </si>
  <si>
    <t>20932</t>
  </si>
  <si>
    <t>DE LAGE LANDEN 500-50124197</t>
  </si>
  <si>
    <t>75373320</t>
  </si>
  <si>
    <t>COPIER LEASE</t>
  </si>
  <si>
    <t>20946</t>
  </si>
  <si>
    <t>DUQUESNE LIGHT 0863-631-912</t>
  </si>
  <si>
    <t>086913306146</t>
  </si>
  <si>
    <t>SOUTH AVE</t>
  </si>
  <si>
    <t>20947</t>
  </si>
  <si>
    <t>DUQUESNE LIGHT 0902-740-000</t>
  </si>
  <si>
    <t>090329254862</t>
  </si>
  <si>
    <t>E RAILROAD AVE</t>
  </si>
  <si>
    <t>20948</t>
  </si>
  <si>
    <t>DUQUESNE LIGHT 1211-800-000</t>
  </si>
  <si>
    <t>121061329238</t>
  </si>
  <si>
    <t>ALLEG RVR BLVD/CHAIR</t>
  </si>
  <si>
    <t>20949</t>
  </si>
  <si>
    <t>DUQUESNE LIGHT 1902-740-000</t>
  </si>
  <si>
    <t>190578766005</t>
  </si>
  <si>
    <t>20950</t>
  </si>
  <si>
    <t>DUQUESNE LIGHT 2808-210-000</t>
  </si>
  <si>
    <t>280910718807</t>
  </si>
  <si>
    <t>JAMES &amp; JONES ST</t>
  </si>
  <si>
    <t>20951</t>
  </si>
  <si>
    <t>DUQUESNE LIGHT 2902-740-000</t>
  </si>
  <si>
    <t>290295012541</t>
  </si>
  <si>
    <t>915 ALLEG RVR BLVD</t>
  </si>
  <si>
    <t>20952</t>
  </si>
  <si>
    <t>DUQUESNE LIGHT 3864-137-234</t>
  </si>
  <si>
    <t>386940847845</t>
  </si>
  <si>
    <t>2 MTHS ATHLETIC ST CONCESSION STAND</t>
  </si>
  <si>
    <t>20920</t>
  </si>
  <si>
    <t>DUQUESNE LIGHT 4893-100-000</t>
  </si>
  <si>
    <t>489119985994</t>
  </si>
  <si>
    <t>ALLEG RVR/CENTER</t>
  </si>
  <si>
    <t>20953</t>
  </si>
  <si>
    <t>DUQUESNE LIGHT 4913-600-000</t>
  </si>
  <si>
    <t>491179189883</t>
  </si>
  <si>
    <t>ALLEG RVR BLVD/POST</t>
  </si>
  <si>
    <t>20954</t>
  </si>
  <si>
    <t>DUQUESNE LIGHT 5626-600-000</t>
  </si>
  <si>
    <t>562889079236</t>
  </si>
  <si>
    <t>20955</t>
  </si>
  <si>
    <t>DUQUESNE LIGHT 5811-130-000</t>
  </si>
  <si>
    <t>581183610093</t>
  </si>
  <si>
    <t>20921</t>
  </si>
  <si>
    <t>DUQUESNE LIGHT 5893-100-000</t>
  </si>
  <si>
    <t>589982786114</t>
  </si>
  <si>
    <t>ALLEG RVER/SOUTH ST</t>
  </si>
  <si>
    <t>20956</t>
  </si>
  <si>
    <t>DUQUESNE LIGHT 5913-600-000</t>
  </si>
  <si>
    <t>591011332269</t>
  </si>
  <si>
    <t>ALLEG RIVER BLVD</t>
  </si>
  <si>
    <t>20957</t>
  </si>
  <si>
    <t>DUQUESNE LIGHT 6695-510-000</t>
  </si>
  <si>
    <t>669754987920</t>
  </si>
  <si>
    <t>328 ARCH ST</t>
  </si>
  <si>
    <t>20958</t>
  </si>
  <si>
    <t>DUQUESNE LIGHT 6893-100-000</t>
  </si>
  <si>
    <t>689338058498</t>
  </si>
  <si>
    <t>FRONT ST @ ALLEG</t>
  </si>
  <si>
    <t>20922</t>
  </si>
  <si>
    <t>DUQUESNE LIGHT 7823-500-000</t>
  </si>
  <si>
    <t>782211873355</t>
  </si>
  <si>
    <t>ALLEG RVR BLVD 1ST LAMPPOST SOUTH OF JAMES</t>
  </si>
  <si>
    <t>20959</t>
  </si>
  <si>
    <t>DUQUESNE LIGHT 7881-950-000</t>
  </si>
  <si>
    <t>788587851687</t>
  </si>
  <si>
    <t>E RAILROAD/BLOSM RES</t>
  </si>
  <si>
    <t>20923</t>
  </si>
  <si>
    <t>DUQUESNE LIGHT 8423-078-274</t>
  </si>
  <si>
    <t>842319607415</t>
  </si>
  <si>
    <t>WILDWOOD RD</t>
  </si>
  <si>
    <t>20960</t>
  </si>
  <si>
    <t>DUQUESNE LIGHT 8881-950-000</t>
  </si>
  <si>
    <t>888671128959</t>
  </si>
  <si>
    <t>736 E RAILROAD ST</t>
  </si>
  <si>
    <t>20961</t>
  </si>
  <si>
    <t>DUQUESNE LIGHT 9881-950-000</t>
  </si>
  <si>
    <t>988858448931</t>
  </si>
  <si>
    <t>741 ALLEG RVR BLVD</t>
  </si>
  <si>
    <t>20962</t>
  </si>
  <si>
    <t>DUQUESNE LIGHT 9885-330-000</t>
  </si>
  <si>
    <t>988534189420</t>
  </si>
  <si>
    <t>813 ALLEG RVR BLVD STREETLIGHT</t>
  </si>
  <si>
    <t>20928</t>
  </si>
  <si>
    <t>GLATFELTER INSURANCE GROUP C50412</t>
  </si>
  <si>
    <t>237319122</t>
  </si>
  <si>
    <t>PROPERTY</t>
  </si>
  <si>
    <t>INLAND MARINE</t>
  </si>
  <si>
    <t>CRIME</t>
  </si>
  <si>
    <t>GENERAL LIAB</t>
  </si>
  <si>
    <t>PUBLIC OFFICIAL</t>
  </si>
  <si>
    <t>EXCESS LIAB</t>
  </si>
  <si>
    <t>AUTO</t>
  </si>
  <si>
    <t>20933</t>
  </si>
  <si>
    <t>GODSELL WINDOW CLEANING</t>
  </si>
  <si>
    <t>02/12/2022</t>
  </si>
  <si>
    <t>WINDOW CLEANING</t>
  </si>
  <si>
    <t>20963</t>
  </si>
  <si>
    <t>GRAINGER 831341946</t>
  </si>
  <si>
    <t>9209170449</t>
  </si>
  <si>
    <t>GREASE FITTING</t>
  </si>
  <si>
    <t>20975</t>
  </si>
  <si>
    <t>9216391897</t>
  </si>
  <si>
    <t>ANTI-VANDAL SIGN MOUNTING HARDWARE</t>
  </si>
  <si>
    <t>20964</t>
  </si>
  <si>
    <t>HEI-WAY LLC 333898</t>
  </si>
  <si>
    <t>10326285</t>
  </si>
  <si>
    <t>LATEX MODIFIED</t>
  </si>
  <si>
    <t>20934</t>
  </si>
  <si>
    <t>HIGHMARK BLUE SHIELD 0226250001</t>
  </si>
  <si>
    <t>220204293997</t>
  </si>
  <si>
    <t>ADMIN VISION</t>
  </si>
  <si>
    <t>POLICE VISION</t>
  </si>
  <si>
    <t>DPW VISION</t>
  </si>
  <si>
    <t>ADMIN HEALTH</t>
  </si>
  <si>
    <t>POLICE HEALTH</t>
  </si>
  <si>
    <t>DPW HEALTH</t>
  </si>
  <si>
    <t>20965</t>
  </si>
  <si>
    <t>JD AUTO BODY</t>
  </si>
  <si>
    <t>7C902E64</t>
  </si>
  <si>
    <t>TAHOE REPAIR</t>
  </si>
  <si>
    <t>20935</t>
  </si>
  <si>
    <t>KIRKMAN BUILDING SERVICES LLC</t>
  </si>
  <si>
    <t>37</t>
  </si>
  <si>
    <t>20936</t>
  </si>
  <si>
    <t>KISKI VALLEY UNIFORMS &amp; SUPPLY</t>
  </si>
  <si>
    <t>220134</t>
  </si>
  <si>
    <t>SURANOVICH</t>
  </si>
  <si>
    <t>20937</t>
  </si>
  <si>
    <t>MR JOHN 023052-000002</t>
  </si>
  <si>
    <t>633957</t>
  </si>
  <si>
    <t>RIVERBANK PARK</t>
  </si>
  <si>
    <t>20976</t>
  </si>
  <si>
    <t>MUNI AUTH OF OAKMONT 01K01201-10</t>
  </si>
  <si>
    <t>03/01/2022</t>
  </si>
  <si>
    <t>246 W RAILROAD - VACANT LOT - GARDEN CLUB</t>
  </si>
  <si>
    <t>20977</t>
  </si>
  <si>
    <t>MUNI AUTH OF OAKMONT 52F03202-0</t>
  </si>
  <si>
    <t>736 E RAILROAD</t>
  </si>
  <si>
    <t>20978</t>
  </si>
  <si>
    <t>MUNI AUTH OF OAKMONT 52F03302-0</t>
  </si>
  <si>
    <t>736 E RAILROAD PAVILION</t>
  </si>
  <si>
    <t>20979</t>
  </si>
  <si>
    <t>MUNI AUTH OF OAKMONT 52Y03208-0</t>
  </si>
  <si>
    <t>20980</t>
  </si>
  <si>
    <t>MUNI AUTH OF OAKMONT 52Y03305-0</t>
  </si>
  <si>
    <t>CRIBBS FIELD</t>
  </si>
  <si>
    <t>20981</t>
  </si>
  <si>
    <t>MUNI AUTH OF OAKMONT 52Y03401-0</t>
  </si>
  <si>
    <t>20982</t>
  </si>
  <si>
    <t>MUNI AUTH OF OAKMONT 52Y06003-0</t>
  </si>
  <si>
    <t>FRONT ST &amp; ALLEG RVR BLVD</t>
  </si>
  <si>
    <t>PA BACKGROUND CHECK#</t>
  </si>
  <si>
    <t>BACKGROUND CHECK</t>
  </si>
  <si>
    <t>PAYCHEX#</t>
  </si>
  <si>
    <t>20924</t>
  </si>
  <si>
    <t>PENN WASTE-PITTSBURGH 75 0003470 0</t>
  </si>
  <si>
    <t>46914</t>
  </si>
  <si>
    <t>20966</t>
  </si>
  <si>
    <t>PENNSYLVANIA MUN RET SYSTEM 02-342-3N</t>
  </si>
  <si>
    <t>FEB 2022</t>
  </si>
  <si>
    <t>PENSION WITHHELD FROM PAYROLL</t>
  </si>
  <si>
    <t>215.000 · Pension Withheld</t>
  </si>
  <si>
    <t>PETTY CASH*</t>
  </si>
  <si>
    <t>T MOBILE</t>
  </si>
  <si>
    <t>PARKING</t>
  </si>
  <si>
    <t>GIL-CON TOOL CO</t>
  </si>
  <si>
    <t>TARGET - USB</t>
  </si>
  <si>
    <t>BULLSEYE FIREARMS - AMMO</t>
  </si>
  <si>
    <t>ADDTL PETTY CASH IN COUNT</t>
  </si>
  <si>
    <t>NEW BALANCE</t>
  </si>
  <si>
    <t>110.000 · Petty Cash</t>
  </si>
  <si>
    <t>PRIOR BALANCE</t>
  </si>
  <si>
    <t>20983</t>
  </si>
  <si>
    <t>PHONES PLUS PA INC</t>
  </si>
  <si>
    <t>16530</t>
  </si>
  <si>
    <t>ADD LINE</t>
  </si>
  <si>
    <t>20967</t>
  </si>
  <si>
    <t>PSAB 179</t>
  </si>
  <si>
    <t>MEMBERSHIP DIRECTORY LISTING</t>
  </si>
  <si>
    <t>20984</t>
  </si>
  <si>
    <t>RICUPERO INC</t>
  </si>
  <si>
    <t>6307</t>
  </si>
  <si>
    <t>RIDGE AVE ICE REPAIR</t>
  </si>
  <si>
    <t>20938</t>
  </si>
  <si>
    <t>SABLE KENNEL</t>
  </si>
  <si>
    <t>JAN 2022</t>
  </si>
  <si>
    <t>20985</t>
  </si>
  <si>
    <t>INCLUDES $175 DEER CHARGE</t>
  </si>
  <si>
    <t>20968</t>
  </si>
  <si>
    <t>SECURITY CONSULTING SOLUTIONS INC</t>
  </si>
  <si>
    <t>1234925</t>
  </si>
  <si>
    <t>ARB @ CENTER JAN-DEC 2022</t>
  </si>
  <si>
    <t>20925</t>
  </si>
  <si>
    <t>SENATE ENGINEERING</t>
  </si>
  <si>
    <t>60673</t>
  </si>
  <si>
    <t>MULTIMODAL FIRST ST RECON</t>
  </si>
  <si>
    <t>60674</t>
  </si>
  <si>
    <t>VERONA 2019 CDBG 45</t>
  </si>
  <si>
    <t>60675</t>
  </si>
  <si>
    <t>2019 GTRP GRANT CRIBBS FIELD</t>
  </si>
  <si>
    <t>60678</t>
  </si>
  <si>
    <t>VERONA BOROUGH ZONING REVIEWS</t>
  </si>
  <si>
    <t>60677</t>
  </si>
  <si>
    <t>CDBG 47 VERONA BOROUGH</t>
  </si>
  <si>
    <t>60676</t>
  </si>
  <si>
    <t>VERONA 2020 CDBG 46</t>
  </si>
  <si>
    <t>60679</t>
  </si>
  <si>
    <t>ALCOSAN CONSENT ORDER</t>
  </si>
  <si>
    <t>RETAINER AND MISC</t>
  </si>
  <si>
    <t>60670</t>
  </si>
  <si>
    <t>ALCOSAN SEWER REGIONALIZATION</t>
  </si>
  <si>
    <t>60671</t>
  </si>
  <si>
    <t>60672</t>
  </si>
  <si>
    <t>2018 ALCOSAN GROW GRANT</t>
  </si>
  <si>
    <t>20986</t>
  </si>
  <si>
    <t>60784</t>
  </si>
  <si>
    <t>60785</t>
  </si>
  <si>
    <t>60786</t>
  </si>
  <si>
    <t>60787</t>
  </si>
  <si>
    <t>MULTIMODAL FIRST ST RECONSTRUCTION</t>
  </si>
  <si>
    <t>60788</t>
  </si>
  <si>
    <t>60789</t>
  </si>
  <si>
    <t>60790</t>
  </si>
  <si>
    <t>60791</t>
  </si>
  <si>
    <t>60792</t>
  </si>
  <si>
    <t>VERONA ZONING REVIEWS</t>
  </si>
  <si>
    <t>60793</t>
  </si>
  <si>
    <t>VERONA BOROUGH CD48</t>
  </si>
  <si>
    <t>60794</t>
  </si>
  <si>
    <t>2021 GEDTF VERONA BOROUGH</t>
  </si>
  <si>
    <t>60795</t>
  </si>
  <si>
    <t>CHAPTER 94 REPORT 2021 VERONA BOROUGH</t>
  </si>
  <si>
    <t>60796</t>
  </si>
  <si>
    <t>20969</t>
  </si>
  <si>
    <t>SG HOCK LLC</t>
  </si>
  <si>
    <t>1056</t>
  </si>
  <si>
    <t>COACHING JANUARY 2022</t>
  </si>
  <si>
    <t>1055</t>
  </si>
  <si>
    <t>COACHING DECEMBER 2021</t>
  </si>
  <si>
    <t>20926</t>
  </si>
  <si>
    <t>SHERWIN WILLIAMS CO 4263-8339-4</t>
  </si>
  <si>
    <t>1834-9</t>
  </si>
  <si>
    <t>PAINT</t>
  </si>
  <si>
    <t>20970</t>
  </si>
  <si>
    <t>SNYDER BROTHERS INC</t>
  </si>
  <si>
    <t>1264615</t>
  </si>
  <si>
    <t>OFFICE NATURAL GAS</t>
  </si>
  <si>
    <t>TRANSAMERICA#</t>
  </si>
  <si>
    <t>PMT</t>
  </si>
  <si>
    <t>216.000 · 457 Plan Withheld</t>
  </si>
  <si>
    <t>ER MATCH</t>
  </si>
  <si>
    <t>20927</t>
  </si>
  <si>
    <t>TRIB TOTAL MEDIA 113218</t>
  </si>
  <si>
    <t>214241</t>
  </si>
  <si>
    <t>2022 MEETING DATES</t>
  </si>
  <si>
    <t>20971</t>
  </si>
  <si>
    <t>UNIFIRST 91623</t>
  </si>
  <si>
    <t>0745951406</t>
  </si>
  <si>
    <t>WIPES</t>
  </si>
  <si>
    <t>MATS</t>
  </si>
  <si>
    <t>20939</t>
  </si>
  <si>
    <t>UNITED CONCORDIA 005450600619D000</t>
  </si>
  <si>
    <t>173349083</t>
  </si>
  <si>
    <t>ADMIN DENTAL</t>
  </si>
  <si>
    <t>POLICE DENTAL</t>
  </si>
  <si>
    <t>DPW DENTAL</t>
  </si>
  <si>
    <t>20972</t>
  </si>
  <si>
    <t>UPMC FOR LIFE 0003325642</t>
  </si>
  <si>
    <t>M10005916618</t>
  </si>
  <si>
    <t>BRACKEN HEALTH INSURANCE</t>
  </si>
  <si>
    <t>20940</t>
  </si>
  <si>
    <t>VERIZON 450-732-463-0001-02</t>
  </si>
  <si>
    <t>CALL FORWARDING</t>
  </si>
  <si>
    <t>20941</t>
  </si>
  <si>
    <t>WEISS BURKARDT KRAMER LLC</t>
  </si>
  <si>
    <t>2492</t>
  </si>
  <si>
    <t>20973</t>
  </si>
  <si>
    <t>WEX BANK 0496-00-720712-9</t>
  </si>
  <si>
    <t>78821634</t>
  </si>
  <si>
    <t>01 General Fund</t>
  </si>
  <si>
    <t>40 ARPA</t>
  </si>
  <si>
    <t>08 Sanitary Sewer</t>
  </si>
  <si>
    <t>10 Seizure Fund</t>
  </si>
  <si>
    <t>35 Liquid Fuels</t>
  </si>
  <si>
    <t>(General)</t>
  </si>
  <si>
    <t>Total General</t>
  </si>
  <si>
    <t>04 Fire Truck - Capital</t>
  </si>
  <si>
    <t>(Special Funds)</t>
  </si>
  <si>
    <t>Total Special Funds</t>
  </si>
  <si>
    <t>ASSETS</t>
  </si>
  <si>
    <t>Current Assets</t>
  </si>
  <si>
    <t>Checking/Savings</t>
  </si>
  <si>
    <t>100.008 · S&amp;T Sewage Checking 5741</t>
  </si>
  <si>
    <t>100.010 · S&amp;T Seizure Checking 6855</t>
  </si>
  <si>
    <t>100.040 · S&amp;T ARPA Checking 2074</t>
  </si>
  <si>
    <t>106.001 · PLGIT Liquid Fuels 8012</t>
  </si>
  <si>
    <t>106.002 · PLGIT Fire Truck Cap 8025</t>
  </si>
  <si>
    <t>Total Checking/Savings</t>
  </si>
  <si>
    <t>Other Current Assets</t>
  </si>
  <si>
    <t>130 · Due from Other Funds</t>
  </si>
  <si>
    <t>130.001 · Due from General Fund</t>
  </si>
  <si>
    <t>130.035 · Due from Liquid Fuels Fund</t>
  </si>
  <si>
    <t>Total 130 · Due from Other Funds</t>
  </si>
  <si>
    <t>137.000 · Tax Clearing</t>
  </si>
  <si>
    <t>151.000 · Wages Paid in Advance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</si>
  <si>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</si>
  <si>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</si>
  <si>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</si>
  <si>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</si>
  <si>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</si>
  <si>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</si>
  <si>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</si>
  <si>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200.200 · Accounts Payable</t>
  </si>
  <si>
    <t>Total Accounts Payable</t>
  </si>
  <si>
    <t>Other Current Liabilities</t>
  </si>
  <si>
    <t>210 · Payroll Liabilities</t>
  </si>
  <si>
    <t>218.000 · Union Dues Payable</t>
  </si>
  <si>
    <t>Total 210 · Payroll Liabilities</t>
  </si>
  <si>
    <t>230 · Due to Other Funds</t>
  </si>
  <si>
    <t>230.001 · Due to General Fund</t>
  </si>
  <si>
    <t>230.008 · Due to Sewer Fund</t>
  </si>
  <si>
    <t>Total 230 · Due to Other Funds</t>
  </si>
  <si>
    <t>Total Other Current Liabilities</t>
  </si>
  <si>
    <t>Total Current Liabilities</t>
  </si>
  <si>
    <t>Total Liabilities</t>
  </si>
  <si>
    <t>Equity</t>
  </si>
  <si>
    <t>289.000 · Fund Balance</t>
  </si>
  <si>
    <t>Total Equity</t>
  </si>
  <si>
    <t>TOTAL LIABILITIES &amp; EQUITY</t>
  </si>
  <si>
    <t>VERONA BOROUGH MAJOR EXPENDITURES AND RECEIPTS</t>
  </si>
  <si>
    <t>FOR MONTH ENDING</t>
  </si>
  <si>
    <t>Major expenditures on Bills List:</t>
  </si>
  <si>
    <t>Alcosan - $160,942.64 - 1,177 quarterly accounts service ending 11/08/2021</t>
  </si>
  <si>
    <t>Cargill - $32,481.58 - Road salt (4 bills)</t>
  </si>
  <si>
    <t>Glatfelter Insurance - $12,453.00 - insurance installment payment</t>
  </si>
  <si>
    <t>Restano Plumbing, Heating, and Cooling - $8,590.00 - covered by public safety grant</t>
  </si>
  <si>
    <t>Highmark - $5,211.61 - Employee health insurance</t>
  </si>
  <si>
    <t>Major receipts (excluding taxes):</t>
  </si>
  <si>
    <t>Comm of PA - $10,873.93 - Regional Sales Tax</t>
  </si>
  <si>
    <t>Jan 22</t>
  </si>
  <si>
    <t>Feb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</si>
</sst>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#%_);\(#,##0.0#%\)"/>
    <numFmt numFmtId="165" formatCode="mm/dd/yyyy"/>
    <numFmt numFmtId="166" formatCode="[$-409]mmmm\ d\,\ yyyy;@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39" fontId="1" fillId="0" borderId="0" xfId="0" applyNumberFormat="1" applyFont="1"/>
    <xf numFmtId="164" fontId="1" fillId="0" borderId="0" xfId="0" applyNumberFormat="1" applyFont="1"/>
    <xf numFmtId="39" fontId="1" fillId="0" borderId="2" xfId="0" applyNumberFormat="1" applyFont="1" applyBorder="1"/>
    <xf numFmtId="164" fontId="1" fillId="0" borderId="2" xfId="0" applyNumberFormat="1" applyFont="1" applyBorder="1"/>
    <xf numFmtId="39" fontId="1" fillId="0" borderId="3" xfId="0" applyNumberFormat="1" applyFont="1" applyBorder="1"/>
    <xf numFmtId="164" fontId="1" fillId="0" borderId="3" xfId="0" applyNumberFormat="1" applyFont="1" applyBorder="1"/>
    <xf numFmtId="39" fontId="1" fillId="0" borderId="4" xfId="0" applyNumberFormat="1" applyFont="1" applyBorder="1"/>
    <xf numFmtId="164" fontId="1" fillId="0" borderId="4" xfId="0" applyNumberFormat="1" applyFont="1" applyBorder="1"/>
    <xf numFmtId="39" fontId="1" fillId="0" borderId="5" xfId="0" applyNumberFormat="1" applyFont="1" applyBorder="1"/>
    <xf numFmtId="164" fontId="1" fillId="0" borderId="5" xfId="0" applyNumberFormat="1" applyFont="1" applyBorder="1"/>
    <xf numFmtId="49" fontId="0" fillId="0" borderId="0" xfId="0" applyNumberFormat="1" applyAlignment="1">
      <alignment horizontal="centerContinuous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65" fontId="1" fillId="0" borderId="0" xfId="0" applyNumberFormat="1" applyFont="1"/>
    <xf numFmtId="0" fontId="2" fillId="0" borderId="0" xfId="0" applyFont="1"/>
    <xf numFmtId="39" fontId="3" fillId="0" borderId="7" xfId="0" applyNumberFormat="1" applyFont="1" applyBorder="1"/>
    <xf numFmtId="0" fontId="5" fillId="0" borderId="0" xfId="1" applyFont="1" applyAlignment="1">
      <alignment horizontal="center"/>
    </xf>
    <xf numFmtId="0" fontId="5" fillId="0" borderId="0" xfId="1" applyFont="1"/>
    <xf numFmtId="166" fontId="5" fillId="0" borderId="0" xfId="1" quotePrefix="1" applyNumberFormat="1" applyFont="1" applyAlignment="1">
      <alignment horizontal="center"/>
    </xf>
    <xf numFmtId="44" fontId="6" fillId="0" borderId="0" xfId="2" applyFont="1"/>
    <xf numFmtId="44" fontId="7" fillId="0" borderId="0" xfId="2" applyFont="1"/>
    <xf numFmtId="44" fontId="7" fillId="0" borderId="0" xfId="2" applyFont="1" applyAlignment="1">
      <alignment horizontal="left"/>
    </xf>
    <xf numFmtId="44" fontId="7" fillId="0" borderId="0" xfId="2" applyFont="1" applyFill="1" applyAlignment="1">
      <alignment horizontal="left"/>
    </xf>
    <xf numFmtId="44" fontId="7" fillId="0" borderId="0" xfId="2" applyFont="1" applyAlignment="1">
      <alignment horizontal="left"/>
    </xf>
  </cellXfs>
  <cellStyles count="3">
    <cellStyle name="Currency 2" xfId="2" xr:uid="{FDC80181-C06D-4077-9CE4-F8E38390ED3E}"/>
    <cellStyle name="Normal" xfId="0" builtinId="0"/>
    <cellStyle name="Normal 2" xfId="1" xr:uid="{86B943EB-B88E-4479-B9B1-F919DDCD1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B63EB-73A7-49E4-9D6D-59D3F9E12D9E}">
  <dimension ref="A1:I292"/>
  <sheetViews>
    <sheetView workbookViewId="0">
      <selection sqref="A1:I291"/>
    </sheetView>
  </sheetViews>
  <sheetFormatPr defaultRowHeight="15" x14ac:dyDescent="0.25"/>
  <sheetData>
    <row r="1" spans="1:9" ht="16.5" thickTop="1" thickBot="1" x14ac:dyDescent="0.3">
      <c r="A1" s="1"/>
      <c r="B1" s="1"/>
      <c r="C1" s="1"/>
      <c r="D1" s="1"/>
      <c r="E1" s="1"/>
      <c r="F1" s="2" t="s">
        <v>0</v>
      </c>
      <c r="G1" s="2" t="s">
        <v>1</v>
      </c>
      <c r="H1" s="2" t="s">
        <v>2</v>
      </c>
      <c r="I1" s="2" t="s">
        <v>3</v>
      </c>
    </row>
    <row r="2" spans="1:9" ht="15.75" thickTop="1" x14ac:dyDescent="0.25">
      <c r="A2" s="3"/>
      <c r="B2" s="3" t="s">
        <v>4</v>
      </c>
      <c r="C2" s="3"/>
      <c r="D2" s="3"/>
      <c r="E2" s="3"/>
      <c r="F2" s="4"/>
      <c r="G2" s="4"/>
      <c r="H2" s="4"/>
      <c r="I2" s="5"/>
    </row>
    <row r="3" spans="1:9" x14ac:dyDescent="0.25">
      <c r="A3" s="3"/>
      <c r="B3" s="3"/>
      <c r="C3" s="3" t="s">
        <v>5</v>
      </c>
      <c r="D3" s="3"/>
      <c r="E3" s="3"/>
      <c r="F3" s="4"/>
      <c r="G3" s="4"/>
      <c r="H3" s="4"/>
      <c r="I3" s="5"/>
    </row>
    <row r="4" spans="1:9" x14ac:dyDescent="0.25">
      <c r="A4" s="3"/>
      <c r="B4" s="3"/>
      <c r="C4" s="3"/>
      <c r="D4" s="3" t="s">
        <v>6</v>
      </c>
      <c r="E4" s="3"/>
      <c r="F4" s="4">
        <v>0</v>
      </c>
      <c r="G4" s="4">
        <v>911500</v>
      </c>
      <c r="H4" s="4">
        <f>ROUND((F4-G4),5)</f>
        <v>-911500</v>
      </c>
      <c r="I4" s="5">
        <f>ROUND(IF(G4=0, IF(F4=0, 0, 1), F4/G4),5)</f>
        <v>0</v>
      </c>
    </row>
    <row r="5" spans="1:9" x14ac:dyDescent="0.25">
      <c r="A5" s="3"/>
      <c r="B5" s="3"/>
      <c r="C5" s="3"/>
      <c r="D5" s="3" t="s">
        <v>7</v>
      </c>
      <c r="E5" s="3"/>
      <c r="F5" s="4">
        <v>16901.349999999999</v>
      </c>
      <c r="G5" s="4">
        <v>20000</v>
      </c>
      <c r="H5" s="4">
        <f>ROUND((F5-G5),5)</f>
        <v>-3098.65</v>
      </c>
      <c r="I5" s="5">
        <f>ROUND(IF(G5=0, IF(F5=0, 0, 1), F5/G5),5)</f>
        <v>0.84506999999999999</v>
      </c>
    </row>
    <row r="6" spans="1:9" ht="15.75" thickBot="1" x14ac:dyDescent="0.3">
      <c r="A6" s="3"/>
      <c r="B6" s="3"/>
      <c r="C6" s="3"/>
      <c r="D6" s="3" t="s">
        <v>8</v>
      </c>
      <c r="E6" s="3"/>
      <c r="F6" s="6">
        <v>2433.62</v>
      </c>
      <c r="G6" s="6">
        <v>50000</v>
      </c>
      <c r="H6" s="6">
        <f>ROUND((F6-G6),5)</f>
        <v>-47566.38</v>
      </c>
      <c r="I6" s="7">
        <f>ROUND(IF(G6=0, IF(F6=0, 0, 1), F6/G6),5)</f>
        <v>4.8669999999999998E-2</v>
      </c>
    </row>
    <row r="7" spans="1:9" x14ac:dyDescent="0.25">
      <c r="A7" s="3"/>
      <c r="B7" s="3"/>
      <c r="C7" s="3" t="s">
        <v>9</v>
      </c>
      <c r="D7" s="3"/>
      <c r="E7" s="3"/>
      <c r="F7" s="4">
        <f>ROUND(SUM(F3:F6),5)</f>
        <v>19334.97</v>
      </c>
      <c r="G7" s="4">
        <f>ROUND(SUM(G3:G6),5)</f>
        <v>981500</v>
      </c>
      <c r="H7" s="4">
        <f>ROUND((F7-G7),5)</f>
        <v>-962165.03</v>
      </c>
      <c r="I7" s="5">
        <f>ROUND(IF(G7=0, IF(F7=0, 0, 1), F7/G7),5)</f>
        <v>1.9699999999999999E-2</v>
      </c>
    </row>
    <row r="8" spans="1:9" x14ac:dyDescent="0.25">
      <c r="A8" s="3"/>
      <c r="B8" s="3"/>
      <c r="C8" s="3" t="s">
        <v>10</v>
      </c>
      <c r="D8" s="3"/>
      <c r="E8" s="3"/>
      <c r="F8" s="4"/>
      <c r="G8" s="4"/>
      <c r="H8" s="4"/>
      <c r="I8" s="5"/>
    </row>
    <row r="9" spans="1:9" x14ac:dyDescent="0.25">
      <c r="A9" s="3"/>
      <c r="B9" s="3"/>
      <c r="C9" s="3"/>
      <c r="D9" s="3" t="s">
        <v>11</v>
      </c>
      <c r="E9" s="3"/>
      <c r="F9" s="4">
        <v>5081.3</v>
      </c>
      <c r="G9" s="4">
        <v>30000</v>
      </c>
      <c r="H9" s="4">
        <f>ROUND((F9-G9),5)</f>
        <v>-24918.7</v>
      </c>
      <c r="I9" s="5">
        <f>ROUND(IF(G9=0, IF(F9=0, 0, 1), F9/G9),5)</f>
        <v>0.16938</v>
      </c>
    </row>
    <row r="10" spans="1:9" x14ac:dyDescent="0.25">
      <c r="A10" s="3"/>
      <c r="B10" s="3"/>
      <c r="C10" s="3"/>
      <c r="D10" s="3" t="s">
        <v>12</v>
      </c>
      <c r="E10" s="3"/>
      <c r="F10" s="4">
        <v>17001.09</v>
      </c>
      <c r="G10" s="4">
        <v>250000</v>
      </c>
      <c r="H10" s="4">
        <f>ROUND((F10-G10),5)</f>
        <v>-232998.91</v>
      </c>
      <c r="I10" s="5">
        <f>ROUND(IF(G10=0, IF(F10=0, 0, 1), F10/G10),5)</f>
        <v>6.8000000000000005E-2</v>
      </c>
    </row>
    <row r="11" spans="1:9" ht="15.75" thickBot="1" x14ac:dyDescent="0.3">
      <c r="A11" s="3"/>
      <c r="B11" s="3"/>
      <c r="C11" s="3"/>
      <c r="D11" s="3" t="s">
        <v>13</v>
      </c>
      <c r="E11" s="3"/>
      <c r="F11" s="6">
        <v>3550.47</v>
      </c>
      <c r="G11" s="6">
        <v>55000</v>
      </c>
      <c r="H11" s="6">
        <f>ROUND((F11-G11),5)</f>
        <v>-51449.53</v>
      </c>
      <c r="I11" s="7">
        <f>ROUND(IF(G11=0, IF(F11=0, 0, 1), F11/G11),5)</f>
        <v>6.4549999999999996E-2</v>
      </c>
    </row>
    <row r="12" spans="1:9" x14ac:dyDescent="0.25">
      <c r="A12" s="3"/>
      <c r="B12" s="3"/>
      <c r="C12" s="3" t="s">
        <v>14</v>
      </c>
      <c r="D12" s="3"/>
      <c r="E12" s="3"/>
      <c r="F12" s="4">
        <f>ROUND(SUM(F8:F11),5)</f>
        <v>25632.86</v>
      </c>
      <c r="G12" s="4">
        <f>ROUND(SUM(G8:G11),5)</f>
        <v>335000</v>
      </c>
      <c r="H12" s="4">
        <f>ROUND((F12-G12),5)</f>
        <v>-309367.14</v>
      </c>
      <c r="I12" s="5">
        <f>ROUND(IF(G12=0, IF(F12=0, 0, 1), F12/G12),5)</f>
        <v>7.6520000000000005E-2</v>
      </c>
    </row>
    <row r="13" spans="1:9" x14ac:dyDescent="0.25">
      <c r="A13" s="3"/>
      <c r="B13" s="3"/>
      <c r="C13" s="3" t="s">
        <v>15</v>
      </c>
      <c r="D13" s="3"/>
      <c r="E13" s="3"/>
      <c r="F13" s="4"/>
      <c r="G13" s="4"/>
      <c r="H13" s="4"/>
      <c r="I13" s="5"/>
    </row>
    <row r="14" spans="1:9" x14ac:dyDescent="0.25">
      <c r="A14" s="3"/>
      <c r="B14" s="3"/>
      <c r="C14" s="3"/>
      <c r="D14" s="3" t="s">
        <v>16</v>
      </c>
      <c r="E14" s="3"/>
      <c r="F14" s="4">
        <v>0</v>
      </c>
      <c r="G14" s="4">
        <v>500</v>
      </c>
      <c r="H14" s="4">
        <f>ROUND((F14-G14),5)</f>
        <v>-500</v>
      </c>
      <c r="I14" s="5">
        <f>ROUND(IF(G14=0, IF(F14=0, 0, 1), F14/G14),5)</f>
        <v>0</v>
      </c>
    </row>
    <row r="15" spans="1:9" x14ac:dyDescent="0.25">
      <c r="A15" s="3"/>
      <c r="B15" s="3"/>
      <c r="C15" s="3"/>
      <c r="D15" s="3" t="s">
        <v>17</v>
      </c>
      <c r="E15" s="3"/>
      <c r="F15" s="4">
        <v>210</v>
      </c>
      <c r="G15" s="4">
        <v>20000</v>
      </c>
      <c r="H15" s="4">
        <f>ROUND((F15-G15),5)</f>
        <v>-19790</v>
      </c>
      <c r="I15" s="5">
        <f>ROUND(IF(G15=0, IF(F15=0, 0, 1), F15/G15),5)</f>
        <v>1.0500000000000001E-2</v>
      </c>
    </row>
    <row r="16" spans="1:9" x14ac:dyDescent="0.25">
      <c r="A16" s="3"/>
      <c r="B16" s="3"/>
      <c r="C16" s="3"/>
      <c r="D16" s="3" t="s">
        <v>18</v>
      </c>
      <c r="E16" s="3"/>
      <c r="F16" s="4">
        <v>0</v>
      </c>
      <c r="G16" s="4">
        <v>250</v>
      </c>
      <c r="H16" s="4">
        <f>ROUND((F16-G16),5)</f>
        <v>-250</v>
      </c>
      <c r="I16" s="5">
        <f>ROUND(IF(G16=0, IF(F16=0, 0, 1), F16/G16),5)</f>
        <v>0</v>
      </c>
    </row>
    <row r="17" spans="1:9" ht="15.75" thickBot="1" x14ac:dyDescent="0.3">
      <c r="A17" s="3"/>
      <c r="B17" s="3"/>
      <c r="C17" s="3"/>
      <c r="D17" s="3" t="s">
        <v>19</v>
      </c>
      <c r="E17" s="3"/>
      <c r="F17" s="6">
        <v>0</v>
      </c>
      <c r="G17" s="6">
        <v>36500</v>
      </c>
      <c r="H17" s="6">
        <f>ROUND((F17-G17),5)</f>
        <v>-36500</v>
      </c>
      <c r="I17" s="7">
        <f>ROUND(IF(G17=0, IF(F17=0, 0, 1), F17/G17),5)</f>
        <v>0</v>
      </c>
    </row>
    <row r="18" spans="1:9" x14ac:dyDescent="0.25">
      <c r="A18" s="3"/>
      <c r="B18" s="3"/>
      <c r="C18" s="3" t="s">
        <v>20</v>
      </c>
      <c r="D18" s="3"/>
      <c r="E18" s="3"/>
      <c r="F18" s="4">
        <f>ROUND(SUM(F13:F17),5)</f>
        <v>210</v>
      </c>
      <c r="G18" s="4">
        <f>ROUND(SUM(G13:G17),5)</f>
        <v>57250</v>
      </c>
      <c r="H18" s="4">
        <f>ROUND((F18-G18),5)</f>
        <v>-57040</v>
      </c>
      <c r="I18" s="5">
        <f>ROUND(IF(G18=0, IF(F18=0, 0, 1), F18/G18),5)</f>
        <v>3.6700000000000001E-3</v>
      </c>
    </row>
    <row r="19" spans="1:9" x14ac:dyDescent="0.25">
      <c r="A19" s="3"/>
      <c r="B19" s="3"/>
      <c r="C19" s="3" t="s">
        <v>21</v>
      </c>
      <c r="D19" s="3"/>
      <c r="E19" s="3"/>
      <c r="F19" s="4"/>
      <c r="G19" s="4"/>
      <c r="H19" s="4"/>
      <c r="I19" s="5"/>
    </row>
    <row r="20" spans="1:9" x14ac:dyDescent="0.25">
      <c r="A20" s="3"/>
      <c r="B20" s="3"/>
      <c r="C20" s="3"/>
      <c r="D20" s="3" t="s">
        <v>22</v>
      </c>
      <c r="E20" s="3"/>
      <c r="F20" s="4">
        <v>2.66</v>
      </c>
      <c r="G20" s="4">
        <v>1500</v>
      </c>
      <c r="H20" s="4">
        <f>ROUND((F20-G20),5)</f>
        <v>-1497.34</v>
      </c>
      <c r="I20" s="5">
        <f>ROUND(IF(G20=0, IF(F20=0, 0, 1), F20/G20),5)</f>
        <v>1.7700000000000001E-3</v>
      </c>
    </row>
    <row r="21" spans="1:9" x14ac:dyDescent="0.25">
      <c r="A21" s="3"/>
      <c r="B21" s="3"/>
      <c r="C21" s="3"/>
      <c r="D21" s="3" t="s">
        <v>23</v>
      </c>
      <c r="E21" s="3"/>
      <c r="F21" s="4">
        <v>0</v>
      </c>
      <c r="G21" s="4">
        <v>10000</v>
      </c>
      <c r="H21" s="4">
        <f>ROUND((F21-G21),5)</f>
        <v>-10000</v>
      </c>
      <c r="I21" s="5">
        <f>ROUND(IF(G21=0, IF(F21=0, 0, 1), F21/G21),5)</f>
        <v>0</v>
      </c>
    </row>
    <row r="22" spans="1:9" x14ac:dyDescent="0.25">
      <c r="A22" s="3"/>
      <c r="B22" s="3"/>
      <c r="C22" s="3"/>
      <c r="D22" s="3" t="s">
        <v>24</v>
      </c>
      <c r="E22" s="3"/>
      <c r="F22" s="4">
        <v>0</v>
      </c>
      <c r="G22" s="4">
        <v>750</v>
      </c>
      <c r="H22" s="4">
        <f>ROUND((F22-G22),5)</f>
        <v>-750</v>
      </c>
      <c r="I22" s="5">
        <f>ROUND(IF(G22=0, IF(F22=0, 0, 1), F22/G22),5)</f>
        <v>0</v>
      </c>
    </row>
    <row r="23" spans="1:9" x14ac:dyDescent="0.25">
      <c r="A23" s="3"/>
      <c r="B23" s="3"/>
      <c r="C23" s="3"/>
      <c r="D23" s="3" t="s">
        <v>25</v>
      </c>
      <c r="E23" s="3"/>
      <c r="F23" s="4">
        <v>120</v>
      </c>
      <c r="G23" s="4">
        <v>6000</v>
      </c>
      <c r="H23" s="4">
        <f>ROUND((F23-G23),5)</f>
        <v>-5880</v>
      </c>
      <c r="I23" s="5">
        <f>ROUND(IF(G23=0, IF(F23=0, 0, 1), F23/G23),5)</f>
        <v>0.02</v>
      </c>
    </row>
    <row r="24" spans="1:9" ht="15.75" thickBot="1" x14ac:dyDescent="0.3">
      <c r="A24" s="3"/>
      <c r="B24" s="3"/>
      <c r="C24" s="3"/>
      <c r="D24" s="3" t="s">
        <v>26</v>
      </c>
      <c r="E24" s="3"/>
      <c r="F24" s="6">
        <v>1280.5999999999999</v>
      </c>
      <c r="G24" s="6"/>
      <c r="H24" s="6"/>
      <c r="I24" s="7"/>
    </row>
    <row r="25" spans="1:9" x14ac:dyDescent="0.25">
      <c r="A25" s="3"/>
      <c r="B25" s="3"/>
      <c r="C25" s="3" t="s">
        <v>27</v>
      </c>
      <c r="D25" s="3"/>
      <c r="E25" s="3"/>
      <c r="F25" s="4">
        <f>ROUND(SUM(F19:F24),5)</f>
        <v>1403.26</v>
      </c>
      <c r="G25" s="4">
        <f>ROUND(SUM(G19:G24),5)</f>
        <v>18250</v>
      </c>
      <c r="H25" s="4">
        <f>ROUND((F25-G25),5)</f>
        <v>-16846.740000000002</v>
      </c>
      <c r="I25" s="5">
        <f>ROUND(IF(G25=0, IF(F25=0, 0, 1), F25/G25),5)</f>
        <v>7.689E-2</v>
      </c>
    </row>
    <row r="26" spans="1:9" x14ac:dyDescent="0.25">
      <c r="A26" s="3"/>
      <c r="B26" s="3"/>
      <c r="C26" s="3" t="s">
        <v>28</v>
      </c>
      <c r="D26" s="3"/>
      <c r="E26" s="3"/>
      <c r="F26" s="4"/>
      <c r="G26" s="4"/>
      <c r="H26" s="4"/>
      <c r="I26" s="5"/>
    </row>
    <row r="27" spans="1:9" ht="15.75" thickBot="1" x14ac:dyDescent="0.3">
      <c r="A27" s="3"/>
      <c r="B27" s="3"/>
      <c r="C27" s="3"/>
      <c r="D27" s="3" t="s">
        <v>29</v>
      </c>
      <c r="E27" s="3"/>
      <c r="F27" s="6">
        <v>0</v>
      </c>
      <c r="G27" s="6">
        <v>8</v>
      </c>
      <c r="H27" s="6">
        <f>ROUND((F27-G27),5)</f>
        <v>-8</v>
      </c>
      <c r="I27" s="7">
        <f>ROUND(IF(G27=0, IF(F27=0, 0, 1), F27/G27),5)</f>
        <v>0</v>
      </c>
    </row>
    <row r="28" spans="1:9" x14ac:dyDescent="0.25">
      <c r="A28" s="3"/>
      <c r="B28" s="3"/>
      <c r="C28" s="3" t="s">
        <v>30</v>
      </c>
      <c r="D28" s="3"/>
      <c r="E28" s="3"/>
      <c r="F28" s="4">
        <f>ROUND(SUM(F26:F27),5)</f>
        <v>0</v>
      </c>
      <c r="G28" s="4">
        <f>ROUND(SUM(G26:G27),5)</f>
        <v>8</v>
      </c>
      <c r="H28" s="4">
        <f>ROUND((F28-G28),5)</f>
        <v>-8</v>
      </c>
      <c r="I28" s="5">
        <f>ROUND(IF(G28=0, IF(F28=0, 0, 1), F28/G28),5)</f>
        <v>0</v>
      </c>
    </row>
    <row r="29" spans="1:9" x14ac:dyDescent="0.25">
      <c r="A29" s="3"/>
      <c r="B29" s="3"/>
      <c r="C29" s="3" t="s">
        <v>31</v>
      </c>
      <c r="D29" s="3"/>
      <c r="E29" s="3"/>
      <c r="F29" s="4"/>
      <c r="G29" s="4"/>
      <c r="H29" s="4"/>
      <c r="I29" s="5"/>
    </row>
    <row r="30" spans="1:9" ht="15.75" thickBot="1" x14ac:dyDescent="0.3">
      <c r="A30" s="3"/>
      <c r="B30" s="3"/>
      <c r="C30" s="3"/>
      <c r="D30" s="3" t="s">
        <v>32</v>
      </c>
      <c r="E30" s="3"/>
      <c r="F30" s="6">
        <v>30195</v>
      </c>
      <c r="G30" s="6">
        <v>125638</v>
      </c>
      <c r="H30" s="6">
        <f>ROUND((F30-G30),5)</f>
        <v>-95443</v>
      </c>
      <c r="I30" s="7">
        <f>ROUND(IF(G30=0, IF(F30=0, 0, 1), F30/G30),5)</f>
        <v>0.24032999999999999</v>
      </c>
    </row>
    <row r="31" spans="1:9" x14ac:dyDescent="0.25">
      <c r="A31" s="3"/>
      <c r="B31" s="3"/>
      <c r="C31" s="3" t="s">
        <v>33</v>
      </c>
      <c r="D31" s="3"/>
      <c r="E31" s="3"/>
      <c r="F31" s="4">
        <f>ROUND(SUM(F29:F30),5)</f>
        <v>30195</v>
      </c>
      <c r="G31" s="4">
        <f>ROUND(SUM(G29:G30),5)</f>
        <v>125638</v>
      </c>
      <c r="H31" s="4">
        <f>ROUND((F31-G31),5)</f>
        <v>-95443</v>
      </c>
      <c r="I31" s="5">
        <f>ROUND(IF(G31=0, IF(F31=0, 0, 1), F31/G31),5)</f>
        <v>0.24032999999999999</v>
      </c>
    </row>
    <row r="32" spans="1:9" x14ac:dyDescent="0.25">
      <c r="A32" s="3"/>
      <c r="B32" s="3"/>
      <c r="C32" s="3" t="s">
        <v>34</v>
      </c>
      <c r="D32" s="3"/>
      <c r="E32" s="3"/>
      <c r="F32" s="4"/>
      <c r="G32" s="4"/>
      <c r="H32" s="4"/>
      <c r="I32" s="5"/>
    </row>
    <row r="33" spans="1:9" x14ac:dyDescent="0.25">
      <c r="A33" s="3"/>
      <c r="B33" s="3"/>
      <c r="C33" s="3"/>
      <c r="D33" s="3" t="s">
        <v>35</v>
      </c>
      <c r="E33" s="3"/>
      <c r="F33" s="4">
        <v>0</v>
      </c>
      <c r="G33" s="4">
        <v>1000</v>
      </c>
      <c r="H33" s="4">
        <f>ROUND((F33-G33),5)</f>
        <v>-1000</v>
      </c>
      <c r="I33" s="5">
        <f>ROUND(IF(G33=0, IF(F33=0, 0, 1), F33/G33),5)</f>
        <v>0</v>
      </c>
    </row>
    <row r="34" spans="1:9" x14ac:dyDescent="0.25">
      <c r="A34" s="3"/>
      <c r="B34" s="3"/>
      <c r="C34" s="3"/>
      <c r="D34" s="3" t="s">
        <v>36</v>
      </c>
      <c r="E34" s="3"/>
      <c r="F34" s="4">
        <v>0</v>
      </c>
      <c r="G34" s="4">
        <v>45000</v>
      </c>
      <c r="H34" s="4">
        <f>ROUND((F34-G34),5)</f>
        <v>-45000</v>
      </c>
      <c r="I34" s="5">
        <f>ROUND(IF(G34=0, IF(F34=0, 0, 1), F34/G34),5)</f>
        <v>0</v>
      </c>
    </row>
    <row r="35" spans="1:9" x14ac:dyDescent="0.25">
      <c r="A35" s="3"/>
      <c r="B35" s="3"/>
      <c r="C35" s="3"/>
      <c r="D35" s="3" t="s">
        <v>37</v>
      </c>
      <c r="E35" s="3"/>
      <c r="F35" s="4">
        <v>0</v>
      </c>
      <c r="G35" s="4">
        <v>10000</v>
      </c>
      <c r="H35" s="4">
        <f>ROUND((F35-G35),5)</f>
        <v>-10000</v>
      </c>
      <c r="I35" s="5">
        <f>ROUND(IF(G35=0, IF(F35=0, 0, 1), F35/G35),5)</f>
        <v>0</v>
      </c>
    </row>
    <row r="36" spans="1:9" ht="15.75" thickBot="1" x14ac:dyDescent="0.3">
      <c r="A36" s="3"/>
      <c r="B36" s="3"/>
      <c r="C36" s="3"/>
      <c r="D36" s="3" t="s">
        <v>38</v>
      </c>
      <c r="E36" s="3"/>
      <c r="F36" s="6">
        <v>19631</v>
      </c>
      <c r="G36" s="6">
        <v>95000</v>
      </c>
      <c r="H36" s="6">
        <f>ROUND((F36-G36),5)</f>
        <v>-75369</v>
      </c>
      <c r="I36" s="7">
        <f>ROUND(IF(G36=0, IF(F36=0, 0, 1), F36/G36),5)</f>
        <v>0.20663999999999999</v>
      </c>
    </row>
    <row r="37" spans="1:9" x14ac:dyDescent="0.25">
      <c r="A37" s="3"/>
      <c r="B37" s="3"/>
      <c r="C37" s="3" t="s">
        <v>39</v>
      </c>
      <c r="D37" s="3"/>
      <c r="E37" s="3"/>
      <c r="F37" s="4">
        <f>ROUND(SUM(F32:F36),5)</f>
        <v>19631</v>
      </c>
      <c r="G37" s="4">
        <f>ROUND(SUM(G32:G36),5)</f>
        <v>151000</v>
      </c>
      <c r="H37" s="4">
        <f>ROUND((F37-G37),5)</f>
        <v>-131369</v>
      </c>
      <c r="I37" s="5">
        <f>ROUND(IF(G37=0, IF(F37=0, 0, 1), F37/G37),5)</f>
        <v>0.13000999999999999</v>
      </c>
    </row>
    <row r="38" spans="1:9" x14ac:dyDescent="0.25">
      <c r="A38" s="3"/>
      <c r="B38" s="3"/>
      <c r="C38" s="3" t="s">
        <v>40</v>
      </c>
      <c r="D38" s="3"/>
      <c r="E38" s="3"/>
      <c r="F38" s="4"/>
      <c r="G38" s="4"/>
      <c r="H38" s="4"/>
      <c r="I38" s="5"/>
    </row>
    <row r="39" spans="1:9" x14ac:dyDescent="0.25">
      <c r="A39" s="3"/>
      <c r="B39" s="3"/>
      <c r="C39" s="3"/>
      <c r="D39" s="3" t="s">
        <v>41</v>
      </c>
      <c r="E39" s="3"/>
      <c r="F39" s="4">
        <v>90</v>
      </c>
      <c r="G39" s="4">
        <v>2100</v>
      </c>
      <c r="H39" s="4">
        <f>ROUND((F39-G39),5)</f>
        <v>-2010</v>
      </c>
      <c r="I39" s="5">
        <f>ROUND(IF(G39=0, IF(F39=0, 0, 1), F39/G39),5)</f>
        <v>4.2860000000000002E-2</v>
      </c>
    </row>
    <row r="40" spans="1:9" x14ac:dyDescent="0.25">
      <c r="A40" s="3"/>
      <c r="B40" s="3"/>
      <c r="C40" s="3"/>
      <c r="D40" s="3" t="s">
        <v>42</v>
      </c>
      <c r="E40" s="3"/>
      <c r="F40" s="4">
        <v>125</v>
      </c>
      <c r="G40" s="4">
        <v>2500</v>
      </c>
      <c r="H40" s="4">
        <f>ROUND((F40-G40),5)</f>
        <v>-2375</v>
      </c>
      <c r="I40" s="5">
        <f>ROUND(IF(G40=0, IF(F40=0, 0, 1), F40/G40),5)</f>
        <v>0.05</v>
      </c>
    </row>
    <row r="41" spans="1:9" x14ac:dyDescent="0.25">
      <c r="A41" s="3"/>
      <c r="B41" s="3"/>
      <c r="C41" s="3"/>
      <c r="D41" s="3" t="s">
        <v>43</v>
      </c>
      <c r="E41" s="3"/>
      <c r="F41" s="4">
        <v>0</v>
      </c>
      <c r="G41" s="4">
        <v>7000</v>
      </c>
      <c r="H41" s="4">
        <f>ROUND((F41-G41),5)</f>
        <v>-7000</v>
      </c>
      <c r="I41" s="5">
        <f>ROUND(IF(G41=0, IF(F41=0, 0, 1), F41/G41),5)</f>
        <v>0</v>
      </c>
    </row>
    <row r="42" spans="1:9" x14ac:dyDescent="0.25">
      <c r="A42" s="3"/>
      <c r="B42" s="3"/>
      <c r="C42" s="3"/>
      <c r="D42" s="3" t="s">
        <v>44</v>
      </c>
      <c r="E42" s="3"/>
      <c r="F42" s="4">
        <v>50</v>
      </c>
      <c r="G42" s="4"/>
      <c r="H42" s="4"/>
      <c r="I42" s="5"/>
    </row>
    <row r="43" spans="1:9" ht="15.75" thickBot="1" x14ac:dyDescent="0.3">
      <c r="A43" s="3"/>
      <c r="B43" s="3"/>
      <c r="C43" s="3"/>
      <c r="D43" s="3" t="s">
        <v>45</v>
      </c>
      <c r="E43" s="3"/>
      <c r="F43" s="6">
        <v>0</v>
      </c>
      <c r="G43" s="6">
        <v>1000</v>
      </c>
      <c r="H43" s="6">
        <f>ROUND((F43-G43),5)</f>
        <v>-1000</v>
      </c>
      <c r="I43" s="7">
        <f>ROUND(IF(G43=0, IF(F43=0, 0, 1), F43/G43),5)</f>
        <v>0</v>
      </c>
    </row>
    <row r="44" spans="1:9" x14ac:dyDescent="0.25">
      <c r="A44" s="3"/>
      <c r="B44" s="3"/>
      <c r="C44" s="3" t="s">
        <v>46</v>
      </c>
      <c r="D44" s="3"/>
      <c r="E44" s="3"/>
      <c r="F44" s="4">
        <f>ROUND(SUM(F38:F43),5)</f>
        <v>265</v>
      </c>
      <c r="G44" s="4">
        <f>ROUND(SUM(G38:G43),5)</f>
        <v>12600</v>
      </c>
      <c r="H44" s="4">
        <f>ROUND((F44-G44),5)</f>
        <v>-12335</v>
      </c>
      <c r="I44" s="5">
        <f>ROUND(IF(G44=0, IF(F44=0, 0, 1), F44/G44),5)</f>
        <v>2.103E-2</v>
      </c>
    </row>
    <row r="45" spans="1:9" x14ac:dyDescent="0.25">
      <c r="A45" s="3"/>
      <c r="B45" s="3"/>
      <c r="C45" s="3" t="s">
        <v>47</v>
      </c>
      <c r="D45" s="3"/>
      <c r="E45" s="3"/>
      <c r="F45" s="4"/>
      <c r="G45" s="4"/>
      <c r="H45" s="4"/>
      <c r="I45" s="5"/>
    </row>
    <row r="46" spans="1:9" x14ac:dyDescent="0.25">
      <c r="A46" s="3"/>
      <c r="B46" s="3"/>
      <c r="C46" s="3"/>
      <c r="D46" s="3" t="s">
        <v>48</v>
      </c>
      <c r="E46" s="3"/>
      <c r="F46" s="4">
        <v>60</v>
      </c>
      <c r="G46" s="4"/>
      <c r="H46" s="4"/>
      <c r="I46" s="5"/>
    </row>
    <row r="47" spans="1:9" x14ac:dyDescent="0.25">
      <c r="A47" s="3"/>
      <c r="B47" s="3"/>
      <c r="C47" s="3"/>
      <c r="D47" s="3" t="s">
        <v>49</v>
      </c>
      <c r="E47" s="3"/>
      <c r="F47" s="4">
        <v>5102.22</v>
      </c>
      <c r="G47" s="4">
        <v>16800</v>
      </c>
      <c r="H47" s="4">
        <f>ROUND((F47-G47),5)</f>
        <v>-11697.78</v>
      </c>
      <c r="I47" s="5">
        <f>ROUND(IF(G47=0, IF(F47=0, 0, 1), F47/G47),5)</f>
        <v>0.30370000000000003</v>
      </c>
    </row>
    <row r="48" spans="1:9" x14ac:dyDescent="0.25">
      <c r="A48" s="3"/>
      <c r="B48" s="3"/>
      <c r="C48" s="3"/>
      <c r="D48" s="3" t="s">
        <v>50</v>
      </c>
      <c r="E48" s="3"/>
      <c r="F48" s="4">
        <v>725</v>
      </c>
      <c r="G48" s="4">
        <v>2000</v>
      </c>
      <c r="H48" s="4">
        <f>ROUND((F48-G48),5)</f>
        <v>-1275</v>
      </c>
      <c r="I48" s="5">
        <f>ROUND(IF(G48=0, IF(F48=0, 0, 1), F48/G48),5)</f>
        <v>0.36249999999999999</v>
      </c>
    </row>
    <row r="49" spans="1:9" ht="15.75" thickBot="1" x14ac:dyDescent="0.3">
      <c r="A49" s="3"/>
      <c r="B49" s="3"/>
      <c r="C49" s="3"/>
      <c r="D49" s="3" t="s">
        <v>51</v>
      </c>
      <c r="E49" s="3"/>
      <c r="F49" s="6">
        <v>0</v>
      </c>
      <c r="G49" s="6">
        <v>9000</v>
      </c>
      <c r="H49" s="6">
        <f>ROUND((F49-G49),5)</f>
        <v>-9000</v>
      </c>
      <c r="I49" s="7">
        <f>ROUND(IF(G49=0, IF(F49=0, 0, 1), F49/G49),5)</f>
        <v>0</v>
      </c>
    </row>
    <row r="50" spans="1:9" x14ac:dyDescent="0.25">
      <c r="A50" s="3"/>
      <c r="B50" s="3"/>
      <c r="C50" s="3" t="s">
        <v>52</v>
      </c>
      <c r="D50" s="3"/>
      <c r="E50" s="3"/>
      <c r="F50" s="4">
        <f>ROUND(SUM(F45:F49),5)</f>
        <v>5887.22</v>
      </c>
      <c r="G50" s="4">
        <f>ROUND(SUM(G45:G49),5)</f>
        <v>27800</v>
      </c>
      <c r="H50" s="4">
        <f>ROUND((F50-G50),5)</f>
        <v>-21912.78</v>
      </c>
      <c r="I50" s="5">
        <f>ROUND(IF(G50=0, IF(F50=0, 0, 1), F50/G50),5)</f>
        <v>0.21177000000000001</v>
      </c>
    </row>
    <row r="51" spans="1:9" x14ac:dyDescent="0.25">
      <c r="A51" s="3"/>
      <c r="B51" s="3"/>
      <c r="C51" s="3" t="s">
        <v>53</v>
      </c>
      <c r="D51" s="3"/>
      <c r="E51" s="3"/>
      <c r="F51" s="4"/>
      <c r="G51" s="4"/>
      <c r="H51" s="4"/>
      <c r="I51" s="5"/>
    </row>
    <row r="52" spans="1:9" ht="15.75" thickBot="1" x14ac:dyDescent="0.3">
      <c r="A52" s="3"/>
      <c r="B52" s="3"/>
      <c r="C52" s="3"/>
      <c r="D52" s="3" t="s">
        <v>54</v>
      </c>
      <c r="E52" s="3"/>
      <c r="F52" s="6">
        <v>0</v>
      </c>
      <c r="G52" s="6">
        <v>3213</v>
      </c>
      <c r="H52" s="6">
        <f>ROUND((F52-G52),5)</f>
        <v>-3213</v>
      </c>
      <c r="I52" s="7">
        <f>ROUND(IF(G52=0, IF(F52=0, 0, 1), F52/G52),5)</f>
        <v>0</v>
      </c>
    </row>
    <row r="53" spans="1:9" x14ac:dyDescent="0.25">
      <c r="A53" s="3"/>
      <c r="B53" s="3"/>
      <c r="C53" s="3" t="s">
        <v>55</v>
      </c>
      <c r="D53" s="3"/>
      <c r="E53" s="3"/>
      <c r="F53" s="4">
        <f>ROUND(SUM(F51:F52),5)</f>
        <v>0</v>
      </c>
      <c r="G53" s="4">
        <f>ROUND(SUM(G51:G52),5)</f>
        <v>3213</v>
      </c>
      <c r="H53" s="4">
        <f>ROUND((F53-G53),5)</f>
        <v>-3213</v>
      </c>
      <c r="I53" s="5">
        <f>ROUND(IF(G53=0, IF(F53=0, 0, 1), F53/G53),5)</f>
        <v>0</v>
      </c>
    </row>
    <row r="54" spans="1:9" x14ac:dyDescent="0.25">
      <c r="A54" s="3"/>
      <c r="B54" s="3"/>
      <c r="C54" s="3" t="s">
        <v>56</v>
      </c>
      <c r="D54" s="3"/>
      <c r="E54" s="3"/>
      <c r="F54" s="4"/>
      <c r="G54" s="4"/>
      <c r="H54" s="4"/>
      <c r="I54" s="5"/>
    </row>
    <row r="55" spans="1:9" x14ac:dyDescent="0.25">
      <c r="A55" s="3"/>
      <c r="B55" s="3"/>
      <c r="C55" s="3"/>
      <c r="D55" s="3" t="s">
        <v>57</v>
      </c>
      <c r="E55" s="3"/>
      <c r="F55" s="4">
        <v>650</v>
      </c>
      <c r="G55" s="4">
        <v>4500</v>
      </c>
      <c r="H55" s="4">
        <f>ROUND((F55-G55),5)</f>
        <v>-3850</v>
      </c>
      <c r="I55" s="5">
        <f>ROUND(IF(G55=0, IF(F55=0, 0, 1), F55/G55),5)</f>
        <v>0.14444000000000001</v>
      </c>
    </row>
    <row r="56" spans="1:9" ht="15.75" thickBot="1" x14ac:dyDescent="0.3">
      <c r="A56" s="3"/>
      <c r="B56" s="3"/>
      <c r="C56" s="3"/>
      <c r="D56" s="3" t="s">
        <v>58</v>
      </c>
      <c r="E56" s="3"/>
      <c r="F56" s="6">
        <v>15.13</v>
      </c>
      <c r="G56" s="6">
        <v>4250</v>
      </c>
      <c r="H56" s="6">
        <f>ROUND((F56-G56),5)</f>
        <v>-4234.87</v>
      </c>
      <c r="I56" s="7">
        <f>ROUND(IF(G56=0, IF(F56=0, 0, 1), F56/G56),5)</f>
        <v>3.5599999999999998E-3</v>
      </c>
    </row>
    <row r="57" spans="1:9" x14ac:dyDescent="0.25">
      <c r="A57" s="3"/>
      <c r="B57" s="3"/>
      <c r="C57" s="3" t="s">
        <v>59</v>
      </c>
      <c r="D57" s="3"/>
      <c r="E57" s="3"/>
      <c r="F57" s="4">
        <f>ROUND(SUM(F54:F56),5)</f>
        <v>665.13</v>
      </c>
      <c r="G57" s="4">
        <f>ROUND(SUM(G54:G56),5)</f>
        <v>8750</v>
      </c>
      <c r="H57" s="4">
        <f>ROUND((F57-G57),5)</f>
        <v>-8084.87</v>
      </c>
      <c r="I57" s="5">
        <f>ROUND(IF(G57=0, IF(F57=0, 0, 1), F57/G57),5)</f>
        <v>7.6009999999999994E-2</v>
      </c>
    </row>
    <row r="58" spans="1:9" x14ac:dyDescent="0.25">
      <c r="A58" s="3"/>
      <c r="B58" s="3"/>
      <c r="C58" s="3" t="s">
        <v>60</v>
      </c>
      <c r="D58" s="3"/>
      <c r="E58" s="3"/>
      <c r="F58" s="4"/>
      <c r="G58" s="4"/>
      <c r="H58" s="4"/>
      <c r="I58" s="5"/>
    </row>
    <row r="59" spans="1:9" ht="15.75" thickBot="1" x14ac:dyDescent="0.3">
      <c r="A59" s="3"/>
      <c r="B59" s="3"/>
      <c r="C59" s="3"/>
      <c r="D59" s="3" t="s">
        <v>61</v>
      </c>
      <c r="E59" s="3"/>
      <c r="F59" s="6">
        <v>0</v>
      </c>
      <c r="G59" s="6">
        <v>2500</v>
      </c>
      <c r="H59" s="6">
        <f>ROUND((F59-G59),5)</f>
        <v>-2500</v>
      </c>
      <c r="I59" s="7">
        <f>ROUND(IF(G59=0, IF(F59=0, 0, 1), F59/G59),5)</f>
        <v>0</v>
      </c>
    </row>
    <row r="60" spans="1:9" x14ac:dyDescent="0.25">
      <c r="A60" s="3"/>
      <c r="B60" s="3"/>
      <c r="C60" s="3" t="s">
        <v>62</v>
      </c>
      <c r="D60" s="3"/>
      <c r="E60" s="3"/>
      <c r="F60" s="4">
        <f>ROUND(SUM(F58:F59),5)</f>
        <v>0</v>
      </c>
      <c r="G60" s="4">
        <f>ROUND(SUM(G58:G59),5)</f>
        <v>2500</v>
      </c>
      <c r="H60" s="4">
        <f>ROUND((F60-G60),5)</f>
        <v>-2500</v>
      </c>
      <c r="I60" s="5">
        <f>ROUND(IF(G60=0, IF(F60=0, 0, 1), F60/G60),5)</f>
        <v>0</v>
      </c>
    </row>
    <row r="61" spans="1:9" x14ac:dyDescent="0.25">
      <c r="A61" s="3"/>
      <c r="B61" s="3"/>
      <c r="C61" s="3" t="s">
        <v>63</v>
      </c>
      <c r="D61" s="3"/>
      <c r="E61" s="3"/>
      <c r="F61" s="4"/>
      <c r="G61" s="4"/>
      <c r="H61" s="4"/>
      <c r="I61" s="5"/>
    </row>
    <row r="62" spans="1:9" ht="15.75" thickBot="1" x14ac:dyDescent="0.3">
      <c r="A62" s="3"/>
      <c r="B62" s="3"/>
      <c r="C62" s="3"/>
      <c r="D62" s="3" t="s">
        <v>64</v>
      </c>
      <c r="E62" s="3"/>
      <c r="F62" s="4">
        <v>71301</v>
      </c>
      <c r="G62" s="4">
        <v>40000</v>
      </c>
      <c r="H62" s="4">
        <f>ROUND((F62-G62),5)</f>
        <v>31301</v>
      </c>
      <c r="I62" s="5">
        <f>ROUND(IF(G62=0, IF(F62=0, 0, 1), F62/G62),5)</f>
        <v>1.7825299999999999</v>
      </c>
    </row>
    <row r="63" spans="1:9" ht="15.75" thickBot="1" x14ac:dyDescent="0.3">
      <c r="A63" s="3"/>
      <c r="B63" s="3"/>
      <c r="C63" s="3" t="s">
        <v>65</v>
      </c>
      <c r="D63" s="3"/>
      <c r="E63" s="3"/>
      <c r="F63" s="8">
        <f>ROUND(SUM(F61:F62),5)</f>
        <v>71301</v>
      </c>
      <c r="G63" s="8">
        <f>ROUND(SUM(G61:G62),5)</f>
        <v>40000</v>
      </c>
      <c r="H63" s="8">
        <f>ROUND((F63-G63),5)</f>
        <v>31301</v>
      </c>
      <c r="I63" s="9">
        <f>ROUND(IF(G63=0, IF(F63=0, 0, 1), F63/G63),5)</f>
        <v>1.7825299999999999</v>
      </c>
    </row>
    <row r="64" spans="1:9" x14ac:dyDescent="0.25">
      <c r="A64" s="3"/>
      <c r="B64" s="3" t="s">
        <v>66</v>
      </c>
      <c r="C64" s="3"/>
      <c r="D64" s="3"/>
      <c r="E64" s="3"/>
      <c r="F64" s="4">
        <f>ROUND(F2+F7+F12+F18+F25+F28+F31+F37+F44+F50+F53+F57+F60+F63,5)</f>
        <v>174525.44</v>
      </c>
      <c r="G64" s="4">
        <f>ROUND(G2+G7+G12+G18+G25+G28+G31+G37+G44+G50+G53+G57+G60+G63,5)</f>
        <v>1763509</v>
      </c>
      <c r="H64" s="4">
        <f>ROUND((F64-G64),5)</f>
        <v>-1588983.56</v>
      </c>
      <c r="I64" s="5">
        <f>ROUND(IF(G64=0, IF(F64=0, 0, 1), F64/G64),5)</f>
        <v>9.8960000000000006E-2</v>
      </c>
    </row>
    <row r="65" spans="1:9" x14ac:dyDescent="0.25">
      <c r="A65" s="3"/>
      <c r="B65" s="3" t="s">
        <v>67</v>
      </c>
      <c r="C65" s="3"/>
      <c r="D65" s="3"/>
      <c r="E65" s="3"/>
      <c r="F65" s="4"/>
      <c r="G65" s="4"/>
      <c r="H65" s="4"/>
      <c r="I65" s="5"/>
    </row>
    <row r="66" spans="1:9" x14ac:dyDescent="0.25">
      <c r="A66" s="3"/>
      <c r="B66" s="3"/>
      <c r="C66" s="3" t="s">
        <v>68</v>
      </c>
      <c r="D66" s="3"/>
      <c r="E66" s="3"/>
      <c r="F66" s="4"/>
      <c r="G66" s="4"/>
      <c r="H66" s="4"/>
      <c r="I66" s="5"/>
    </row>
    <row r="67" spans="1:9" x14ac:dyDescent="0.25">
      <c r="A67" s="3"/>
      <c r="B67" s="3"/>
      <c r="C67" s="3"/>
      <c r="D67" s="3" t="s">
        <v>69</v>
      </c>
      <c r="E67" s="3"/>
      <c r="F67" s="4"/>
      <c r="G67" s="4"/>
      <c r="H67" s="4"/>
      <c r="I67" s="5"/>
    </row>
    <row r="68" spans="1:9" x14ac:dyDescent="0.25">
      <c r="A68" s="3"/>
      <c r="B68" s="3"/>
      <c r="C68" s="3"/>
      <c r="D68" s="3"/>
      <c r="E68" s="3" t="s">
        <v>70</v>
      </c>
      <c r="F68" s="4">
        <v>10230.76</v>
      </c>
      <c r="G68" s="4">
        <v>67200</v>
      </c>
      <c r="H68" s="4">
        <f>ROUND((F68-G68),5)</f>
        <v>-56969.24</v>
      </c>
      <c r="I68" s="5">
        <f>ROUND(IF(G68=0, IF(F68=0, 0, 1), F68/G68),5)</f>
        <v>0.15223999999999999</v>
      </c>
    </row>
    <row r="69" spans="1:9" x14ac:dyDescent="0.25">
      <c r="A69" s="3"/>
      <c r="B69" s="3"/>
      <c r="C69" s="3"/>
      <c r="D69" s="3"/>
      <c r="E69" s="3" t="s">
        <v>71</v>
      </c>
      <c r="F69" s="4">
        <v>0</v>
      </c>
      <c r="G69" s="4">
        <v>9500</v>
      </c>
      <c r="H69" s="4">
        <f>ROUND((F69-G69),5)</f>
        <v>-9500</v>
      </c>
      <c r="I69" s="5">
        <f>ROUND(IF(G69=0, IF(F69=0, 0, 1), F69/G69),5)</f>
        <v>0</v>
      </c>
    </row>
    <row r="70" spans="1:9" x14ac:dyDescent="0.25">
      <c r="A70" s="3"/>
      <c r="B70" s="3"/>
      <c r="C70" s="3"/>
      <c r="D70" s="3"/>
      <c r="E70" s="3" t="s">
        <v>72</v>
      </c>
      <c r="F70" s="4">
        <v>0</v>
      </c>
      <c r="G70" s="4">
        <v>18750</v>
      </c>
      <c r="H70" s="4">
        <f>ROUND((F70-G70),5)</f>
        <v>-18750</v>
      </c>
      <c r="I70" s="5">
        <f>ROUND(IF(G70=0, IF(F70=0, 0, 1), F70/G70),5)</f>
        <v>0</v>
      </c>
    </row>
    <row r="71" spans="1:9" x14ac:dyDescent="0.25">
      <c r="A71" s="3"/>
      <c r="B71" s="3"/>
      <c r="C71" s="3"/>
      <c r="D71" s="3"/>
      <c r="E71" s="3" t="s">
        <v>73</v>
      </c>
      <c r="F71" s="4">
        <v>782.66</v>
      </c>
      <c r="G71" s="4">
        <v>7302</v>
      </c>
      <c r="H71" s="4">
        <f>ROUND((F71-G71),5)</f>
        <v>-6519.34</v>
      </c>
      <c r="I71" s="5">
        <f>ROUND(IF(G71=0, IF(F71=0, 0, 1), F71/G71),5)</f>
        <v>0.10718</v>
      </c>
    </row>
    <row r="72" spans="1:9" x14ac:dyDescent="0.25">
      <c r="A72" s="3"/>
      <c r="B72" s="3"/>
      <c r="C72" s="3"/>
      <c r="D72" s="3"/>
      <c r="E72" s="3" t="s">
        <v>74</v>
      </c>
      <c r="F72" s="4">
        <v>208.27</v>
      </c>
      <c r="G72" s="4"/>
      <c r="H72" s="4"/>
      <c r="I72" s="5"/>
    </row>
    <row r="73" spans="1:9" x14ac:dyDescent="0.25">
      <c r="A73" s="3"/>
      <c r="B73" s="3"/>
      <c r="C73" s="3"/>
      <c r="D73" s="3"/>
      <c r="E73" s="3" t="s">
        <v>75</v>
      </c>
      <c r="F73" s="4">
        <v>0</v>
      </c>
      <c r="G73" s="4">
        <v>1200</v>
      </c>
      <c r="H73" s="4">
        <f>ROUND((F73-G73),5)</f>
        <v>-1200</v>
      </c>
      <c r="I73" s="5">
        <f>ROUND(IF(G73=0, IF(F73=0, 0, 1), F73/G73),5)</f>
        <v>0</v>
      </c>
    </row>
    <row r="74" spans="1:9" x14ac:dyDescent="0.25">
      <c r="A74" s="3"/>
      <c r="B74" s="3"/>
      <c r="C74" s="3"/>
      <c r="D74" s="3"/>
      <c r="E74" s="3" t="s">
        <v>76</v>
      </c>
      <c r="F74" s="4">
        <v>1283.18</v>
      </c>
      <c r="G74" s="4">
        <v>6828</v>
      </c>
      <c r="H74" s="4">
        <f>ROUND((F74-G74),5)</f>
        <v>-5544.82</v>
      </c>
      <c r="I74" s="5">
        <f>ROUND(IF(G74=0, IF(F74=0, 0, 1), F74/G74),5)</f>
        <v>0.18793000000000001</v>
      </c>
    </row>
    <row r="75" spans="1:9" ht="15.75" thickBot="1" x14ac:dyDescent="0.3">
      <c r="A75" s="3"/>
      <c r="B75" s="3"/>
      <c r="C75" s="3"/>
      <c r="D75" s="3"/>
      <c r="E75" s="3" t="s">
        <v>77</v>
      </c>
      <c r="F75" s="6">
        <v>646.16</v>
      </c>
      <c r="G75" s="6">
        <v>4602</v>
      </c>
      <c r="H75" s="6">
        <f>ROUND((F75-G75),5)</f>
        <v>-3955.84</v>
      </c>
      <c r="I75" s="7">
        <f>ROUND(IF(G75=0, IF(F75=0, 0, 1), F75/G75),5)</f>
        <v>0.14041000000000001</v>
      </c>
    </row>
    <row r="76" spans="1:9" x14ac:dyDescent="0.25">
      <c r="A76" s="3"/>
      <c r="B76" s="3"/>
      <c r="C76" s="3"/>
      <c r="D76" s="3" t="s">
        <v>78</v>
      </c>
      <c r="E76" s="3"/>
      <c r="F76" s="4">
        <f>ROUND(SUM(F67:F75),5)</f>
        <v>13151.03</v>
      </c>
      <c r="G76" s="4">
        <f>ROUND(SUM(G67:G75),5)</f>
        <v>115382</v>
      </c>
      <c r="H76" s="4">
        <f>ROUND((F76-G76),5)</f>
        <v>-102230.97</v>
      </c>
      <c r="I76" s="5">
        <f>ROUND(IF(G76=0, IF(F76=0, 0, 1), F76/G76),5)</f>
        <v>0.11398</v>
      </c>
    </row>
    <row r="77" spans="1:9" x14ac:dyDescent="0.25">
      <c r="A77" s="3"/>
      <c r="B77" s="3"/>
      <c r="C77" s="3"/>
      <c r="D77" s="3" t="s">
        <v>79</v>
      </c>
      <c r="E77" s="3"/>
      <c r="F77" s="4"/>
      <c r="G77" s="4"/>
      <c r="H77" s="4"/>
      <c r="I77" s="5"/>
    </row>
    <row r="78" spans="1:9" x14ac:dyDescent="0.25">
      <c r="A78" s="3"/>
      <c r="B78" s="3"/>
      <c r="C78" s="3"/>
      <c r="D78" s="3"/>
      <c r="E78" s="3" t="s">
        <v>80</v>
      </c>
      <c r="F78" s="4">
        <v>67.22</v>
      </c>
      <c r="G78" s="4">
        <v>3500</v>
      </c>
      <c r="H78" s="4">
        <f>ROUND((F78-G78),5)</f>
        <v>-3432.78</v>
      </c>
      <c r="I78" s="5">
        <f>ROUND(IF(G78=0, IF(F78=0, 0, 1), F78/G78),5)</f>
        <v>1.9210000000000001E-2</v>
      </c>
    </row>
    <row r="79" spans="1:9" x14ac:dyDescent="0.25">
      <c r="A79" s="3"/>
      <c r="B79" s="3"/>
      <c r="C79" s="3"/>
      <c r="D79" s="3"/>
      <c r="E79" s="3" t="s">
        <v>81</v>
      </c>
      <c r="F79" s="4">
        <v>168.02</v>
      </c>
      <c r="G79" s="4">
        <v>1100</v>
      </c>
      <c r="H79" s="4">
        <f>ROUND((F79-G79),5)</f>
        <v>-931.98</v>
      </c>
      <c r="I79" s="5">
        <f>ROUND(IF(G79=0, IF(F79=0, 0, 1), F79/G79),5)</f>
        <v>0.15275</v>
      </c>
    </row>
    <row r="80" spans="1:9" x14ac:dyDescent="0.25">
      <c r="A80" s="3"/>
      <c r="B80" s="3"/>
      <c r="C80" s="3"/>
      <c r="D80" s="3"/>
      <c r="E80" s="3" t="s">
        <v>82</v>
      </c>
      <c r="F80" s="4">
        <v>339.77</v>
      </c>
      <c r="G80" s="4">
        <v>2775</v>
      </c>
      <c r="H80" s="4">
        <f>ROUND((F80-G80),5)</f>
        <v>-2435.23</v>
      </c>
      <c r="I80" s="5">
        <f>ROUND(IF(G80=0, IF(F80=0, 0, 1), F80/G80),5)</f>
        <v>0.12243999999999999</v>
      </c>
    </row>
    <row r="81" spans="1:9" ht="15.75" thickBot="1" x14ac:dyDescent="0.3">
      <c r="A81" s="3"/>
      <c r="B81" s="3"/>
      <c r="C81" s="3"/>
      <c r="D81" s="3"/>
      <c r="E81" s="3" t="s">
        <v>83</v>
      </c>
      <c r="F81" s="6">
        <v>224.37</v>
      </c>
      <c r="G81" s="6">
        <v>1073</v>
      </c>
      <c r="H81" s="6">
        <f>ROUND((F81-G81),5)</f>
        <v>-848.63</v>
      </c>
      <c r="I81" s="7">
        <f>ROUND(IF(G81=0, IF(F81=0, 0, 1), F81/G81),5)</f>
        <v>0.20910999999999999</v>
      </c>
    </row>
    <row r="82" spans="1:9" x14ac:dyDescent="0.25">
      <c r="A82" s="3"/>
      <c r="B82" s="3"/>
      <c r="C82" s="3"/>
      <c r="D82" s="3" t="s">
        <v>84</v>
      </c>
      <c r="E82" s="3"/>
      <c r="F82" s="4">
        <f>ROUND(SUM(F77:F81),5)</f>
        <v>799.38</v>
      </c>
      <c r="G82" s="4">
        <f>ROUND(SUM(G77:G81),5)</f>
        <v>8448</v>
      </c>
      <c r="H82" s="4">
        <f>ROUND((F82-G82),5)</f>
        <v>-7648.62</v>
      </c>
      <c r="I82" s="5">
        <f>ROUND(IF(G82=0, IF(F82=0, 0, 1), F82/G82),5)</f>
        <v>9.4619999999999996E-2</v>
      </c>
    </row>
    <row r="83" spans="1:9" x14ac:dyDescent="0.25">
      <c r="A83" s="3"/>
      <c r="B83" s="3"/>
      <c r="C83" s="3"/>
      <c r="D83" s="3" t="s">
        <v>85</v>
      </c>
      <c r="E83" s="3"/>
      <c r="F83" s="4"/>
      <c r="G83" s="4"/>
      <c r="H83" s="4"/>
      <c r="I83" s="5"/>
    </row>
    <row r="84" spans="1:9" x14ac:dyDescent="0.25">
      <c r="A84" s="3"/>
      <c r="B84" s="3"/>
      <c r="C84" s="3"/>
      <c r="D84" s="3"/>
      <c r="E84" s="3" t="s">
        <v>86</v>
      </c>
      <c r="F84" s="4">
        <v>0</v>
      </c>
      <c r="G84" s="4">
        <v>10000</v>
      </c>
      <c r="H84" s="4">
        <f t="shared" ref="H84:H97" si="0">ROUND((F84-G84),5)</f>
        <v>-10000</v>
      </c>
      <c r="I84" s="5">
        <f t="shared" ref="I84:I97" si="1">ROUND(IF(G84=0, IF(F84=0, 0, 1), F84/G84),5)</f>
        <v>0</v>
      </c>
    </row>
    <row r="85" spans="1:9" x14ac:dyDescent="0.25">
      <c r="A85" s="3"/>
      <c r="B85" s="3"/>
      <c r="C85" s="3"/>
      <c r="D85" s="3"/>
      <c r="E85" s="3" t="s">
        <v>87</v>
      </c>
      <c r="F85" s="4">
        <v>808.84</v>
      </c>
      <c r="G85" s="4">
        <v>3600</v>
      </c>
      <c r="H85" s="4">
        <f t="shared" si="0"/>
        <v>-2791.16</v>
      </c>
      <c r="I85" s="5">
        <f t="shared" si="1"/>
        <v>0.22467999999999999</v>
      </c>
    </row>
    <row r="86" spans="1:9" x14ac:dyDescent="0.25">
      <c r="A86" s="3"/>
      <c r="B86" s="3"/>
      <c r="C86" s="3"/>
      <c r="D86" s="3"/>
      <c r="E86" s="3" t="s">
        <v>88</v>
      </c>
      <c r="F86" s="4">
        <v>0</v>
      </c>
      <c r="G86" s="4">
        <v>2500</v>
      </c>
      <c r="H86" s="4">
        <f t="shared" si="0"/>
        <v>-2500</v>
      </c>
      <c r="I86" s="5">
        <f t="shared" si="1"/>
        <v>0</v>
      </c>
    </row>
    <row r="87" spans="1:9" x14ac:dyDescent="0.25">
      <c r="A87" s="3"/>
      <c r="B87" s="3"/>
      <c r="C87" s="3"/>
      <c r="D87" s="3"/>
      <c r="E87" s="3" t="s">
        <v>89</v>
      </c>
      <c r="F87" s="4">
        <v>0</v>
      </c>
      <c r="G87" s="4">
        <v>2500</v>
      </c>
      <c r="H87" s="4">
        <f t="shared" si="0"/>
        <v>-2500</v>
      </c>
      <c r="I87" s="5">
        <f t="shared" si="1"/>
        <v>0</v>
      </c>
    </row>
    <row r="88" spans="1:9" x14ac:dyDescent="0.25">
      <c r="A88" s="3"/>
      <c r="B88" s="3"/>
      <c r="C88" s="3"/>
      <c r="D88" s="3"/>
      <c r="E88" s="3" t="s">
        <v>90</v>
      </c>
      <c r="F88" s="4">
        <v>831.75</v>
      </c>
      <c r="G88" s="4">
        <v>3800</v>
      </c>
      <c r="H88" s="4">
        <f t="shared" si="0"/>
        <v>-2968.25</v>
      </c>
      <c r="I88" s="5">
        <f t="shared" si="1"/>
        <v>0.21887999999999999</v>
      </c>
    </row>
    <row r="89" spans="1:9" x14ac:dyDescent="0.25">
      <c r="A89" s="3"/>
      <c r="B89" s="3"/>
      <c r="C89" s="3"/>
      <c r="D89" s="3"/>
      <c r="E89" s="3" t="s">
        <v>91</v>
      </c>
      <c r="F89" s="4">
        <v>1661</v>
      </c>
      <c r="G89" s="4">
        <v>7000</v>
      </c>
      <c r="H89" s="4">
        <f t="shared" si="0"/>
        <v>-5339</v>
      </c>
      <c r="I89" s="5">
        <f t="shared" si="1"/>
        <v>0.23729</v>
      </c>
    </row>
    <row r="90" spans="1:9" x14ac:dyDescent="0.25">
      <c r="A90" s="3"/>
      <c r="B90" s="3"/>
      <c r="C90" s="3"/>
      <c r="D90" s="3"/>
      <c r="E90" s="3" t="s">
        <v>92</v>
      </c>
      <c r="F90" s="4">
        <v>221.81</v>
      </c>
      <c r="G90" s="4">
        <v>7000</v>
      </c>
      <c r="H90" s="4">
        <f t="shared" si="0"/>
        <v>-6778.19</v>
      </c>
      <c r="I90" s="5">
        <f t="shared" si="1"/>
        <v>3.1690000000000003E-2</v>
      </c>
    </row>
    <row r="91" spans="1:9" x14ac:dyDescent="0.25">
      <c r="A91" s="3"/>
      <c r="B91" s="3"/>
      <c r="C91" s="3"/>
      <c r="D91" s="3"/>
      <c r="E91" s="3" t="s">
        <v>93</v>
      </c>
      <c r="F91" s="4">
        <v>1230.96</v>
      </c>
      <c r="G91" s="4">
        <v>6500</v>
      </c>
      <c r="H91" s="4">
        <f t="shared" si="0"/>
        <v>-5269.04</v>
      </c>
      <c r="I91" s="5">
        <f t="shared" si="1"/>
        <v>0.18937999999999999</v>
      </c>
    </row>
    <row r="92" spans="1:9" x14ac:dyDescent="0.25">
      <c r="A92" s="3"/>
      <c r="B92" s="3"/>
      <c r="C92" s="3"/>
      <c r="D92" s="3"/>
      <c r="E92" s="3" t="s">
        <v>94</v>
      </c>
      <c r="F92" s="4">
        <v>0</v>
      </c>
      <c r="G92" s="4">
        <v>700</v>
      </c>
      <c r="H92" s="4">
        <f t="shared" si="0"/>
        <v>-700</v>
      </c>
      <c r="I92" s="5">
        <f t="shared" si="1"/>
        <v>0</v>
      </c>
    </row>
    <row r="93" spans="1:9" x14ac:dyDescent="0.25">
      <c r="A93" s="3"/>
      <c r="B93" s="3"/>
      <c r="C93" s="3"/>
      <c r="D93" s="3"/>
      <c r="E93" s="3" t="s">
        <v>95</v>
      </c>
      <c r="F93" s="4">
        <v>7408</v>
      </c>
      <c r="G93" s="4">
        <v>8000</v>
      </c>
      <c r="H93" s="4">
        <f t="shared" si="0"/>
        <v>-592</v>
      </c>
      <c r="I93" s="5">
        <f t="shared" si="1"/>
        <v>0.92600000000000005</v>
      </c>
    </row>
    <row r="94" spans="1:9" ht="15.75" thickBot="1" x14ac:dyDescent="0.3">
      <c r="A94" s="3"/>
      <c r="B94" s="3"/>
      <c r="C94" s="3"/>
      <c r="D94" s="3"/>
      <c r="E94" s="3" t="s">
        <v>96</v>
      </c>
      <c r="F94" s="6">
        <v>0</v>
      </c>
      <c r="G94" s="6">
        <v>3000</v>
      </c>
      <c r="H94" s="6">
        <f t="shared" si="0"/>
        <v>-3000</v>
      </c>
      <c r="I94" s="7">
        <f t="shared" si="1"/>
        <v>0</v>
      </c>
    </row>
    <row r="95" spans="1:9" x14ac:dyDescent="0.25">
      <c r="A95" s="3"/>
      <c r="B95" s="3"/>
      <c r="C95" s="3"/>
      <c r="D95" s="3" t="s">
        <v>97</v>
      </c>
      <c r="E95" s="3"/>
      <c r="F95" s="4">
        <f>ROUND(SUM(F83:F94),5)</f>
        <v>12162.36</v>
      </c>
      <c r="G95" s="4">
        <f>ROUND(SUM(G83:G94),5)</f>
        <v>54600</v>
      </c>
      <c r="H95" s="4">
        <f t="shared" si="0"/>
        <v>-42437.64</v>
      </c>
      <c r="I95" s="5">
        <f t="shared" si="1"/>
        <v>0.22275</v>
      </c>
    </row>
    <row r="96" spans="1:9" ht="15.75" thickBot="1" x14ac:dyDescent="0.3">
      <c r="A96" s="3"/>
      <c r="B96" s="3"/>
      <c r="C96" s="3"/>
      <c r="D96" s="3" t="s">
        <v>98</v>
      </c>
      <c r="E96" s="3"/>
      <c r="F96" s="6">
        <v>2950</v>
      </c>
      <c r="G96" s="6">
        <v>6000</v>
      </c>
      <c r="H96" s="6">
        <f t="shared" si="0"/>
        <v>-3050</v>
      </c>
      <c r="I96" s="7">
        <f t="shared" si="1"/>
        <v>0.49167</v>
      </c>
    </row>
    <row r="97" spans="1:9" x14ac:dyDescent="0.25">
      <c r="A97" s="3"/>
      <c r="B97" s="3"/>
      <c r="C97" s="3" t="s">
        <v>99</v>
      </c>
      <c r="D97" s="3"/>
      <c r="E97" s="3"/>
      <c r="F97" s="4">
        <f>ROUND(F66+F76+F82+SUM(F95:F96),5)</f>
        <v>29062.77</v>
      </c>
      <c r="G97" s="4">
        <f>ROUND(G66+G76+G82+SUM(G95:G96),5)</f>
        <v>184430</v>
      </c>
      <c r="H97" s="4">
        <f t="shared" si="0"/>
        <v>-155367.23000000001</v>
      </c>
      <c r="I97" s="5">
        <f t="shared" si="1"/>
        <v>0.15758</v>
      </c>
    </row>
    <row r="98" spans="1:9" x14ac:dyDescent="0.25">
      <c r="A98" s="3"/>
      <c r="B98" s="3"/>
      <c r="C98" s="3" t="s">
        <v>100</v>
      </c>
      <c r="D98" s="3"/>
      <c r="E98" s="3"/>
      <c r="F98" s="4"/>
      <c r="G98" s="4"/>
      <c r="H98" s="4"/>
      <c r="I98" s="5"/>
    </row>
    <row r="99" spans="1:9" x14ac:dyDescent="0.25">
      <c r="A99" s="3"/>
      <c r="B99" s="3"/>
      <c r="C99" s="3"/>
      <c r="D99" s="3" t="s">
        <v>101</v>
      </c>
      <c r="E99" s="3"/>
      <c r="F99" s="4"/>
      <c r="G99" s="4"/>
      <c r="H99" s="4"/>
      <c r="I99" s="5"/>
    </row>
    <row r="100" spans="1:9" x14ac:dyDescent="0.25">
      <c r="A100" s="3"/>
      <c r="B100" s="3"/>
      <c r="C100" s="3"/>
      <c r="D100" s="3"/>
      <c r="E100" s="3" t="s">
        <v>102</v>
      </c>
      <c r="F100" s="4">
        <v>640.55999999999995</v>
      </c>
      <c r="G100" s="4">
        <v>2600</v>
      </c>
      <c r="H100" s="4">
        <f t="shared" ref="H100:H105" si="2">ROUND((F100-G100),5)</f>
        <v>-1959.44</v>
      </c>
      <c r="I100" s="5">
        <f t="shared" ref="I100:I105" si="3">ROUND(IF(G100=0, IF(F100=0, 0, 1), F100/G100),5)</f>
        <v>0.24637000000000001</v>
      </c>
    </row>
    <row r="101" spans="1:9" x14ac:dyDescent="0.25">
      <c r="A101" s="3"/>
      <c r="B101" s="3"/>
      <c r="C101" s="3"/>
      <c r="D101" s="3"/>
      <c r="E101" s="3" t="s">
        <v>103</v>
      </c>
      <c r="F101" s="4">
        <v>0</v>
      </c>
      <c r="G101" s="4">
        <v>10000</v>
      </c>
      <c r="H101" s="4">
        <f t="shared" si="2"/>
        <v>-10000</v>
      </c>
      <c r="I101" s="5">
        <f t="shared" si="3"/>
        <v>0</v>
      </c>
    </row>
    <row r="102" spans="1:9" x14ac:dyDescent="0.25">
      <c r="A102" s="3"/>
      <c r="B102" s="3"/>
      <c r="C102" s="3"/>
      <c r="D102" s="3"/>
      <c r="E102" s="3" t="s">
        <v>104</v>
      </c>
      <c r="F102" s="4">
        <v>3251.3</v>
      </c>
      <c r="G102" s="4">
        <v>26000</v>
      </c>
      <c r="H102" s="4">
        <f t="shared" si="2"/>
        <v>-22748.7</v>
      </c>
      <c r="I102" s="5">
        <f t="shared" si="3"/>
        <v>0.12504999999999999</v>
      </c>
    </row>
    <row r="103" spans="1:9" ht="15.75" thickBot="1" x14ac:dyDescent="0.3">
      <c r="A103" s="3"/>
      <c r="B103" s="3"/>
      <c r="C103" s="3"/>
      <c r="D103" s="3"/>
      <c r="E103" s="3" t="s">
        <v>105</v>
      </c>
      <c r="F103" s="4">
        <v>30</v>
      </c>
      <c r="G103" s="4">
        <v>1200</v>
      </c>
      <c r="H103" s="4">
        <f t="shared" si="2"/>
        <v>-1170</v>
      </c>
      <c r="I103" s="5">
        <f t="shared" si="3"/>
        <v>2.5000000000000001E-2</v>
      </c>
    </row>
    <row r="104" spans="1:9" ht="15.75" thickBot="1" x14ac:dyDescent="0.3">
      <c r="A104" s="3"/>
      <c r="B104" s="3"/>
      <c r="C104" s="3"/>
      <c r="D104" s="3" t="s">
        <v>106</v>
      </c>
      <c r="E104" s="3"/>
      <c r="F104" s="8">
        <f>ROUND(SUM(F99:F103),5)</f>
        <v>3921.86</v>
      </c>
      <c r="G104" s="8">
        <f>ROUND(SUM(G99:G103),5)</f>
        <v>39800</v>
      </c>
      <c r="H104" s="8">
        <f t="shared" si="2"/>
        <v>-35878.14</v>
      </c>
      <c r="I104" s="9">
        <f t="shared" si="3"/>
        <v>9.8540000000000003E-2</v>
      </c>
    </row>
    <row r="105" spans="1:9" x14ac:dyDescent="0.25">
      <c r="A105" s="3"/>
      <c r="B105" s="3"/>
      <c r="C105" s="3" t="s">
        <v>107</v>
      </c>
      <c r="D105" s="3"/>
      <c r="E105" s="3"/>
      <c r="F105" s="4">
        <f>ROUND(F98+F104,5)</f>
        <v>3921.86</v>
      </c>
      <c r="G105" s="4">
        <f>ROUND(G98+G104,5)</f>
        <v>39800</v>
      </c>
      <c r="H105" s="4">
        <f t="shared" si="2"/>
        <v>-35878.14</v>
      </c>
      <c r="I105" s="5">
        <f t="shared" si="3"/>
        <v>9.8540000000000003E-2</v>
      </c>
    </row>
    <row r="106" spans="1:9" x14ac:dyDescent="0.25">
      <c r="A106" s="3"/>
      <c r="B106" s="3"/>
      <c r="C106" s="3" t="s">
        <v>108</v>
      </c>
      <c r="D106" s="3"/>
      <c r="E106" s="3"/>
      <c r="F106" s="4"/>
      <c r="G106" s="4"/>
      <c r="H106" s="4"/>
      <c r="I106" s="5"/>
    </row>
    <row r="107" spans="1:9" x14ac:dyDescent="0.25">
      <c r="A107" s="3"/>
      <c r="B107" s="3"/>
      <c r="C107" s="3"/>
      <c r="D107" s="3" t="s">
        <v>109</v>
      </c>
      <c r="E107" s="3"/>
      <c r="F107" s="4"/>
      <c r="G107" s="4"/>
      <c r="H107" s="4"/>
      <c r="I107" s="5"/>
    </row>
    <row r="108" spans="1:9" x14ac:dyDescent="0.25">
      <c r="A108" s="3"/>
      <c r="B108" s="3"/>
      <c r="C108" s="3"/>
      <c r="D108" s="3"/>
      <c r="E108" s="3" t="s">
        <v>110</v>
      </c>
      <c r="F108" s="4">
        <v>0</v>
      </c>
      <c r="G108" s="4">
        <v>3000</v>
      </c>
      <c r="H108" s="4">
        <f>ROUND((F108-G108),5)</f>
        <v>-3000</v>
      </c>
      <c r="I108" s="5">
        <f>ROUND(IF(G108=0, IF(F108=0, 0, 1), F108/G108),5)</f>
        <v>0</v>
      </c>
    </row>
    <row r="109" spans="1:9" x14ac:dyDescent="0.25">
      <c r="A109" s="3"/>
      <c r="B109" s="3"/>
      <c r="C109" s="3"/>
      <c r="D109" s="3"/>
      <c r="E109" s="3" t="s">
        <v>111</v>
      </c>
      <c r="F109" s="4">
        <v>771.32</v>
      </c>
      <c r="G109" s="4">
        <v>16000</v>
      </c>
      <c r="H109" s="4">
        <f>ROUND((F109-G109),5)</f>
        <v>-15228.68</v>
      </c>
      <c r="I109" s="5">
        <f>ROUND(IF(G109=0, IF(F109=0, 0, 1), F109/G109),5)</f>
        <v>4.8210000000000003E-2</v>
      </c>
    </row>
    <row r="110" spans="1:9" ht="15.75" thickBot="1" x14ac:dyDescent="0.3">
      <c r="A110" s="3"/>
      <c r="B110" s="3"/>
      <c r="C110" s="3"/>
      <c r="D110" s="3"/>
      <c r="E110" s="3" t="s">
        <v>112</v>
      </c>
      <c r="F110" s="4">
        <v>237.5</v>
      </c>
      <c r="G110" s="4">
        <v>4500</v>
      </c>
      <c r="H110" s="4">
        <f>ROUND((F110-G110),5)</f>
        <v>-4262.5</v>
      </c>
      <c r="I110" s="5">
        <f>ROUND(IF(G110=0, IF(F110=0, 0, 1), F110/G110),5)</f>
        <v>5.2780000000000001E-2</v>
      </c>
    </row>
    <row r="111" spans="1:9" ht="15.75" thickBot="1" x14ac:dyDescent="0.3">
      <c r="A111" s="3"/>
      <c r="B111" s="3"/>
      <c r="C111" s="3"/>
      <c r="D111" s="3" t="s">
        <v>113</v>
      </c>
      <c r="E111" s="3"/>
      <c r="F111" s="8">
        <f>ROUND(SUM(F107:F110),5)</f>
        <v>1008.82</v>
      </c>
      <c r="G111" s="8">
        <f>ROUND(SUM(G107:G110),5)</f>
        <v>23500</v>
      </c>
      <c r="H111" s="8">
        <f>ROUND((F111-G111),5)</f>
        <v>-22491.18</v>
      </c>
      <c r="I111" s="9">
        <f>ROUND(IF(G111=0, IF(F111=0, 0, 1), F111/G111),5)</f>
        <v>4.2930000000000003E-2</v>
      </c>
    </row>
    <row r="112" spans="1:9" x14ac:dyDescent="0.25">
      <c r="A112" s="3"/>
      <c r="B112" s="3"/>
      <c r="C112" s="3" t="s">
        <v>114</v>
      </c>
      <c r="D112" s="3"/>
      <c r="E112" s="3"/>
      <c r="F112" s="4">
        <f>ROUND(F106+F111,5)</f>
        <v>1008.82</v>
      </c>
      <c r="G112" s="4">
        <f>ROUND(G106+G111,5)</f>
        <v>23500</v>
      </c>
      <c r="H112" s="4">
        <f>ROUND((F112-G112),5)</f>
        <v>-22491.18</v>
      </c>
      <c r="I112" s="5">
        <f>ROUND(IF(G112=0, IF(F112=0, 0, 1), F112/G112),5)</f>
        <v>4.2930000000000003E-2</v>
      </c>
    </row>
    <row r="113" spans="1:9" x14ac:dyDescent="0.25">
      <c r="A113" s="3"/>
      <c r="B113" s="3"/>
      <c r="C113" s="3" t="s">
        <v>115</v>
      </c>
      <c r="D113" s="3"/>
      <c r="E113" s="3"/>
      <c r="F113" s="4"/>
      <c r="G113" s="4"/>
      <c r="H113" s="4"/>
      <c r="I113" s="5"/>
    </row>
    <row r="114" spans="1:9" x14ac:dyDescent="0.25">
      <c r="A114" s="3"/>
      <c r="B114" s="3"/>
      <c r="C114" s="3"/>
      <c r="D114" s="3" t="s">
        <v>116</v>
      </c>
      <c r="E114" s="3"/>
      <c r="F114" s="4"/>
      <c r="G114" s="4"/>
      <c r="H114" s="4"/>
      <c r="I114" s="5"/>
    </row>
    <row r="115" spans="1:9" x14ac:dyDescent="0.25">
      <c r="A115" s="3"/>
      <c r="B115" s="3"/>
      <c r="C115" s="3"/>
      <c r="D115" s="3"/>
      <c r="E115" s="3" t="s">
        <v>117</v>
      </c>
      <c r="F115" s="4">
        <v>3500</v>
      </c>
      <c r="G115" s="4">
        <v>21000</v>
      </c>
      <c r="H115" s="4">
        <f>ROUND((F115-G115),5)</f>
        <v>-17500</v>
      </c>
      <c r="I115" s="5">
        <f>ROUND(IF(G115=0, IF(F115=0, 0, 1), F115/G115),5)</f>
        <v>0.16667000000000001</v>
      </c>
    </row>
    <row r="116" spans="1:9" x14ac:dyDescent="0.25">
      <c r="A116" s="3"/>
      <c r="B116" s="3"/>
      <c r="C116" s="3"/>
      <c r="D116" s="3"/>
      <c r="E116" s="3" t="s">
        <v>118</v>
      </c>
      <c r="F116" s="4">
        <v>3024.6</v>
      </c>
      <c r="G116" s="4">
        <v>26500</v>
      </c>
      <c r="H116" s="4">
        <f>ROUND((F116-G116),5)</f>
        <v>-23475.4</v>
      </c>
      <c r="I116" s="5">
        <f>ROUND(IF(G116=0, IF(F116=0, 0, 1), F116/G116),5)</f>
        <v>0.11414000000000001</v>
      </c>
    </row>
    <row r="117" spans="1:9" ht="15.75" thickBot="1" x14ac:dyDescent="0.3">
      <c r="A117" s="3"/>
      <c r="B117" s="3"/>
      <c r="C117" s="3"/>
      <c r="D117" s="3"/>
      <c r="E117" s="3" t="s">
        <v>119</v>
      </c>
      <c r="F117" s="6">
        <v>0</v>
      </c>
      <c r="G117" s="6">
        <v>30000</v>
      </c>
      <c r="H117" s="6">
        <f>ROUND((F117-G117),5)</f>
        <v>-30000</v>
      </c>
      <c r="I117" s="7">
        <f>ROUND(IF(G117=0, IF(F117=0, 0, 1), F117/G117),5)</f>
        <v>0</v>
      </c>
    </row>
    <row r="118" spans="1:9" x14ac:dyDescent="0.25">
      <c r="A118" s="3"/>
      <c r="B118" s="3"/>
      <c r="C118" s="3"/>
      <c r="D118" s="3" t="s">
        <v>120</v>
      </c>
      <c r="E118" s="3"/>
      <c r="F118" s="4">
        <f>ROUND(SUM(F114:F117),5)</f>
        <v>6524.6</v>
      </c>
      <c r="G118" s="4">
        <f>ROUND(SUM(G114:G117),5)</f>
        <v>77500</v>
      </c>
      <c r="H118" s="4">
        <f>ROUND((F118-G118),5)</f>
        <v>-70975.399999999994</v>
      </c>
      <c r="I118" s="5">
        <f>ROUND(IF(G118=0, IF(F118=0, 0, 1), F118/G118),5)</f>
        <v>8.4190000000000001E-2</v>
      </c>
    </row>
    <row r="119" spans="1:9" x14ac:dyDescent="0.25">
      <c r="A119" s="3"/>
      <c r="B119" s="3"/>
      <c r="C119" s="3"/>
      <c r="D119" s="3" t="s">
        <v>121</v>
      </c>
      <c r="E119" s="3"/>
      <c r="F119" s="4"/>
      <c r="G119" s="4"/>
      <c r="H119" s="4"/>
      <c r="I119" s="5"/>
    </row>
    <row r="120" spans="1:9" x14ac:dyDescent="0.25">
      <c r="A120" s="3"/>
      <c r="B120" s="3"/>
      <c r="C120" s="3"/>
      <c r="D120" s="3"/>
      <c r="E120" s="3" t="s">
        <v>122</v>
      </c>
      <c r="F120" s="4">
        <v>0</v>
      </c>
      <c r="G120" s="4">
        <v>250</v>
      </c>
      <c r="H120" s="4">
        <f t="shared" ref="H120:H126" si="4">ROUND((F120-G120),5)</f>
        <v>-250</v>
      </c>
      <c r="I120" s="5">
        <f t="shared" ref="I120:I126" si="5">ROUND(IF(G120=0, IF(F120=0, 0, 1), F120/G120),5)</f>
        <v>0</v>
      </c>
    </row>
    <row r="121" spans="1:9" x14ac:dyDescent="0.25">
      <c r="A121" s="3"/>
      <c r="B121" s="3"/>
      <c r="C121" s="3"/>
      <c r="D121" s="3"/>
      <c r="E121" s="3" t="s">
        <v>123</v>
      </c>
      <c r="F121" s="4">
        <v>0</v>
      </c>
      <c r="G121" s="4">
        <v>500</v>
      </c>
      <c r="H121" s="4">
        <f t="shared" si="4"/>
        <v>-500</v>
      </c>
      <c r="I121" s="5">
        <f t="shared" si="5"/>
        <v>0</v>
      </c>
    </row>
    <row r="122" spans="1:9" x14ac:dyDescent="0.25">
      <c r="A122" s="3"/>
      <c r="B122" s="3"/>
      <c r="C122" s="3"/>
      <c r="D122" s="3"/>
      <c r="E122" s="3" t="s">
        <v>124</v>
      </c>
      <c r="F122" s="4">
        <v>0</v>
      </c>
      <c r="G122" s="4">
        <v>2000</v>
      </c>
      <c r="H122" s="4">
        <f t="shared" si="4"/>
        <v>-2000</v>
      </c>
      <c r="I122" s="5">
        <f t="shared" si="5"/>
        <v>0</v>
      </c>
    </row>
    <row r="123" spans="1:9" x14ac:dyDescent="0.25">
      <c r="A123" s="3"/>
      <c r="B123" s="3"/>
      <c r="C123" s="3"/>
      <c r="D123" s="3"/>
      <c r="E123" s="3" t="s">
        <v>125</v>
      </c>
      <c r="F123" s="4">
        <v>0</v>
      </c>
      <c r="G123" s="4">
        <v>4000</v>
      </c>
      <c r="H123" s="4">
        <f t="shared" si="4"/>
        <v>-4000</v>
      </c>
      <c r="I123" s="5">
        <f t="shared" si="5"/>
        <v>0</v>
      </c>
    </row>
    <row r="124" spans="1:9" ht="15.75" thickBot="1" x14ac:dyDescent="0.3">
      <c r="A124" s="3"/>
      <c r="B124" s="3"/>
      <c r="C124" s="3"/>
      <c r="D124" s="3"/>
      <c r="E124" s="3" t="s">
        <v>126</v>
      </c>
      <c r="F124" s="4">
        <v>822.5</v>
      </c>
      <c r="G124" s="4">
        <v>5000</v>
      </c>
      <c r="H124" s="4">
        <f t="shared" si="4"/>
        <v>-4177.5</v>
      </c>
      <c r="I124" s="5">
        <f t="shared" si="5"/>
        <v>0.16450000000000001</v>
      </c>
    </row>
    <row r="125" spans="1:9" ht="15.75" thickBot="1" x14ac:dyDescent="0.3">
      <c r="A125" s="3"/>
      <c r="B125" s="3"/>
      <c r="C125" s="3"/>
      <c r="D125" s="3" t="s">
        <v>127</v>
      </c>
      <c r="E125" s="3"/>
      <c r="F125" s="8">
        <f>ROUND(SUM(F119:F124),5)</f>
        <v>822.5</v>
      </c>
      <c r="G125" s="8">
        <f>ROUND(SUM(G119:G124),5)</f>
        <v>11750</v>
      </c>
      <c r="H125" s="8">
        <f t="shared" si="4"/>
        <v>-10927.5</v>
      </c>
      <c r="I125" s="9">
        <f t="shared" si="5"/>
        <v>7.0000000000000007E-2</v>
      </c>
    </row>
    <row r="126" spans="1:9" x14ac:dyDescent="0.25">
      <c r="A126" s="3"/>
      <c r="B126" s="3"/>
      <c r="C126" s="3" t="s">
        <v>128</v>
      </c>
      <c r="D126" s="3"/>
      <c r="E126" s="3"/>
      <c r="F126" s="4">
        <f>ROUND(F113+F118+F125,5)</f>
        <v>7347.1</v>
      </c>
      <c r="G126" s="4">
        <f>ROUND(G113+G118+G125,5)</f>
        <v>89250</v>
      </c>
      <c r="H126" s="4">
        <f t="shared" si="4"/>
        <v>-81902.899999999994</v>
      </c>
      <c r="I126" s="5">
        <f t="shared" si="5"/>
        <v>8.2320000000000004E-2</v>
      </c>
    </row>
    <row r="127" spans="1:9" x14ac:dyDescent="0.25">
      <c r="A127" s="3"/>
      <c r="B127" s="3"/>
      <c r="C127" s="3" t="s">
        <v>129</v>
      </c>
      <c r="D127" s="3"/>
      <c r="E127" s="3"/>
      <c r="F127" s="4"/>
      <c r="G127" s="4"/>
      <c r="H127" s="4"/>
      <c r="I127" s="5"/>
    </row>
    <row r="128" spans="1:9" x14ac:dyDescent="0.25">
      <c r="A128" s="3"/>
      <c r="B128" s="3"/>
      <c r="C128" s="3"/>
      <c r="D128" s="3" t="s">
        <v>130</v>
      </c>
      <c r="E128" s="3"/>
      <c r="F128" s="4"/>
      <c r="G128" s="4"/>
      <c r="H128" s="4"/>
      <c r="I128" s="5"/>
    </row>
    <row r="129" spans="1:9" x14ac:dyDescent="0.25">
      <c r="A129" s="3"/>
      <c r="B129" s="3"/>
      <c r="C129" s="3"/>
      <c r="D129" s="3"/>
      <c r="E129" s="3" t="s">
        <v>131</v>
      </c>
      <c r="F129" s="4">
        <v>0</v>
      </c>
      <c r="G129" s="4">
        <v>1500</v>
      </c>
      <c r="H129" s="4">
        <f>ROUND((F129-G129),5)</f>
        <v>-1500</v>
      </c>
      <c r="I129" s="5">
        <f>ROUND(IF(G129=0, IF(F129=0, 0, 1), F129/G129),5)</f>
        <v>0</v>
      </c>
    </row>
    <row r="130" spans="1:9" x14ac:dyDescent="0.25">
      <c r="A130" s="3"/>
      <c r="B130" s="3"/>
      <c r="C130" s="3"/>
      <c r="D130" s="3"/>
      <c r="E130" s="3" t="s">
        <v>132</v>
      </c>
      <c r="F130" s="4">
        <v>750.04</v>
      </c>
      <c r="G130" s="4">
        <v>2400</v>
      </c>
      <c r="H130" s="4">
        <f>ROUND((F130-G130),5)</f>
        <v>-1649.96</v>
      </c>
      <c r="I130" s="5">
        <f>ROUND(IF(G130=0, IF(F130=0, 0, 1), F130/G130),5)</f>
        <v>0.31252000000000002</v>
      </c>
    </row>
    <row r="131" spans="1:9" ht="15.75" thickBot="1" x14ac:dyDescent="0.3">
      <c r="A131" s="3"/>
      <c r="B131" s="3"/>
      <c r="C131" s="3"/>
      <c r="D131" s="3"/>
      <c r="E131" s="3" t="s">
        <v>133</v>
      </c>
      <c r="F131" s="6">
        <v>2520</v>
      </c>
      <c r="G131" s="6"/>
      <c r="H131" s="6"/>
      <c r="I131" s="7"/>
    </row>
    <row r="132" spans="1:9" x14ac:dyDescent="0.25">
      <c r="A132" s="3"/>
      <c r="B132" s="3"/>
      <c r="C132" s="3"/>
      <c r="D132" s="3" t="s">
        <v>134</v>
      </c>
      <c r="E132" s="3"/>
      <c r="F132" s="4">
        <f>ROUND(SUM(F128:F131),5)</f>
        <v>3270.04</v>
      </c>
      <c r="G132" s="4">
        <f>ROUND(SUM(G128:G131),5)</f>
        <v>3900</v>
      </c>
      <c r="H132" s="4">
        <f>ROUND((F132-G132),5)</f>
        <v>-629.96</v>
      </c>
      <c r="I132" s="5">
        <f>ROUND(IF(G132=0, IF(F132=0, 0, 1), F132/G132),5)</f>
        <v>0.83847000000000005</v>
      </c>
    </row>
    <row r="133" spans="1:9" x14ac:dyDescent="0.25">
      <c r="A133" s="3"/>
      <c r="B133" s="3"/>
      <c r="C133" s="3"/>
      <c r="D133" s="3" t="s">
        <v>135</v>
      </c>
      <c r="E133" s="3"/>
      <c r="F133" s="4"/>
      <c r="G133" s="4"/>
      <c r="H133" s="4"/>
      <c r="I133" s="5"/>
    </row>
    <row r="134" spans="1:9" x14ac:dyDescent="0.25">
      <c r="A134" s="3"/>
      <c r="B134" s="3"/>
      <c r="C134" s="3"/>
      <c r="D134" s="3"/>
      <c r="E134" s="3" t="s">
        <v>136</v>
      </c>
      <c r="F134" s="4">
        <v>30</v>
      </c>
      <c r="G134" s="4">
        <v>200</v>
      </c>
      <c r="H134" s="4">
        <f>ROUND((F134-G134),5)</f>
        <v>-170</v>
      </c>
      <c r="I134" s="5">
        <f>ROUND(IF(G134=0, IF(F134=0, 0, 1), F134/G134),5)</f>
        <v>0.15</v>
      </c>
    </row>
    <row r="135" spans="1:9" ht="15.75" thickBot="1" x14ac:dyDescent="0.3">
      <c r="A135" s="3"/>
      <c r="B135" s="3"/>
      <c r="C135" s="3"/>
      <c r="D135" s="3"/>
      <c r="E135" s="3" t="s">
        <v>137</v>
      </c>
      <c r="F135" s="4">
        <v>2508</v>
      </c>
      <c r="G135" s="4"/>
      <c r="H135" s="4"/>
      <c r="I135" s="5"/>
    </row>
    <row r="136" spans="1:9" ht="15.75" thickBot="1" x14ac:dyDescent="0.3">
      <c r="A136" s="3"/>
      <c r="B136" s="3"/>
      <c r="C136" s="3"/>
      <c r="D136" s="3" t="s">
        <v>138</v>
      </c>
      <c r="E136" s="3"/>
      <c r="F136" s="8">
        <f>ROUND(SUM(F133:F135),5)</f>
        <v>2538</v>
      </c>
      <c r="G136" s="8">
        <f>ROUND(SUM(G133:G135),5)</f>
        <v>200</v>
      </c>
      <c r="H136" s="8">
        <f>ROUND((F136-G136),5)</f>
        <v>2338</v>
      </c>
      <c r="I136" s="9">
        <f>ROUND(IF(G136=0, IF(F136=0, 0, 1), F136/G136),5)</f>
        <v>12.69</v>
      </c>
    </row>
    <row r="137" spans="1:9" x14ac:dyDescent="0.25">
      <c r="A137" s="3"/>
      <c r="B137" s="3"/>
      <c r="C137" s="3" t="s">
        <v>139</v>
      </c>
      <c r="D137" s="3"/>
      <c r="E137" s="3"/>
      <c r="F137" s="4">
        <f>ROUND(F127+F132+F136,5)</f>
        <v>5808.04</v>
      </c>
      <c r="G137" s="4">
        <f>ROUND(G127+G132+G136,5)</f>
        <v>4100</v>
      </c>
      <c r="H137" s="4">
        <f>ROUND((F137-G137),5)</f>
        <v>1708.04</v>
      </c>
      <c r="I137" s="5">
        <f>ROUND(IF(G137=0, IF(F137=0, 0, 1), F137/G137),5)</f>
        <v>1.4166000000000001</v>
      </c>
    </row>
    <row r="138" spans="1:9" x14ac:dyDescent="0.25">
      <c r="A138" s="3"/>
      <c r="B138" s="3"/>
      <c r="C138" s="3" t="s">
        <v>140</v>
      </c>
      <c r="D138" s="3"/>
      <c r="E138" s="3"/>
      <c r="F138" s="4"/>
      <c r="G138" s="4"/>
      <c r="H138" s="4"/>
      <c r="I138" s="5"/>
    </row>
    <row r="139" spans="1:9" x14ac:dyDescent="0.25">
      <c r="A139" s="3"/>
      <c r="B139" s="3"/>
      <c r="C139" s="3"/>
      <c r="D139" s="3" t="s">
        <v>141</v>
      </c>
      <c r="E139" s="3"/>
      <c r="F139" s="4"/>
      <c r="G139" s="4"/>
      <c r="H139" s="4"/>
      <c r="I139" s="5"/>
    </row>
    <row r="140" spans="1:9" ht="15.75" thickBot="1" x14ac:dyDescent="0.3">
      <c r="A140" s="3"/>
      <c r="B140" s="3"/>
      <c r="C140" s="3"/>
      <c r="D140" s="3"/>
      <c r="E140" s="3" t="s">
        <v>142</v>
      </c>
      <c r="F140" s="4">
        <v>8256.5</v>
      </c>
      <c r="G140" s="4">
        <v>56000</v>
      </c>
      <c r="H140" s="4">
        <f>ROUND((F140-G140),5)</f>
        <v>-47743.5</v>
      </c>
      <c r="I140" s="5">
        <f>ROUND(IF(G140=0, IF(F140=0, 0, 1), F140/G140),5)</f>
        <v>0.14743999999999999</v>
      </c>
    </row>
    <row r="141" spans="1:9" ht="15.75" thickBot="1" x14ac:dyDescent="0.3">
      <c r="A141" s="3"/>
      <c r="B141" s="3"/>
      <c r="C141" s="3"/>
      <c r="D141" s="3" t="s">
        <v>143</v>
      </c>
      <c r="E141" s="3"/>
      <c r="F141" s="8">
        <f>ROUND(SUM(F139:F140),5)</f>
        <v>8256.5</v>
      </c>
      <c r="G141" s="8">
        <f>ROUND(SUM(G139:G140),5)</f>
        <v>56000</v>
      </c>
      <c r="H141" s="8">
        <f>ROUND((F141-G141),5)</f>
        <v>-47743.5</v>
      </c>
      <c r="I141" s="9">
        <f>ROUND(IF(G141=0, IF(F141=0, 0, 1), F141/G141),5)</f>
        <v>0.14743999999999999</v>
      </c>
    </row>
    <row r="142" spans="1:9" x14ac:dyDescent="0.25">
      <c r="A142" s="3"/>
      <c r="B142" s="3"/>
      <c r="C142" s="3" t="s">
        <v>144</v>
      </c>
      <c r="D142" s="3"/>
      <c r="E142" s="3"/>
      <c r="F142" s="4">
        <f>ROUND(F138+F141,5)</f>
        <v>8256.5</v>
      </c>
      <c r="G142" s="4">
        <f>ROUND(G138+G141,5)</f>
        <v>56000</v>
      </c>
      <c r="H142" s="4">
        <f>ROUND((F142-G142),5)</f>
        <v>-47743.5</v>
      </c>
      <c r="I142" s="5">
        <f>ROUND(IF(G142=0, IF(F142=0, 0, 1), F142/G142),5)</f>
        <v>0.14743999999999999</v>
      </c>
    </row>
    <row r="143" spans="1:9" x14ac:dyDescent="0.25">
      <c r="A143" s="3"/>
      <c r="B143" s="3"/>
      <c r="C143" s="3" t="s">
        <v>145</v>
      </c>
      <c r="D143" s="3"/>
      <c r="E143" s="3"/>
      <c r="F143" s="4"/>
      <c r="G143" s="4"/>
      <c r="H143" s="4"/>
      <c r="I143" s="5"/>
    </row>
    <row r="144" spans="1:9" x14ac:dyDescent="0.25">
      <c r="A144" s="3"/>
      <c r="B144" s="3"/>
      <c r="C144" s="3"/>
      <c r="D144" s="3" t="s">
        <v>146</v>
      </c>
      <c r="E144" s="3"/>
      <c r="F144" s="4"/>
      <c r="G144" s="4"/>
      <c r="H144" s="4"/>
      <c r="I144" s="5"/>
    </row>
    <row r="145" spans="1:9" x14ac:dyDescent="0.25">
      <c r="A145" s="3"/>
      <c r="B145" s="3"/>
      <c r="C145" s="3"/>
      <c r="D145" s="3"/>
      <c r="E145" s="3" t="s">
        <v>147</v>
      </c>
      <c r="F145" s="4">
        <v>101</v>
      </c>
      <c r="G145" s="4">
        <v>1000</v>
      </c>
      <c r="H145" s="4">
        <f>ROUND((F145-G145),5)</f>
        <v>-899</v>
      </c>
      <c r="I145" s="5">
        <f>ROUND(IF(G145=0, IF(F145=0, 0, 1), F145/G145),5)</f>
        <v>0.10100000000000001</v>
      </c>
    </row>
    <row r="146" spans="1:9" ht="15.75" thickBot="1" x14ac:dyDescent="0.3">
      <c r="A146" s="3"/>
      <c r="B146" s="3"/>
      <c r="C146" s="3"/>
      <c r="D146" s="3"/>
      <c r="E146" s="3" t="s">
        <v>148</v>
      </c>
      <c r="F146" s="4">
        <v>1240</v>
      </c>
      <c r="G146" s="4">
        <v>7800</v>
      </c>
      <c r="H146" s="4">
        <f>ROUND((F146-G146),5)</f>
        <v>-6560</v>
      </c>
      <c r="I146" s="5">
        <f>ROUND(IF(G146=0, IF(F146=0, 0, 1), F146/G146),5)</f>
        <v>0.15897</v>
      </c>
    </row>
    <row r="147" spans="1:9" ht="15.75" thickBot="1" x14ac:dyDescent="0.3">
      <c r="A147" s="3"/>
      <c r="B147" s="3"/>
      <c r="C147" s="3"/>
      <c r="D147" s="3" t="s">
        <v>149</v>
      </c>
      <c r="E147" s="3"/>
      <c r="F147" s="8">
        <f>ROUND(SUM(F144:F146),5)</f>
        <v>1341</v>
      </c>
      <c r="G147" s="8">
        <f>ROUND(SUM(G144:G146),5)</f>
        <v>8800</v>
      </c>
      <c r="H147" s="8">
        <f>ROUND((F147-G147),5)</f>
        <v>-7459</v>
      </c>
      <c r="I147" s="9">
        <f>ROUND(IF(G147=0, IF(F147=0, 0, 1), F147/G147),5)</f>
        <v>0.15239</v>
      </c>
    </row>
    <row r="148" spans="1:9" x14ac:dyDescent="0.25">
      <c r="A148" s="3"/>
      <c r="B148" s="3"/>
      <c r="C148" s="3" t="s">
        <v>150</v>
      </c>
      <c r="D148" s="3"/>
      <c r="E148" s="3"/>
      <c r="F148" s="4">
        <f>ROUND(F143+F147,5)</f>
        <v>1341</v>
      </c>
      <c r="G148" s="4">
        <f>ROUND(G143+G147,5)</f>
        <v>8800</v>
      </c>
      <c r="H148" s="4">
        <f>ROUND((F148-G148),5)</f>
        <v>-7459</v>
      </c>
      <c r="I148" s="5">
        <f>ROUND(IF(G148=0, IF(F148=0, 0, 1), F148/G148),5)</f>
        <v>0.15239</v>
      </c>
    </row>
    <row r="149" spans="1:9" x14ac:dyDescent="0.25">
      <c r="A149" s="3"/>
      <c r="B149" s="3"/>
      <c r="C149" s="3" t="s">
        <v>151</v>
      </c>
      <c r="D149" s="3"/>
      <c r="E149" s="3"/>
      <c r="F149" s="4"/>
      <c r="G149" s="4"/>
      <c r="H149" s="4"/>
      <c r="I149" s="5"/>
    </row>
    <row r="150" spans="1:9" x14ac:dyDescent="0.25">
      <c r="A150" s="3"/>
      <c r="B150" s="3"/>
      <c r="C150" s="3"/>
      <c r="D150" s="3" t="s">
        <v>152</v>
      </c>
      <c r="E150" s="3"/>
      <c r="F150" s="4"/>
      <c r="G150" s="4"/>
      <c r="H150" s="4"/>
      <c r="I150" s="5"/>
    </row>
    <row r="151" spans="1:9" x14ac:dyDescent="0.25">
      <c r="A151" s="3"/>
      <c r="B151" s="3"/>
      <c r="C151" s="3"/>
      <c r="D151" s="3"/>
      <c r="E151" s="3" t="s">
        <v>153</v>
      </c>
      <c r="F151" s="4">
        <v>10279.959999999999</v>
      </c>
      <c r="G151" s="4">
        <v>68200</v>
      </c>
      <c r="H151" s="4">
        <f t="shared" ref="H151:H165" si="6">ROUND((F151-G151),5)</f>
        <v>-57920.04</v>
      </c>
      <c r="I151" s="5">
        <f t="shared" ref="I151:I165" si="7">ROUND(IF(G151=0, IF(F151=0, 0, 1), F151/G151),5)</f>
        <v>0.15073</v>
      </c>
    </row>
    <row r="152" spans="1:9" x14ac:dyDescent="0.25">
      <c r="A152" s="3"/>
      <c r="B152" s="3"/>
      <c r="C152" s="3"/>
      <c r="D152" s="3"/>
      <c r="E152" s="3" t="s">
        <v>154</v>
      </c>
      <c r="F152" s="4">
        <v>16040.96</v>
      </c>
      <c r="G152" s="4">
        <v>105000</v>
      </c>
      <c r="H152" s="4">
        <f t="shared" si="6"/>
        <v>-88959.039999999994</v>
      </c>
      <c r="I152" s="5">
        <f t="shared" si="7"/>
        <v>0.15276999999999999</v>
      </c>
    </row>
    <row r="153" spans="1:9" x14ac:dyDescent="0.25">
      <c r="A153" s="3"/>
      <c r="B153" s="3"/>
      <c r="C153" s="3"/>
      <c r="D153" s="3"/>
      <c r="E153" s="3" t="s">
        <v>155</v>
      </c>
      <c r="F153" s="4">
        <v>14830.4</v>
      </c>
      <c r="G153" s="4">
        <v>102540</v>
      </c>
      <c r="H153" s="4">
        <f t="shared" si="6"/>
        <v>-87709.6</v>
      </c>
      <c r="I153" s="5">
        <f t="shared" si="7"/>
        <v>0.14463000000000001</v>
      </c>
    </row>
    <row r="154" spans="1:9" x14ac:dyDescent="0.25">
      <c r="A154" s="3"/>
      <c r="B154" s="3"/>
      <c r="C154" s="3"/>
      <c r="D154" s="3"/>
      <c r="E154" s="3" t="s">
        <v>156</v>
      </c>
      <c r="F154" s="4">
        <v>5175.2</v>
      </c>
      <c r="G154" s="4">
        <v>34000</v>
      </c>
      <c r="H154" s="4">
        <f t="shared" si="6"/>
        <v>-28824.799999999999</v>
      </c>
      <c r="I154" s="5">
        <f t="shared" si="7"/>
        <v>0.15221000000000001</v>
      </c>
    </row>
    <row r="155" spans="1:9" x14ac:dyDescent="0.25">
      <c r="A155" s="3"/>
      <c r="B155" s="3"/>
      <c r="C155" s="3"/>
      <c r="D155" s="3"/>
      <c r="E155" s="3" t="s">
        <v>157</v>
      </c>
      <c r="F155" s="4">
        <v>4170.72</v>
      </c>
      <c r="G155" s="4">
        <v>33600</v>
      </c>
      <c r="H155" s="4">
        <f t="shared" si="6"/>
        <v>-29429.279999999999</v>
      </c>
      <c r="I155" s="5">
        <f t="shared" si="7"/>
        <v>0.12413</v>
      </c>
    </row>
    <row r="156" spans="1:9" x14ac:dyDescent="0.25">
      <c r="A156" s="3"/>
      <c r="B156" s="3"/>
      <c r="C156" s="3"/>
      <c r="D156" s="3"/>
      <c r="E156" s="3" t="s">
        <v>158</v>
      </c>
      <c r="F156" s="4">
        <v>2743.84</v>
      </c>
      <c r="G156" s="4">
        <v>12000</v>
      </c>
      <c r="H156" s="4">
        <f t="shared" si="6"/>
        <v>-9256.16</v>
      </c>
      <c r="I156" s="5">
        <f t="shared" si="7"/>
        <v>0.22864999999999999</v>
      </c>
    </row>
    <row r="157" spans="1:9" x14ac:dyDescent="0.25">
      <c r="A157" s="3"/>
      <c r="B157" s="3"/>
      <c r="C157" s="3"/>
      <c r="D157" s="3"/>
      <c r="E157" s="3" t="s">
        <v>159</v>
      </c>
      <c r="F157" s="4">
        <v>1709.39</v>
      </c>
      <c r="G157" s="4">
        <v>20000</v>
      </c>
      <c r="H157" s="4">
        <f t="shared" si="6"/>
        <v>-18290.61</v>
      </c>
      <c r="I157" s="5">
        <f t="shared" si="7"/>
        <v>8.5470000000000004E-2</v>
      </c>
    </row>
    <row r="158" spans="1:9" x14ac:dyDescent="0.25">
      <c r="A158" s="3"/>
      <c r="B158" s="3"/>
      <c r="C158" s="3"/>
      <c r="D158" s="3"/>
      <c r="E158" s="3" t="s">
        <v>160</v>
      </c>
      <c r="F158" s="4">
        <v>0</v>
      </c>
      <c r="G158" s="4">
        <v>4000</v>
      </c>
      <c r="H158" s="4">
        <f t="shared" si="6"/>
        <v>-4000</v>
      </c>
      <c r="I158" s="5">
        <f t="shared" si="7"/>
        <v>0</v>
      </c>
    </row>
    <row r="159" spans="1:9" x14ac:dyDescent="0.25">
      <c r="A159" s="3"/>
      <c r="B159" s="3"/>
      <c r="C159" s="3"/>
      <c r="D159" s="3"/>
      <c r="E159" s="3" t="s">
        <v>161</v>
      </c>
      <c r="F159" s="4">
        <v>755.6</v>
      </c>
      <c r="G159" s="4">
        <v>4300</v>
      </c>
      <c r="H159" s="4">
        <f t="shared" si="6"/>
        <v>-3544.4</v>
      </c>
      <c r="I159" s="5">
        <f t="shared" si="7"/>
        <v>0.17571999999999999</v>
      </c>
    </row>
    <row r="160" spans="1:9" x14ac:dyDescent="0.25">
      <c r="A160" s="3"/>
      <c r="B160" s="3"/>
      <c r="C160" s="3"/>
      <c r="D160" s="3"/>
      <c r="E160" s="3" t="s">
        <v>162</v>
      </c>
      <c r="F160" s="4">
        <v>4227.97</v>
      </c>
      <c r="G160" s="4">
        <v>28714</v>
      </c>
      <c r="H160" s="4">
        <f t="shared" si="6"/>
        <v>-24486.03</v>
      </c>
      <c r="I160" s="5">
        <f t="shared" si="7"/>
        <v>0.14724000000000001</v>
      </c>
    </row>
    <row r="161" spans="1:9" x14ac:dyDescent="0.25">
      <c r="A161" s="3"/>
      <c r="B161" s="3"/>
      <c r="C161" s="3"/>
      <c r="D161" s="3"/>
      <c r="E161" s="3" t="s">
        <v>163</v>
      </c>
      <c r="F161" s="4">
        <v>267.45</v>
      </c>
      <c r="G161" s="4">
        <v>6000</v>
      </c>
      <c r="H161" s="4">
        <f t="shared" si="6"/>
        <v>-5732.55</v>
      </c>
      <c r="I161" s="5">
        <f t="shared" si="7"/>
        <v>4.4580000000000002E-2</v>
      </c>
    </row>
    <row r="162" spans="1:9" x14ac:dyDescent="0.25">
      <c r="A162" s="3"/>
      <c r="B162" s="3"/>
      <c r="C162" s="3"/>
      <c r="D162" s="3"/>
      <c r="E162" s="3" t="s">
        <v>164</v>
      </c>
      <c r="F162" s="4">
        <v>0</v>
      </c>
      <c r="G162" s="4">
        <v>7000</v>
      </c>
      <c r="H162" s="4">
        <f t="shared" si="6"/>
        <v>-7000</v>
      </c>
      <c r="I162" s="5">
        <f t="shared" si="7"/>
        <v>0</v>
      </c>
    </row>
    <row r="163" spans="1:9" x14ac:dyDescent="0.25">
      <c r="A163" s="3"/>
      <c r="B163" s="3"/>
      <c r="C163" s="3"/>
      <c r="D163" s="3"/>
      <c r="E163" s="3" t="s">
        <v>165</v>
      </c>
      <c r="F163" s="4">
        <v>5798.12</v>
      </c>
      <c r="G163" s="4">
        <v>40000</v>
      </c>
      <c r="H163" s="4">
        <f t="shared" si="6"/>
        <v>-34201.879999999997</v>
      </c>
      <c r="I163" s="5">
        <f t="shared" si="7"/>
        <v>0.14495</v>
      </c>
    </row>
    <row r="164" spans="1:9" ht="15.75" thickBot="1" x14ac:dyDescent="0.3">
      <c r="A164" s="3"/>
      <c r="B164" s="3"/>
      <c r="C164" s="3"/>
      <c r="D164" s="3"/>
      <c r="E164" s="3" t="s">
        <v>166</v>
      </c>
      <c r="F164" s="6">
        <v>0</v>
      </c>
      <c r="G164" s="6">
        <v>52034</v>
      </c>
      <c r="H164" s="6">
        <f t="shared" si="6"/>
        <v>-52034</v>
      </c>
      <c r="I164" s="7">
        <f t="shared" si="7"/>
        <v>0</v>
      </c>
    </row>
    <row r="165" spans="1:9" x14ac:dyDescent="0.25">
      <c r="A165" s="3"/>
      <c r="B165" s="3"/>
      <c r="C165" s="3"/>
      <c r="D165" s="3" t="s">
        <v>167</v>
      </c>
      <c r="E165" s="3"/>
      <c r="F165" s="4">
        <f>ROUND(SUM(F150:F164),5)</f>
        <v>65999.61</v>
      </c>
      <c r="G165" s="4">
        <f>ROUND(SUM(G150:G164),5)</f>
        <v>517388</v>
      </c>
      <c r="H165" s="4">
        <f t="shared" si="6"/>
        <v>-451388.39</v>
      </c>
      <c r="I165" s="5">
        <f t="shared" si="7"/>
        <v>0.12756000000000001</v>
      </c>
    </row>
    <row r="166" spans="1:9" x14ac:dyDescent="0.25">
      <c r="A166" s="3"/>
      <c r="B166" s="3"/>
      <c r="C166" s="3"/>
      <c r="D166" s="3" t="s">
        <v>168</v>
      </c>
      <c r="E166" s="3"/>
      <c r="F166" s="4"/>
      <c r="G166" s="4"/>
      <c r="H166" s="4"/>
      <c r="I166" s="5"/>
    </row>
    <row r="167" spans="1:9" x14ac:dyDescent="0.25">
      <c r="A167" s="3"/>
      <c r="B167" s="3"/>
      <c r="C167" s="3"/>
      <c r="D167" s="3"/>
      <c r="E167" s="3" t="s">
        <v>169</v>
      </c>
      <c r="F167" s="4">
        <v>38.97</v>
      </c>
      <c r="G167" s="4">
        <v>250</v>
      </c>
      <c r="H167" s="4">
        <f t="shared" ref="H167:H173" si="8">ROUND((F167-G167),5)</f>
        <v>-211.03</v>
      </c>
      <c r="I167" s="5">
        <f t="shared" ref="I167:I173" si="9">ROUND(IF(G167=0, IF(F167=0, 0, 1), F167/G167),5)</f>
        <v>0.15587999999999999</v>
      </c>
    </row>
    <row r="168" spans="1:9" x14ac:dyDescent="0.25">
      <c r="A168" s="3"/>
      <c r="B168" s="3"/>
      <c r="C168" s="3"/>
      <c r="D168" s="3"/>
      <c r="E168" s="3" t="s">
        <v>170</v>
      </c>
      <c r="F168" s="4">
        <v>396.38</v>
      </c>
      <c r="G168" s="4">
        <v>1500</v>
      </c>
      <c r="H168" s="4">
        <f t="shared" si="8"/>
        <v>-1103.6199999999999</v>
      </c>
      <c r="I168" s="5">
        <f t="shared" si="9"/>
        <v>0.26424999999999998</v>
      </c>
    </row>
    <row r="169" spans="1:9" x14ac:dyDescent="0.25">
      <c r="A169" s="3"/>
      <c r="B169" s="3"/>
      <c r="C169" s="3"/>
      <c r="D169" s="3"/>
      <c r="E169" s="3" t="s">
        <v>171</v>
      </c>
      <c r="F169" s="4">
        <v>894.78</v>
      </c>
      <c r="G169" s="4">
        <v>16000</v>
      </c>
      <c r="H169" s="4">
        <f t="shared" si="8"/>
        <v>-15105.22</v>
      </c>
      <c r="I169" s="5">
        <f t="shared" si="9"/>
        <v>5.5919999999999997E-2</v>
      </c>
    </row>
    <row r="170" spans="1:9" x14ac:dyDescent="0.25">
      <c r="A170" s="3"/>
      <c r="B170" s="3"/>
      <c r="C170" s="3"/>
      <c r="D170" s="3"/>
      <c r="E170" s="3" t="s">
        <v>172</v>
      </c>
      <c r="F170" s="4">
        <v>74.09</v>
      </c>
      <c r="G170" s="4">
        <v>3000</v>
      </c>
      <c r="H170" s="4">
        <f t="shared" si="8"/>
        <v>-2925.91</v>
      </c>
      <c r="I170" s="5">
        <f t="shared" si="9"/>
        <v>2.47E-2</v>
      </c>
    </row>
    <row r="171" spans="1:9" x14ac:dyDescent="0.25">
      <c r="A171" s="3"/>
      <c r="B171" s="3"/>
      <c r="C171" s="3"/>
      <c r="D171" s="3"/>
      <c r="E171" s="3" t="s">
        <v>173</v>
      </c>
      <c r="F171" s="4">
        <v>72.400000000000006</v>
      </c>
      <c r="G171" s="4">
        <v>2000</v>
      </c>
      <c r="H171" s="4">
        <f t="shared" si="8"/>
        <v>-1927.6</v>
      </c>
      <c r="I171" s="5">
        <f t="shared" si="9"/>
        <v>3.6200000000000003E-2</v>
      </c>
    </row>
    <row r="172" spans="1:9" ht="15.75" thickBot="1" x14ac:dyDescent="0.3">
      <c r="A172" s="3"/>
      <c r="B172" s="3"/>
      <c r="C172" s="3"/>
      <c r="D172" s="3"/>
      <c r="E172" s="3" t="s">
        <v>174</v>
      </c>
      <c r="F172" s="6">
        <v>0</v>
      </c>
      <c r="G172" s="6">
        <v>3000</v>
      </c>
      <c r="H172" s="6">
        <f t="shared" si="8"/>
        <v>-3000</v>
      </c>
      <c r="I172" s="7">
        <f t="shared" si="9"/>
        <v>0</v>
      </c>
    </row>
    <row r="173" spans="1:9" x14ac:dyDescent="0.25">
      <c r="A173" s="3"/>
      <c r="B173" s="3"/>
      <c r="C173" s="3"/>
      <c r="D173" s="3" t="s">
        <v>175</v>
      </c>
      <c r="E173" s="3"/>
      <c r="F173" s="4">
        <f>ROUND(SUM(F166:F172),5)</f>
        <v>1476.62</v>
      </c>
      <c r="G173" s="4">
        <f>ROUND(SUM(G166:G172),5)</f>
        <v>25750</v>
      </c>
      <c r="H173" s="4">
        <f t="shared" si="8"/>
        <v>-24273.38</v>
      </c>
      <c r="I173" s="5">
        <f t="shared" si="9"/>
        <v>5.7340000000000002E-2</v>
      </c>
    </row>
    <row r="174" spans="1:9" x14ac:dyDescent="0.25">
      <c r="A174" s="3"/>
      <c r="B174" s="3"/>
      <c r="C174" s="3"/>
      <c r="D174" s="3" t="s">
        <v>176</v>
      </c>
      <c r="E174" s="3"/>
      <c r="F174" s="4"/>
      <c r="G174" s="4"/>
      <c r="H174" s="4"/>
      <c r="I174" s="5"/>
    </row>
    <row r="175" spans="1:9" x14ac:dyDescent="0.25">
      <c r="A175" s="3"/>
      <c r="B175" s="3"/>
      <c r="C175" s="3"/>
      <c r="D175" s="3"/>
      <c r="E175" s="3" t="s">
        <v>177</v>
      </c>
      <c r="F175" s="4">
        <v>1292.8800000000001</v>
      </c>
      <c r="G175" s="4">
        <v>7200</v>
      </c>
      <c r="H175" s="4">
        <f>ROUND((F175-G175),5)</f>
        <v>-5907.12</v>
      </c>
      <c r="I175" s="5">
        <f>ROUND(IF(G175=0, IF(F175=0, 0, 1), F175/G175),5)</f>
        <v>0.17957000000000001</v>
      </c>
    </row>
    <row r="176" spans="1:9" x14ac:dyDescent="0.25">
      <c r="A176" s="3"/>
      <c r="B176" s="3"/>
      <c r="C176" s="3"/>
      <c r="D176" s="3"/>
      <c r="E176" s="3" t="s">
        <v>178</v>
      </c>
      <c r="F176" s="4">
        <v>2603</v>
      </c>
      <c r="G176" s="4">
        <v>10728</v>
      </c>
      <c r="H176" s="4">
        <f>ROUND((F176-G176),5)</f>
        <v>-8125</v>
      </c>
      <c r="I176" s="5">
        <f>ROUND(IF(G176=0, IF(F176=0, 0, 1), F176/G176),5)</f>
        <v>0.24263999999999999</v>
      </c>
    </row>
    <row r="177" spans="1:9" x14ac:dyDescent="0.25">
      <c r="A177" s="3"/>
      <c r="B177" s="3"/>
      <c r="C177" s="3"/>
      <c r="D177" s="3"/>
      <c r="E177" s="3" t="s">
        <v>179</v>
      </c>
      <c r="F177" s="4">
        <v>1354</v>
      </c>
      <c r="G177" s="4">
        <v>7500</v>
      </c>
      <c r="H177" s="4">
        <f>ROUND((F177-G177),5)</f>
        <v>-6146</v>
      </c>
      <c r="I177" s="5">
        <f>ROUND(IF(G177=0, IF(F177=0, 0, 1), F177/G177),5)</f>
        <v>0.18053</v>
      </c>
    </row>
    <row r="178" spans="1:9" x14ac:dyDescent="0.25">
      <c r="A178" s="3"/>
      <c r="B178" s="3"/>
      <c r="C178" s="3"/>
      <c r="D178" s="3"/>
      <c r="E178" s="3" t="s">
        <v>180</v>
      </c>
      <c r="F178" s="4">
        <v>8590</v>
      </c>
      <c r="G178" s="4"/>
      <c r="H178" s="4"/>
      <c r="I178" s="5"/>
    </row>
    <row r="179" spans="1:9" x14ac:dyDescent="0.25">
      <c r="A179" s="3"/>
      <c r="B179" s="3"/>
      <c r="C179" s="3"/>
      <c r="D179" s="3"/>
      <c r="E179" s="3" t="s">
        <v>181</v>
      </c>
      <c r="F179" s="4">
        <v>2322.16</v>
      </c>
      <c r="G179" s="4">
        <v>5470</v>
      </c>
      <c r="H179" s="4">
        <f t="shared" ref="H179:H184" si="10">ROUND((F179-G179),5)</f>
        <v>-3147.84</v>
      </c>
      <c r="I179" s="5">
        <f t="shared" ref="I179:I184" si="11">ROUND(IF(G179=0, IF(F179=0, 0, 1), F179/G179),5)</f>
        <v>0.42453000000000002</v>
      </c>
    </row>
    <row r="180" spans="1:9" ht="15.75" thickBot="1" x14ac:dyDescent="0.3">
      <c r="A180" s="3"/>
      <c r="B180" s="3"/>
      <c r="C180" s="3"/>
      <c r="D180" s="3"/>
      <c r="E180" s="3" t="s">
        <v>182</v>
      </c>
      <c r="F180" s="6">
        <v>350</v>
      </c>
      <c r="G180" s="6">
        <v>2100</v>
      </c>
      <c r="H180" s="6">
        <f t="shared" si="10"/>
        <v>-1750</v>
      </c>
      <c r="I180" s="7">
        <f t="shared" si="11"/>
        <v>0.16667000000000001</v>
      </c>
    </row>
    <row r="181" spans="1:9" x14ac:dyDescent="0.25">
      <c r="A181" s="3"/>
      <c r="B181" s="3"/>
      <c r="C181" s="3"/>
      <c r="D181" s="3" t="s">
        <v>183</v>
      </c>
      <c r="E181" s="3"/>
      <c r="F181" s="4">
        <f>ROUND(SUM(F174:F180),5)</f>
        <v>16512.04</v>
      </c>
      <c r="G181" s="4">
        <f>ROUND(SUM(G174:G180),5)</f>
        <v>32998</v>
      </c>
      <c r="H181" s="4">
        <f t="shared" si="10"/>
        <v>-16485.96</v>
      </c>
      <c r="I181" s="5">
        <f t="shared" si="11"/>
        <v>0.50039999999999996</v>
      </c>
    </row>
    <row r="182" spans="1:9" x14ac:dyDescent="0.25">
      <c r="A182" s="3"/>
      <c r="B182" s="3"/>
      <c r="C182" s="3"/>
      <c r="D182" s="3" t="s">
        <v>184</v>
      </c>
      <c r="E182" s="3"/>
      <c r="F182" s="4">
        <v>21.35</v>
      </c>
      <c r="G182" s="4">
        <v>1500</v>
      </c>
      <c r="H182" s="4">
        <f t="shared" si="10"/>
        <v>-1478.65</v>
      </c>
      <c r="I182" s="5">
        <f t="shared" si="11"/>
        <v>1.423E-2</v>
      </c>
    </row>
    <row r="183" spans="1:9" ht="15.75" thickBot="1" x14ac:dyDescent="0.3">
      <c r="A183" s="3"/>
      <c r="B183" s="3"/>
      <c r="C183" s="3"/>
      <c r="D183" s="3" t="s">
        <v>185</v>
      </c>
      <c r="E183" s="3"/>
      <c r="F183" s="6">
        <v>0</v>
      </c>
      <c r="G183" s="6">
        <v>1000</v>
      </c>
      <c r="H183" s="6">
        <f t="shared" si="10"/>
        <v>-1000</v>
      </c>
      <c r="I183" s="7">
        <f t="shared" si="11"/>
        <v>0</v>
      </c>
    </row>
    <row r="184" spans="1:9" x14ac:dyDescent="0.25">
      <c r="A184" s="3"/>
      <c r="B184" s="3"/>
      <c r="C184" s="3" t="s">
        <v>186</v>
      </c>
      <c r="D184" s="3"/>
      <c r="E184" s="3"/>
      <c r="F184" s="4">
        <f>ROUND(F149+F165+F173+SUM(F181:F183),5)</f>
        <v>84009.62</v>
      </c>
      <c r="G184" s="4">
        <f>ROUND(G149+G165+G173+SUM(G181:G183),5)</f>
        <v>578636</v>
      </c>
      <c r="H184" s="4">
        <f t="shared" si="10"/>
        <v>-494626.38</v>
      </c>
      <c r="I184" s="5">
        <f t="shared" si="11"/>
        <v>0.14519000000000001</v>
      </c>
    </row>
    <row r="185" spans="1:9" x14ac:dyDescent="0.25">
      <c r="A185" s="3"/>
      <c r="B185" s="3"/>
      <c r="C185" s="3" t="s">
        <v>187</v>
      </c>
      <c r="D185" s="3"/>
      <c r="E185" s="3"/>
      <c r="F185" s="4"/>
      <c r="G185" s="4"/>
      <c r="H185" s="4"/>
      <c r="I185" s="5"/>
    </row>
    <row r="186" spans="1:9" x14ac:dyDescent="0.25">
      <c r="A186" s="3"/>
      <c r="B186" s="3"/>
      <c r="C186" s="3"/>
      <c r="D186" s="3" t="s">
        <v>188</v>
      </c>
      <c r="E186" s="3"/>
      <c r="F186" s="4"/>
      <c r="G186" s="4"/>
      <c r="H186" s="4"/>
      <c r="I186" s="5"/>
    </row>
    <row r="187" spans="1:9" ht="15.75" thickBot="1" x14ac:dyDescent="0.3">
      <c r="A187" s="3"/>
      <c r="B187" s="3"/>
      <c r="C187" s="3"/>
      <c r="D187" s="3"/>
      <c r="E187" s="3" t="s">
        <v>189</v>
      </c>
      <c r="F187" s="6">
        <v>1378</v>
      </c>
      <c r="G187" s="6">
        <v>8000</v>
      </c>
      <c r="H187" s="6">
        <f>ROUND((F187-G187),5)</f>
        <v>-6622</v>
      </c>
      <c r="I187" s="7">
        <f>ROUND(IF(G187=0, IF(F187=0, 0, 1), F187/G187),5)</f>
        <v>0.17224999999999999</v>
      </c>
    </row>
    <row r="188" spans="1:9" x14ac:dyDescent="0.25">
      <c r="A188" s="3"/>
      <c r="B188" s="3"/>
      <c r="C188" s="3"/>
      <c r="D188" s="3" t="s">
        <v>190</v>
      </c>
      <c r="E188" s="3"/>
      <c r="F188" s="4">
        <f>ROUND(SUM(F186:F187),5)</f>
        <v>1378</v>
      </c>
      <c r="G188" s="4">
        <f>ROUND(SUM(G186:G187),5)</f>
        <v>8000</v>
      </c>
      <c r="H188" s="4">
        <f>ROUND((F188-G188),5)</f>
        <v>-6622</v>
      </c>
      <c r="I188" s="5">
        <f>ROUND(IF(G188=0, IF(F188=0, 0, 1), F188/G188),5)</f>
        <v>0.17224999999999999</v>
      </c>
    </row>
    <row r="189" spans="1:9" x14ac:dyDescent="0.25">
      <c r="A189" s="3"/>
      <c r="B189" s="3"/>
      <c r="C189" s="3"/>
      <c r="D189" s="3" t="s">
        <v>191</v>
      </c>
      <c r="E189" s="3"/>
      <c r="F189" s="4"/>
      <c r="G189" s="4"/>
      <c r="H189" s="4"/>
      <c r="I189" s="5"/>
    </row>
    <row r="190" spans="1:9" ht="15.75" thickBot="1" x14ac:dyDescent="0.3">
      <c r="A190" s="3"/>
      <c r="B190" s="3"/>
      <c r="C190" s="3"/>
      <c r="D190" s="3"/>
      <c r="E190" s="3" t="s">
        <v>192</v>
      </c>
      <c r="F190" s="6">
        <v>60.04</v>
      </c>
      <c r="G190" s="6">
        <v>1000</v>
      </c>
      <c r="H190" s="6">
        <f>ROUND((F190-G190),5)</f>
        <v>-939.96</v>
      </c>
      <c r="I190" s="7">
        <f>ROUND(IF(G190=0, IF(F190=0, 0, 1), F190/G190),5)</f>
        <v>6.0040000000000003E-2</v>
      </c>
    </row>
    <row r="191" spans="1:9" x14ac:dyDescent="0.25">
      <c r="A191" s="3"/>
      <c r="B191" s="3"/>
      <c r="C191" s="3"/>
      <c r="D191" s="3" t="s">
        <v>193</v>
      </c>
      <c r="E191" s="3"/>
      <c r="F191" s="4">
        <f>ROUND(SUM(F189:F190),5)</f>
        <v>60.04</v>
      </c>
      <c r="G191" s="4">
        <f>ROUND(SUM(G189:G190),5)</f>
        <v>1000</v>
      </c>
      <c r="H191" s="4">
        <f>ROUND((F191-G191),5)</f>
        <v>-939.96</v>
      </c>
      <c r="I191" s="5">
        <f>ROUND(IF(G191=0, IF(F191=0, 0, 1), F191/G191),5)</f>
        <v>6.0040000000000003E-2</v>
      </c>
    </row>
    <row r="192" spans="1:9" x14ac:dyDescent="0.25">
      <c r="A192" s="3"/>
      <c r="B192" s="3"/>
      <c r="C192" s="3"/>
      <c r="D192" s="3" t="s">
        <v>194</v>
      </c>
      <c r="E192" s="3"/>
      <c r="F192" s="4"/>
      <c r="G192" s="4"/>
      <c r="H192" s="4"/>
      <c r="I192" s="5"/>
    </row>
    <row r="193" spans="1:9" x14ac:dyDescent="0.25">
      <c r="A193" s="3"/>
      <c r="B193" s="3"/>
      <c r="C193" s="3"/>
      <c r="D193" s="3"/>
      <c r="E193" s="3" t="s">
        <v>195</v>
      </c>
      <c r="F193" s="4">
        <v>180.2</v>
      </c>
      <c r="G193" s="4">
        <v>2200</v>
      </c>
      <c r="H193" s="4">
        <f t="shared" ref="H193:H202" si="12">ROUND((F193-G193),5)</f>
        <v>-2019.8</v>
      </c>
      <c r="I193" s="5">
        <f t="shared" ref="I193:I202" si="13">ROUND(IF(G193=0, IF(F193=0, 0, 1), F193/G193),5)</f>
        <v>8.1909999999999997E-2</v>
      </c>
    </row>
    <row r="194" spans="1:9" x14ac:dyDescent="0.25">
      <c r="A194" s="3"/>
      <c r="B194" s="3"/>
      <c r="C194" s="3"/>
      <c r="D194" s="3"/>
      <c r="E194" s="3" t="s">
        <v>196</v>
      </c>
      <c r="F194" s="4">
        <v>3951.25</v>
      </c>
      <c r="G194" s="4">
        <v>14000</v>
      </c>
      <c r="H194" s="4">
        <f t="shared" si="12"/>
        <v>-10048.75</v>
      </c>
      <c r="I194" s="5">
        <f t="shared" si="13"/>
        <v>0.28222999999999998</v>
      </c>
    </row>
    <row r="195" spans="1:9" x14ac:dyDescent="0.25">
      <c r="A195" s="3"/>
      <c r="B195" s="3"/>
      <c r="C195" s="3"/>
      <c r="D195" s="3"/>
      <c r="E195" s="3" t="s">
        <v>197</v>
      </c>
      <c r="F195" s="4">
        <v>398.54</v>
      </c>
      <c r="G195" s="4">
        <v>8000</v>
      </c>
      <c r="H195" s="4">
        <f t="shared" si="12"/>
        <v>-7601.46</v>
      </c>
      <c r="I195" s="5">
        <f t="shared" si="13"/>
        <v>4.9820000000000003E-2</v>
      </c>
    </row>
    <row r="196" spans="1:9" x14ac:dyDescent="0.25">
      <c r="A196" s="3"/>
      <c r="B196" s="3"/>
      <c r="C196" s="3"/>
      <c r="D196" s="3"/>
      <c r="E196" s="3" t="s">
        <v>198</v>
      </c>
      <c r="F196" s="4">
        <v>443.9</v>
      </c>
      <c r="G196" s="4">
        <v>1500</v>
      </c>
      <c r="H196" s="4">
        <f t="shared" si="12"/>
        <v>-1056.0999999999999</v>
      </c>
      <c r="I196" s="5">
        <f t="shared" si="13"/>
        <v>0.29593000000000003</v>
      </c>
    </row>
    <row r="197" spans="1:9" x14ac:dyDescent="0.25">
      <c r="A197" s="3"/>
      <c r="B197" s="3"/>
      <c r="C197" s="3"/>
      <c r="D197" s="3"/>
      <c r="E197" s="3" t="s">
        <v>199</v>
      </c>
      <c r="F197" s="4">
        <v>1705</v>
      </c>
      <c r="G197" s="4">
        <v>7500</v>
      </c>
      <c r="H197" s="4">
        <f t="shared" si="12"/>
        <v>-5795</v>
      </c>
      <c r="I197" s="5">
        <f t="shared" si="13"/>
        <v>0.22733</v>
      </c>
    </row>
    <row r="198" spans="1:9" x14ac:dyDescent="0.25">
      <c r="A198" s="3"/>
      <c r="B198" s="3"/>
      <c r="C198" s="3"/>
      <c r="D198" s="3"/>
      <c r="E198" s="3" t="s">
        <v>200</v>
      </c>
      <c r="F198" s="4">
        <v>0</v>
      </c>
      <c r="G198" s="4">
        <v>850</v>
      </c>
      <c r="H198" s="4">
        <f t="shared" si="12"/>
        <v>-850</v>
      </c>
      <c r="I198" s="5">
        <f t="shared" si="13"/>
        <v>0</v>
      </c>
    </row>
    <row r="199" spans="1:9" x14ac:dyDescent="0.25">
      <c r="A199" s="3"/>
      <c r="B199" s="3"/>
      <c r="C199" s="3"/>
      <c r="D199" s="3"/>
      <c r="E199" s="3" t="s">
        <v>201</v>
      </c>
      <c r="F199" s="4">
        <v>690</v>
      </c>
      <c r="G199" s="4">
        <v>1000</v>
      </c>
      <c r="H199" s="4">
        <f t="shared" si="12"/>
        <v>-310</v>
      </c>
      <c r="I199" s="5">
        <f t="shared" si="13"/>
        <v>0.69</v>
      </c>
    </row>
    <row r="200" spans="1:9" ht="15.75" thickBot="1" x14ac:dyDescent="0.3">
      <c r="A200" s="3"/>
      <c r="B200" s="3"/>
      <c r="C200" s="3"/>
      <c r="D200" s="3"/>
      <c r="E200" s="3" t="s">
        <v>202</v>
      </c>
      <c r="F200" s="4">
        <v>0</v>
      </c>
      <c r="G200" s="4">
        <v>10000</v>
      </c>
      <c r="H200" s="4">
        <f t="shared" si="12"/>
        <v>-10000</v>
      </c>
      <c r="I200" s="5">
        <f t="shared" si="13"/>
        <v>0</v>
      </c>
    </row>
    <row r="201" spans="1:9" ht="15.75" thickBot="1" x14ac:dyDescent="0.3">
      <c r="A201" s="3"/>
      <c r="B201" s="3"/>
      <c r="C201" s="3"/>
      <c r="D201" s="3" t="s">
        <v>203</v>
      </c>
      <c r="E201" s="3"/>
      <c r="F201" s="8">
        <f>ROUND(SUM(F192:F200),5)</f>
        <v>7368.89</v>
      </c>
      <c r="G201" s="8">
        <f>ROUND(SUM(G192:G200),5)</f>
        <v>45050</v>
      </c>
      <c r="H201" s="8">
        <f t="shared" si="12"/>
        <v>-37681.11</v>
      </c>
      <c r="I201" s="9">
        <f t="shared" si="13"/>
        <v>0.16356999999999999</v>
      </c>
    </row>
    <row r="202" spans="1:9" x14ac:dyDescent="0.25">
      <c r="A202" s="3"/>
      <c r="B202" s="3"/>
      <c r="C202" s="3" t="s">
        <v>204</v>
      </c>
      <c r="D202" s="3"/>
      <c r="E202" s="3"/>
      <c r="F202" s="4">
        <f>ROUND(F185+F188+F191+F201,5)</f>
        <v>8806.93</v>
      </c>
      <c r="G202" s="4">
        <f>ROUND(G185+G188+G191+G201,5)</f>
        <v>54050</v>
      </c>
      <c r="H202" s="4">
        <f t="shared" si="12"/>
        <v>-45243.07</v>
      </c>
      <c r="I202" s="5">
        <f t="shared" si="13"/>
        <v>0.16294</v>
      </c>
    </row>
    <row r="203" spans="1:9" x14ac:dyDescent="0.25">
      <c r="A203" s="3"/>
      <c r="B203" s="3"/>
      <c r="C203" s="3" t="s">
        <v>205</v>
      </c>
      <c r="D203" s="3"/>
      <c r="E203" s="3"/>
      <c r="F203" s="4"/>
      <c r="G203" s="4"/>
      <c r="H203" s="4"/>
      <c r="I203" s="5"/>
    </row>
    <row r="204" spans="1:9" x14ac:dyDescent="0.25">
      <c r="A204" s="3"/>
      <c r="B204" s="3"/>
      <c r="C204" s="3"/>
      <c r="D204" s="3" t="s">
        <v>206</v>
      </c>
      <c r="E204" s="3"/>
      <c r="F204" s="4">
        <v>6340</v>
      </c>
      <c r="G204" s="4">
        <v>29250</v>
      </c>
      <c r="H204" s="4">
        <f>ROUND((F204-G204),5)</f>
        <v>-22910</v>
      </c>
      <c r="I204" s="5">
        <f>ROUND(IF(G204=0, IF(F204=0, 0, 1), F204/G204),5)</f>
        <v>0.21675</v>
      </c>
    </row>
    <row r="205" spans="1:9" ht="15.75" thickBot="1" x14ac:dyDescent="0.3">
      <c r="A205" s="3"/>
      <c r="B205" s="3"/>
      <c r="C205" s="3"/>
      <c r="D205" s="3" t="s">
        <v>207</v>
      </c>
      <c r="E205" s="3"/>
      <c r="F205" s="6">
        <v>0</v>
      </c>
      <c r="G205" s="6">
        <v>2000</v>
      </c>
      <c r="H205" s="6">
        <f>ROUND((F205-G205),5)</f>
        <v>-2000</v>
      </c>
      <c r="I205" s="7">
        <f>ROUND(IF(G205=0, IF(F205=0, 0, 1), F205/G205),5)</f>
        <v>0</v>
      </c>
    </row>
    <row r="206" spans="1:9" x14ac:dyDescent="0.25">
      <c r="A206" s="3"/>
      <c r="B206" s="3"/>
      <c r="C206" s="3" t="s">
        <v>208</v>
      </c>
      <c r="D206" s="3"/>
      <c r="E206" s="3"/>
      <c r="F206" s="4">
        <f>ROUND(SUM(F203:F205),5)</f>
        <v>6340</v>
      </c>
      <c r="G206" s="4">
        <f>ROUND(SUM(G203:G205),5)</f>
        <v>31250</v>
      </c>
      <c r="H206" s="4">
        <f>ROUND((F206-G206),5)</f>
        <v>-24910</v>
      </c>
      <c r="I206" s="5">
        <f>ROUND(IF(G206=0, IF(F206=0, 0, 1), F206/G206),5)</f>
        <v>0.20288</v>
      </c>
    </row>
    <row r="207" spans="1:9" x14ac:dyDescent="0.25">
      <c r="A207" s="3"/>
      <c r="B207" s="3"/>
      <c r="C207" s="3" t="s">
        <v>209</v>
      </c>
      <c r="D207" s="3"/>
      <c r="E207" s="3"/>
      <c r="F207" s="4"/>
      <c r="G207" s="4"/>
      <c r="H207" s="4"/>
      <c r="I207" s="5"/>
    </row>
    <row r="208" spans="1:9" x14ac:dyDescent="0.25">
      <c r="A208" s="3"/>
      <c r="B208" s="3"/>
      <c r="C208" s="3"/>
      <c r="D208" s="3" t="s">
        <v>210</v>
      </c>
      <c r="E208" s="3"/>
      <c r="F208" s="4"/>
      <c r="G208" s="4"/>
      <c r="H208" s="4"/>
      <c r="I208" s="5"/>
    </row>
    <row r="209" spans="1:9" x14ac:dyDescent="0.25">
      <c r="A209" s="3"/>
      <c r="B209" s="3"/>
      <c r="C209" s="3"/>
      <c r="D209" s="3"/>
      <c r="E209" s="3" t="s">
        <v>211</v>
      </c>
      <c r="F209" s="4">
        <v>0</v>
      </c>
      <c r="G209" s="4">
        <v>2400</v>
      </c>
      <c r="H209" s="4">
        <f>ROUND((F209-G209),5)</f>
        <v>-2400</v>
      </c>
      <c r="I209" s="5">
        <f>ROUND(IF(G209=0, IF(F209=0, 0, 1), F209/G209),5)</f>
        <v>0</v>
      </c>
    </row>
    <row r="210" spans="1:9" ht="15.75" thickBot="1" x14ac:dyDescent="0.3">
      <c r="A210" s="3"/>
      <c r="B210" s="3"/>
      <c r="C210" s="3"/>
      <c r="D210" s="3"/>
      <c r="E210" s="3" t="s">
        <v>212</v>
      </c>
      <c r="F210" s="4">
        <v>0</v>
      </c>
      <c r="G210" s="4">
        <v>2500</v>
      </c>
      <c r="H210" s="4">
        <f>ROUND((F210-G210),5)</f>
        <v>-2500</v>
      </c>
      <c r="I210" s="5">
        <f>ROUND(IF(G210=0, IF(F210=0, 0, 1), F210/G210),5)</f>
        <v>0</v>
      </c>
    </row>
    <row r="211" spans="1:9" ht="15.75" thickBot="1" x14ac:dyDescent="0.3">
      <c r="A211" s="3"/>
      <c r="B211" s="3"/>
      <c r="C211" s="3"/>
      <c r="D211" s="3" t="s">
        <v>213</v>
      </c>
      <c r="E211" s="3"/>
      <c r="F211" s="8">
        <f>ROUND(SUM(F208:F210),5)</f>
        <v>0</v>
      </c>
      <c r="G211" s="8">
        <f>ROUND(SUM(G208:G210),5)</f>
        <v>4900</v>
      </c>
      <c r="H211" s="8">
        <f>ROUND((F211-G211),5)</f>
        <v>-4900</v>
      </c>
      <c r="I211" s="9">
        <f>ROUND(IF(G211=0, IF(F211=0, 0, 1), F211/G211),5)</f>
        <v>0</v>
      </c>
    </row>
    <row r="212" spans="1:9" x14ac:dyDescent="0.25">
      <c r="A212" s="3"/>
      <c r="B212" s="3"/>
      <c r="C212" s="3" t="s">
        <v>214</v>
      </c>
      <c r="D212" s="3"/>
      <c r="E212" s="3"/>
      <c r="F212" s="4">
        <f>ROUND(F207+F211,5)</f>
        <v>0</v>
      </c>
      <c r="G212" s="4">
        <f>ROUND(G207+G211,5)</f>
        <v>4900</v>
      </c>
      <c r="H212" s="4">
        <f>ROUND((F212-G212),5)</f>
        <v>-4900</v>
      </c>
      <c r="I212" s="5">
        <f>ROUND(IF(G212=0, IF(F212=0, 0, 1), F212/G212),5)</f>
        <v>0</v>
      </c>
    </row>
    <row r="213" spans="1:9" x14ac:dyDescent="0.25">
      <c r="A213" s="3"/>
      <c r="B213" s="3"/>
      <c r="C213" s="3" t="s">
        <v>215</v>
      </c>
      <c r="D213" s="3"/>
      <c r="E213" s="3"/>
      <c r="F213" s="4"/>
      <c r="G213" s="4"/>
      <c r="H213" s="4"/>
      <c r="I213" s="5"/>
    </row>
    <row r="214" spans="1:9" x14ac:dyDescent="0.25">
      <c r="A214" s="3"/>
      <c r="B214" s="3"/>
      <c r="C214" s="3"/>
      <c r="D214" s="3" t="s">
        <v>216</v>
      </c>
      <c r="E214" s="3"/>
      <c r="F214" s="4"/>
      <c r="G214" s="4"/>
      <c r="H214" s="4"/>
      <c r="I214" s="5"/>
    </row>
    <row r="215" spans="1:9" x14ac:dyDescent="0.25">
      <c r="A215" s="3"/>
      <c r="B215" s="3"/>
      <c r="C215" s="3"/>
      <c r="D215" s="3"/>
      <c r="E215" s="3" t="s">
        <v>217</v>
      </c>
      <c r="F215" s="4">
        <v>20043.900000000001</v>
      </c>
      <c r="G215" s="4">
        <v>115574</v>
      </c>
      <c r="H215" s="4">
        <f t="shared" ref="H215:H221" si="14">ROUND((F215-G215),5)</f>
        <v>-95530.1</v>
      </c>
      <c r="I215" s="5">
        <f t="shared" ref="I215:I221" si="15">ROUND(IF(G215=0, IF(F215=0, 0, 1), F215/G215),5)</f>
        <v>0.17343</v>
      </c>
    </row>
    <row r="216" spans="1:9" x14ac:dyDescent="0.25">
      <c r="A216" s="3"/>
      <c r="B216" s="3"/>
      <c r="C216" s="3"/>
      <c r="D216" s="3"/>
      <c r="E216" s="3" t="s">
        <v>218</v>
      </c>
      <c r="F216" s="4">
        <v>4095.83</v>
      </c>
      <c r="G216" s="4">
        <v>13800</v>
      </c>
      <c r="H216" s="4">
        <f t="shared" si="14"/>
        <v>-9704.17</v>
      </c>
      <c r="I216" s="5">
        <f t="shared" si="15"/>
        <v>0.29680000000000001</v>
      </c>
    </row>
    <row r="217" spans="1:9" x14ac:dyDescent="0.25">
      <c r="A217" s="3"/>
      <c r="B217" s="3"/>
      <c r="C217" s="3"/>
      <c r="D217" s="3"/>
      <c r="E217" s="3" t="s">
        <v>219</v>
      </c>
      <c r="F217" s="4">
        <v>1846.7</v>
      </c>
      <c r="G217" s="4">
        <v>9897</v>
      </c>
      <c r="H217" s="4">
        <f t="shared" si="14"/>
        <v>-8050.3</v>
      </c>
      <c r="I217" s="5">
        <f t="shared" si="15"/>
        <v>0.18659000000000001</v>
      </c>
    </row>
    <row r="218" spans="1:9" x14ac:dyDescent="0.25">
      <c r="A218" s="3"/>
      <c r="B218" s="3"/>
      <c r="C218" s="3"/>
      <c r="D218" s="3"/>
      <c r="E218" s="3" t="s">
        <v>220</v>
      </c>
      <c r="F218" s="4">
        <v>0</v>
      </c>
      <c r="G218" s="4">
        <v>2000</v>
      </c>
      <c r="H218" s="4">
        <f t="shared" si="14"/>
        <v>-2000</v>
      </c>
      <c r="I218" s="5">
        <f t="shared" si="15"/>
        <v>0</v>
      </c>
    </row>
    <row r="219" spans="1:9" x14ac:dyDescent="0.25">
      <c r="A219" s="3"/>
      <c r="B219" s="3"/>
      <c r="C219" s="3"/>
      <c r="D219" s="3"/>
      <c r="E219" s="3" t="s">
        <v>221</v>
      </c>
      <c r="F219" s="4">
        <v>0</v>
      </c>
      <c r="G219" s="4">
        <v>8000</v>
      </c>
      <c r="H219" s="4">
        <f t="shared" si="14"/>
        <v>-8000</v>
      </c>
      <c r="I219" s="5">
        <f t="shared" si="15"/>
        <v>0</v>
      </c>
    </row>
    <row r="220" spans="1:9" ht="15.75" thickBot="1" x14ac:dyDescent="0.3">
      <c r="A220" s="3"/>
      <c r="B220" s="3"/>
      <c r="C220" s="3"/>
      <c r="D220" s="3"/>
      <c r="E220" s="3" t="s">
        <v>222</v>
      </c>
      <c r="F220" s="6">
        <v>4027.1</v>
      </c>
      <c r="G220" s="6">
        <v>26321</v>
      </c>
      <c r="H220" s="6">
        <f t="shared" si="14"/>
        <v>-22293.9</v>
      </c>
      <c r="I220" s="7">
        <f t="shared" si="15"/>
        <v>0.153</v>
      </c>
    </row>
    <row r="221" spans="1:9" x14ac:dyDescent="0.25">
      <c r="A221" s="3"/>
      <c r="B221" s="3"/>
      <c r="C221" s="3"/>
      <c r="D221" s="3" t="s">
        <v>223</v>
      </c>
      <c r="E221" s="3"/>
      <c r="F221" s="4">
        <f>ROUND(SUM(F214:F220),5)</f>
        <v>30013.53</v>
      </c>
      <c r="G221" s="4">
        <f>ROUND(SUM(G214:G220),5)</f>
        <v>175592</v>
      </c>
      <c r="H221" s="4">
        <f t="shared" si="14"/>
        <v>-145578.47</v>
      </c>
      <c r="I221" s="5">
        <f t="shared" si="15"/>
        <v>0.17093</v>
      </c>
    </row>
    <row r="222" spans="1:9" x14ac:dyDescent="0.25">
      <c r="A222" s="3"/>
      <c r="B222" s="3"/>
      <c r="C222" s="3"/>
      <c r="D222" s="3" t="s">
        <v>224</v>
      </c>
      <c r="E222" s="3"/>
      <c r="F222" s="4"/>
      <c r="G222" s="4"/>
      <c r="H222" s="4"/>
      <c r="I222" s="5"/>
    </row>
    <row r="223" spans="1:9" x14ac:dyDescent="0.25">
      <c r="A223" s="3"/>
      <c r="B223" s="3"/>
      <c r="C223" s="3"/>
      <c r="D223" s="3"/>
      <c r="E223" s="3" t="s">
        <v>225</v>
      </c>
      <c r="F223" s="4">
        <v>916.16</v>
      </c>
      <c r="G223" s="4">
        <v>3500</v>
      </c>
      <c r="H223" s="4">
        <f t="shared" ref="H223:H228" si="16">ROUND((F223-G223),5)</f>
        <v>-2583.84</v>
      </c>
      <c r="I223" s="5">
        <f t="shared" ref="I223:I228" si="17">ROUND(IF(G223=0, IF(F223=0, 0, 1), F223/G223),5)</f>
        <v>0.26175999999999999</v>
      </c>
    </row>
    <row r="224" spans="1:9" x14ac:dyDescent="0.25">
      <c r="A224" s="3"/>
      <c r="B224" s="3"/>
      <c r="C224" s="3"/>
      <c r="D224" s="3"/>
      <c r="E224" s="3" t="s">
        <v>226</v>
      </c>
      <c r="F224" s="4">
        <v>388.7</v>
      </c>
      <c r="G224" s="4">
        <v>1800</v>
      </c>
      <c r="H224" s="4">
        <f t="shared" si="16"/>
        <v>-1411.3</v>
      </c>
      <c r="I224" s="5">
        <f t="shared" si="17"/>
        <v>0.21593999999999999</v>
      </c>
    </row>
    <row r="225" spans="1:9" x14ac:dyDescent="0.25">
      <c r="A225" s="3"/>
      <c r="B225" s="3"/>
      <c r="C225" s="3"/>
      <c r="D225" s="3"/>
      <c r="E225" s="3" t="s">
        <v>227</v>
      </c>
      <c r="F225" s="4">
        <v>1242.8699999999999</v>
      </c>
      <c r="G225" s="4">
        <v>15000</v>
      </c>
      <c r="H225" s="4">
        <f t="shared" si="16"/>
        <v>-13757.13</v>
      </c>
      <c r="I225" s="5">
        <f t="shared" si="17"/>
        <v>8.2860000000000003E-2</v>
      </c>
    </row>
    <row r="226" spans="1:9" x14ac:dyDescent="0.25">
      <c r="A226" s="3"/>
      <c r="B226" s="3"/>
      <c r="C226" s="3"/>
      <c r="D226" s="3"/>
      <c r="E226" s="3" t="s">
        <v>228</v>
      </c>
      <c r="F226" s="4">
        <v>0</v>
      </c>
      <c r="G226" s="4">
        <v>4000</v>
      </c>
      <c r="H226" s="4">
        <f t="shared" si="16"/>
        <v>-4000</v>
      </c>
      <c r="I226" s="5">
        <f t="shared" si="17"/>
        <v>0</v>
      </c>
    </row>
    <row r="227" spans="1:9" ht="15.75" thickBot="1" x14ac:dyDescent="0.3">
      <c r="A227" s="3"/>
      <c r="B227" s="3"/>
      <c r="C227" s="3"/>
      <c r="D227" s="3"/>
      <c r="E227" s="3" t="s">
        <v>229</v>
      </c>
      <c r="F227" s="6">
        <v>23.41</v>
      </c>
      <c r="G227" s="6">
        <v>2500</v>
      </c>
      <c r="H227" s="6">
        <f t="shared" si="16"/>
        <v>-2476.59</v>
      </c>
      <c r="I227" s="7">
        <f t="shared" si="17"/>
        <v>9.3600000000000003E-3</v>
      </c>
    </row>
    <row r="228" spans="1:9" x14ac:dyDescent="0.25">
      <c r="A228" s="3"/>
      <c r="B228" s="3"/>
      <c r="C228" s="3"/>
      <c r="D228" s="3" t="s">
        <v>230</v>
      </c>
      <c r="E228" s="3"/>
      <c r="F228" s="4">
        <f>ROUND(SUM(F222:F227),5)</f>
        <v>2571.14</v>
      </c>
      <c r="G228" s="4">
        <f>ROUND(SUM(G222:G227),5)</f>
        <v>26800</v>
      </c>
      <c r="H228" s="4">
        <f t="shared" si="16"/>
        <v>-24228.86</v>
      </c>
      <c r="I228" s="5">
        <f t="shared" si="17"/>
        <v>9.5939999999999998E-2</v>
      </c>
    </row>
    <row r="229" spans="1:9" x14ac:dyDescent="0.25">
      <c r="A229" s="3"/>
      <c r="B229" s="3"/>
      <c r="C229" s="3"/>
      <c r="D229" s="3" t="s">
        <v>231</v>
      </c>
      <c r="E229" s="3"/>
      <c r="F229" s="4"/>
      <c r="G229" s="4"/>
      <c r="H229" s="4"/>
      <c r="I229" s="5"/>
    </row>
    <row r="230" spans="1:9" x14ac:dyDescent="0.25">
      <c r="A230" s="3"/>
      <c r="B230" s="3"/>
      <c r="C230" s="3"/>
      <c r="D230" s="3"/>
      <c r="E230" s="3" t="s">
        <v>232</v>
      </c>
      <c r="F230" s="4">
        <v>179.54</v>
      </c>
      <c r="G230" s="4">
        <v>2000</v>
      </c>
      <c r="H230" s="4">
        <f t="shared" ref="H230:H236" si="18">ROUND((F230-G230),5)</f>
        <v>-1820.46</v>
      </c>
      <c r="I230" s="5">
        <f t="shared" ref="I230:I236" si="19">ROUND(IF(G230=0, IF(F230=0, 0, 1), F230/G230),5)</f>
        <v>8.9770000000000003E-2</v>
      </c>
    </row>
    <row r="231" spans="1:9" x14ac:dyDescent="0.25">
      <c r="A231" s="3"/>
      <c r="B231" s="3"/>
      <c r="C231" s="3"/>
      <c r="D231" s="3"/>
      <c r="E231" s="3" t="s">
        <v>233</v>
      </c>
      <c r="F231" s="4">
        <v>3975.5</v>
      </c>
      <c r="G231" s="4">
        <v>18000</v>
      </c>
      <c r="H231" s="4">
        <f t="shared" si="18"/>
        <v>-14024.5</v>
      </c>
      <c r="I231" s="5">
        <f t="shared" si="19"/>
        <v>0.22086</v>
      </c>
    </row>
    <row r="232" spans="1:9" x14ac:dyDescent="0.25">
      <c r="A232" s="3"/>
      <c r="B232" s="3"/>
      <c r="C232" s="3"/>
      <c r="D232" s="3"/>
      <c r="E232" s="3" t="s">
        <v>234</v>
      </c>
      <c r="F232" s="4">
        <v>135.85</v>
      </c>
      <c r="G232" s="4">
        <v>750</v>
      </c>
      <c r="H232" s="4">
        <f t="shared" si="18"/>
        <v>-614.15</v>
      </c>
      <c r="I232" s="5">
        <f t="shared" si="19"/>
        <v>0.18113000000000001</v>
      </c>
    </row>
    <row r="233" spans="1:9" x14ac:dyDescent="0.25">
      <c r="A233" s="3"/>
      <c r="B233" s="3"/>
      <c r="C233" s="3"/>
      <c r="D233" s="3"/>
      <c r="E233" s="3" t="s">
        <v>235</v>
      </c>
      <c r="F233" s="4">
        <v>0</v>
      </c>
      <c r="G233" s="4">
        <v>4200</v>
      </c>
      <c r="H233" s="4">
        <f t="shared" si="18"/>
        <v>-4200</v>
      </c>
      <c r="I233" s="5">
        <f t="shared" si="19"/>
        <v>0</v>
      </c>
    </row>
    <row r="234" spans="1:9" x14ac:dyDescent="0.25">
      <c r="A234" s="3"/>
      <c r="B234" s="3"/>
      <c r="C234" s="3"/>
      <c r="D234" s="3"/>
      <c r="E234" s="3" t="s">
        <v>236</v>
      </c>
      <c r="F234" s="4">
        <v>0</v>
      </c>
      <c r="G234" s="4">
        <v>500</v>
      </c>
      <c r="H234" s="4">
        <f t="shared" si="18"/>
        <v>-500</v>
      </c>
      <c r="I234" s="5">
        <f t="shared" si="19"/>
        <v>0</v>
      </c>
    </row>
    <row r="235" spans="1:9" x14ac:dyDescent="0.25">
      <c r="A235" s="3"/>
      <c r="B235" s="3"/>
      <c r="C235" s="3"/>
      <c r="D235" s="3"/>
      <c r="E235" s="3" t="s">
        <v>237</v>
      </c>
      <c r="F235" s="4">
        <v>1693.7</v>
      </c>
      <c r="G235" s="4">
        <v>10500</v>
      </c>
      <c r="H235" s="4">
        <f t="shared" si="18"/>
        <v>-8806.2999999999993</v>
      </c>
      <c r="I235" s="5">
        <f t="shared" si="19"/>
        <v>0.1613</v>
      </c>
    </row>
    <row r="236" spans="1:9" x14ac:dyDescent="0.25">
      <c r="A236" s="3"/>
      <c r="B236" s="3"/>
      <c r="C236" s="3"/>
      <c r="D236" s="3"/>
      <c r="E236" s="3" t="s">
        <v>238</v>
      </c>
      <c r="F236" s="4">
        <v>0</v>
      </c>
      <c r="G236" s="4">
        <v>1500</v>
      </c>
      <c r="H236" s="4">
        <f t="shared" si="18"/>
        <v>-1500</v>
      </c>
      <c r="I236" s="5">
        <f t="shared" si="19"/>
        <v>0</v>
      </c>
    </row>
    <row r="237" spans="1:9" x14ac:dyDescent="0.25">
      <c r="A237" s="3"/>
      <c r="B237" s="3"/>
      <c r="C237" s="3"/>
      <c r="D237" s="3"/>
      <c r="E237" s="3" t="s">
        <v>239</v>
      </c>
      <c r="F237" s="4">
        <v>239.56</v>
      </c>
      <c r="G237" s="4"/>
      <c r="H237" s="4"/>
      <c r="I237" s="5"/>
    </row>
    <row r="238" spans="1:9" x14ac:dyDescent="0.25">
      <c r="A238" s="3"/>
      <c r="B238" s="3"/>
      <c r="C238" s="3"/>
      <c r="D238" s="3"/>
      <c r="E238" s="3" t="s">
        <v>240</v>
      </c>
      <c r="F238" s="4">
        <v>803.91</v>
      </c>
      <c r="G238" s="4">
        <v>4000</v>
      </c>
      <c r="H238" s="4">
        <f>ROUND((F238-G238),5)</f>
        <v>-3196.09</v>
      </c>
      <c r="I238" s="5">
        <f>ROUND(IF(G238=0, IF(F238=0, 0, 1), F238/G238),5)</f>
        <v>0.20097999999999999</v>
      </c>
    </row>
    <row r="239" spans="1:9" x14ac:dyDescent="0.25">
      <c r="A239" s="3"/>
      <c r="B239" s="3"/>
      <c r="C239" s="3"/>
      <c r="D239" s="3"/>
      <c r="E239" s="3" t="s">
        <v>241</v>
      </c>
      <c r="F239" s="4">
        <v>0</v>
      </c>
      <c r="G239" s="4">
        <v>3000</v>
      </c>
      <c r="H239" s="4">
        <f>ROUND((F239-G239),5)</f>
        <v>-3000</v>
      </c>
      <c r="I239" s="5">
        <f>ROUND(IF(G239=0, IF(F239=0, 0, 1), F239/G239),5)</f>
        <v>0</v>
      </c>
    </row>
    <row r="240" spans="1:9" x14ac:dyDescent="0.25">
      <c r="A240" s="3"/>
      <c r="B240" s="3"/>
      <c r="C240" s="3"/>
      <c r="D240" s="3"/>
      <c r="E240" s="3" t="s">
        <v>242</v>
      </c>
      <c r="F240" s="4">
        <v>461.9</v>
      </c>
      <c r="G240" s="4">
        <v>8000</v>
      </c>
      <c r="H240" s="4">
        <f>ROUND((F240-G240),5)</f>
        <v>-7538.1</v>
      </c>
      <c r="I240" s="5">
        <f>ROUND(IF(G240=0, IF(F240=0, 0, 1), F240/G240),5)</f>
        <v>5.774E-2</v>
      </c>
    </row>
    <row r="241" spans="1:9" ht="15.75" thickBot="1" x14ac:dyDescent="0.3">
      <c r="A241" s="3"/>
      <c r="B241" s="3"/>
      <c r="C241" s="3"/>
      <c r="D241" s="3"/>
      <c r="E241" s="3" t="s">
        <v>243</v>
      </c>
      <c r="F241" s="6">
        <v>235.79</v>
      </c>
      <c r="G241" s="6"/>
      <c r="H241" s="6"/>
      <c r="I241" s="7"/>
    </row>
    <row r="242" spans="1:9" x14ac:dyDescent="0.25">
      <c r="A242" s="3"/>
      <c r="B242" s="3"/>
      <c r="C242" s="3"/>
      <c r="D242" s="3" t="s">
        <v>244</v>
      </c>
      <c r="E242" s="3"/>
      <c r="F242" s="4">
        <f>ROUND(SUM(F229:F241),5)</f>
        <v>7725.75</v>
      </c>
      <c r="G242" s="4">
        <f>ROUND(SUM(G229:G241),5)</f>
        <v>52450</v>
      </c>
      <c r="H242" s="4">
        <f>ROUND((F242-G242),5)</f>
        <v>-44724.25</v>
      </c>
      <c r="I242" s="5">
        <f>ROUND(IF(G242=0, IF(F242=0, 0, 1), F242/G242),5)</f>
        <v>0.14729999999999999</v>
      </c>
    </row>
    <row r="243" spans="1:9" x14ac:dyDescent="0.25">
      <c r="A243" s="3"/>
      <c r="B243" s="3"/>
      <c r="C243" s="3"/>
      <c r="D243" s="3" t="s">
        <v>245</v>
      </c>
      <c r="E243" s="3"/>
      <c r="F243" s="4">
        <v>0</v>
      </c>
      <c r="G243" s="4">
        <v>15000</v>
      </c>
      <c r="H243" s="4">
        <f>ROUND((F243-G243),5)</f>
        <v>-15000</v>
      </c>
      <c r="I243" s="5">
        <f>ROUND(IF(G243=0, IF(F243=0, 0, 1), F243/G243),5)</f>
        <v>0</v>
      </c>
    </row>
    <row r="244" spans="1:9" x14ac:dyDescent="0.25">
      <c r="A244" s="3"/>
      <c r="B244" s="3"/>
      <c r="C244" s="3"/>
      <c r="D244" s="3" t="s">
        <v>246</v>
      </c>
      <c r="E244" s="3"/>
      <c r="F244" s="4">
        <v>17.059999999999999</v>
      </c>
      <c r="G244" s="4">
        <v>5000</v>
      </c>
      <c r="H244" s="4">
        <f>ROUND((F244-G244),5)</f>
        <v>-4982.9399999999996</v>
      </c>
      <c r="I244" s="5">
        <f>ROUND(IF(G244=0, IF(F244=0, 0, 1), F244/G244),5)</f>
        <v>3.4099999999999998E-3</v>
      </c>
    </row>
    <row r="245" spans="1:9" ht="15.75" thickBot="1" x14ac:dyDescent="0.3">
      <c r="A245" s="3"/>
      <c r="B245" s="3"/>
      <c r="C245" s="3"/>
      <c r="D245" s="3" t="s">
        <v>247</v>
      </c>
      <c r="E245" s="3"/>
      <c r="F245" s="6">
        <v>0</v>
      </c>
      <c r="G245" s="6">
        <v>500</v>
      </c>
      <c r="H245" s="6">
        <f>ROUND((F245-G245),5)</f>
        <v>-500</v>
      </c>
      <c r="I245" s="7">
        <f>ROUND(IF(G245=0, IF(F245=0, 0, 1), F245/G245),5)</f>
        <v>0</v>
      </c>
    </row>
    <row r="246" spans="1:9" x14ac:dyDescent="0.25">
      <c r="A246" s="3"/>
      <c r="B246" s="3"/>
      <c r="C246" s="3" t="s">
        <v>248</v>
      </c>
      <c r="D246" s="3"/>
      <c r="E246" s="3"/>
      <c r="F246" s="4">
        <f>ROUND(F213+F221+F228+SUM(F242:F245),5)</f>
        <v>40327.480000000003</v>
      </c>
      <c r="G246" s="4">
        <f>ROUND(G213+G221+G228+SUM(G242:G245),5)</f>
        <v>275342</v>
      </c>
      <c r="H246" s="4">
        <f>ROUND((F246-G246),5)</f>
        <v>-235014.52</v>
      </c>
      <c r="I246" s="5">
        <f>ROUND(IF(G246=0, IF(F246=0, 0, 1), F246/G246),5)</f>
        <v>0.14646000000000001</v>
      </c>
    </row>
    <row r="247" spans="1:9" x14ac:dyDescent="0.25">
      <c r="A247" s="3"/>
      <c r="B247" s="3"/>
      <c r="C247" s="3" t="s">
        <v>249</v>
      </c>
      <c r="D247" s="3"/>
      <c r="E247" s="3"/>
      <c r="F247" s="4"/>
      <c r="G247" s="4"/>
      <c r="H247" s="4"/>
      <c r="I247" s="5"/>
    </row>
    <row r="248" spans="1:9" x14ac:dyDescent="0.25">
      <c r="A248" s="3"/>
      <c r="B248" s="3"/>
      <c r="C248" s="3"/>
      <c r="D248" s="3" t="s">
        <v>250</v>
      </c>
      <c r="E248" s="3"/>
      <c r="F248" s="4"/>
      <c r="G248" s="4"/>
      <c r="H248" s="4"/>
      <c r="I248" s="5"/>
    </row>
    <row r="249" spans="1:9" x14ac:dyDescent="0.25">
      <c r="A249" s="3"/>
      <c r="B249" s="3"/>
      <c r="C249" s="3"/>
      <c r="D249" s="3"/>
      <c r="E249" s="3" t="s">
        <v>251</v>
      </c>
      <c r="F249" s="4">
        <v>662.5</v>
      </c>
      <c r="G249" s="4">
        <v>20000</v>
      </c>
      <c r="H249" s="4">
        <f>ROUND((F249-G249),5)</f>
        <v>-19337.5</v>
      </c>
      <c r="I249" s="5">
        <f>ROUND(IF(G249=0, IF(F249=0, 0, 1), F249/G249),5)</f>
        <v>3.313E-2</v>
      </c>
    </row>
    <row r="250" spans="1:9" ht="15.75" thickBot="1" x14ac:dyDescent="0.3">
      <c r="A250" s="3"/>
      <c r="B250" s="3"/>
      <c r="C250" s="3"/>
      <c r="D250" s="3"/>
      <c r="E250" s="3" t="s">
        <v>252</v>
      </c>
      <c r="F250" s="6">
        <v>50.68</v>
      </c>
      <c r="G250" s="6">
        <v>1530</v>
      </c>
      <c r="H250" s="6">
        <f>ROUND((F250-G250),5)</f>
        <v>-1479.32</v>
      </c>
      <c r="I250" s="7">
        <f>ROUND(IF(G250=0, IF(F250=0, 0, 1), F250/G250),5)</f>
        <v>3.3119999999999997E-2</v>
      </c>
    </row>
    <row r="251" spans="1:9" x14ac:dyDescent="0.25">
      <c r="A251" s="3"/>
      <c r="B251" s="3"/>
      <c r="C251" s="3"/>
      <c r="D251" s="3" t="s">
        <v>253</v>
      </c>
      <c r="E251" s="3"/>
      <c r="F251" s="4">
        <f>ROUND(SUM(F248:F250),5)</f>
        <v>713.18</v>
      </c>
      <c r="G251" s="4">
        <f>ROUND(SUM(G248:G250),5)</f>
        <v>21530</v>
      </c>
      <c r="H251" s="4">
        <f>ROUND((F251-G251),5)</f>
        <v>-20816.82</v>
      </c>
      <c r="I251" s="5">
        <f>ROUND(IF(G251=0, IF(F251=0, 0, 1), F251/G251),5)</f>
        <v>3.3119999999999997E-2</v>
      </c>
    </row>
    <row r="252" spans="1:9" x14ac:dyDescent="0.25">
      <c r="A252" s="3"/>
      <c r="B252" s="3"/>
      <c r="C252" s="3"/>
      <c r="D252" s="3" t="s">
        <v>254</v>
      </c>
      <c r="E252" s="3"/>
      <c r="F252" s="4"/>
      <c r="G252" s="4"/>
      <c r="H252" s="4"/>
      <c r="I252" s="5"/>
    </row>
    <row r="253" spans="1:9" x14ac:dyDescent="0.25">
      <c r="A253" s="3"/>
      <c r="B253" s="3"/>
      <c r="C253" s="3"/>
      <c r="D253" s="3"/>
      <c r="E253" s="3" t="s">
        <v>255</v>
      </c>
      <c r="F253" s="4">
        <v>354</v>
      </c>
      <c r="G253" s="4">
        <v>5500</v>
      </c>
      <c r="H253" s="4">
        <f>ROUND((F253-G253),5)</f>
        <v>-5146</v>
      </c>
      <c r="I253" s="5">
        <f>ROUND(IF(G253=0, IF(F253=0, 0, 1), F253/G253),5)</f>
        <v>6.4360000000000001E-2</v>
      </c>
    </row>
    <row r="254" spans="1:9" ht="15.75" thickBot="1" x14ac:dyDescent="0.3">
      <c r="A254" s="3"/>
      <c r="B254" s="3"/>
      <c r="C254" s="3"/>
      <c r="D254" s="3"/>
      <c r="E254" s="3" t="s">
        <v>256</v>
      </c>
      <c r="F254" s="6">
        <v>0</v>
      </c>
      <c r="G254" s="6">
        <v>2300</v>
      </c>
      <c r="H254" s="6">
        <f>ROUND((F254-G254),5)</f>
        <v>-2300</v>
      </c>
      <c r="I254" s="7">
        <f>ROUND(IF(G254=0, IF(F254=0, 0, 1), F254/G254),5)</f>
        <v>0</v>
      </c>
    </row>
    <row r="255" spans="1:9" x14ac:dyDescent="0.25">
      <c r="A255" s="3"/>
      <c r="B255" s="3"/>
      <c r="C255" s="3"/>
      <c r="D255" s="3" t="s">
        <v>257</v>
      </c>
      <c r="E255" s="3"/>
      <c r="F255" s="4">
        <f>ROUND(SUM(F252:F254),5)</f>
        <v>354</v>
      </c>
      <c r="G255" s="4">
        <f>ROUND(SUM(G252:G254),5)</f>
        <v>7800</v>
      </c>
      <c r="H255" s="4">
        <f>ROUND((F255-G255),5)</f>
        <v>-7446</v>
      </c>
      <c r="I255" s="5">
        <f>ROUND(IF(G255=0, IF(F255=0, 0, 1), F255/G255),5)</f>
        <v>4.5379999999999997E-2</v>
      </c>
    </row>
    <row r="256" spans="1:9" x14ac:dyDescent="0.25">
      <c r="A256" s="3"/>
      <c r="B256" s="3"/>
      <c r="C256" s="3"/>
      <c r="D256" s="3" t="s">
        <v>258</v>
      </c>
      <c r="E256" s="3"/>
      <c r="F256" s="4"/>
      <c r="G256" s="4"/>
      <c r="H256" s="4"/>
      <c r="I256" s="5"/>
    </row>
    <row r="257" spans="1:9" x14ac:dyDescent="0.25">
      <c r="A257" s="3"/>
      <c r="B257" s="3"/>
      <c r="C257" s="3"/>
      <c r="D257" s="3"/>
      <c r="E257" s="3" t="s">
        <v>259</v>
      </c>
      <c r="F257" s="4">
        <v>787.73</v>
      </c>
      <c r="G257" s="4">
        <v>650</v>
      </c>
      <c r="H257" s="4">
        <f t="shared" ref="H257:H265" si="20">ROUND((F257-G257),5)</f>
        <v>137.72999999999999</v>
      </c>
      <c r="I257" s="5">
        <f t="shared" ref="I257:I265" si="21">ROUND(IF(G257=0, IF(F257=0, 0, 1), F257/G257),5)</f>
        <v>1.2118899999999999</v>
      </c>
    </row>
    <row r="258" spans="1:9" x14ac:dyDescent="0.25">
      <c r="A258" s="3"/>
      <c r="B258" s="3"/>
      <c r="C258" s="3"/>
      <c r="D258" s="3"/>
      <c r="E258" s="3" t="s">
        <v>260</v>
      </c>
      <c r="F258" s="4">
        <v>123.26</v>
      </c>
      <c r="G258" s="4">
        <v>350</v>
      </c>
      <c r="H258" s="4">
        <f t="shared" si="20"/>
        <v>-226.74</v>
      </c>
      <c r="I258" s="5">
        <f t="shared" si="21"/>
        <v>0.35216999999999998</v>
      </c>
    </row>
    <row r="259" spans="1:9" x14ac:dyDescent="0.25">
      <c r="A259" s="3"/>
      <c r="B259" s="3"/>
      <c r="C259" s="3"/>
      <c r="D259" s="3"/>
      <c r="E259" s="3" t="s">
        <v>261</v>
      </c>
      <c r="F259" s="4">
        <v>0</v>
      </c>
      <c r="G259" s="4">
        <v>1000</v>
      </c>
      <c r="H259" s="4">
        <f t="shared" si="20"/>
        <v>-1000</v>
      </c>
      <c r="I259" s="5">
        <f t="shared" si="21"/>
        <v>0</v>
      </c>
    </row>
    <row r="260" spans="1:9" ht="15.75" thickBot="1" x14ac:dyDescent="0.3">
      <c r="A260" s="3"/>
      <c r="B260" s="3"/>
      <c r="C260" s="3"/>
      <c r="D260" s="3"/>
      <c r="E260" s="3" t="s">
        <v>262</v>
      </c>
      <c r="F260" s="6">
        <v>0</v>
      </c>
      <c r="G260" s="6">
        <v>7000</v>
      </c>
      <c r="H260" s="6">
        <f t="shared" si="20"/>
        <v>-7000</v>
      </c>
      <c r="I260" s="7">
        <f t="shared" si="21"/>
        <v>0</v>
      </c>
    </row>
    <row r="261" spans="1:9" x14ac:dyDescent="0.25">
      <c r="A261" s="3"/>
      <c r="B261" s="3"/>
      <c r="C261" s="3"/>
      <c r="D261" s="3" t="s">
        <v>263</v>
      </c>
      <c r="E261" s="3"/>
      <c r="F261" s="4">
        <f>ROUND(SUM(F256:F260),5)</f>
        <v>910.99</v>
      </c>
      <c r="G261" s="4">
        <f>ROUND(SUM(G256:G260),5)</f>
        <v>9000</v>
      </c>
      <c r="H261" s="4">
        <f t="shared" si="20"/>
        <v>-8089.01</v>
      </c>
      <c r="I261" s="5">
        <f t="shared" si="21"/>
        <v>0.10122</v>
      </c>
    </row>
    <row r="262" spans="1:9" x14ac:dyDescent="0.25">
      <c r="A262" s="3"/>
      <c r="B262" s="3"/>
      <c r="C262" s="3"/>
      <c r="D262" s="3" t="s">
        <v>264</v>
      </c>
      <c r="E262" s="3"/>
      <c r="F262" s="4">
        <v>0</v>
      </c>
      <c r="G262" s="4">
        <v>5000</v>
      </c>
      <c r="H262" s="4">
        <f t="shared" si="20"/>
        <v>-5000</v>
      </c>
      <c r="I262" s="5">
        <f t="shared" si="21"/>
        <v>0</v>
      </c>
    </row>
    <row r="263" spans="1:9" x14ac:dyDescent="0.25">
      <c r="A263" s="3"/>
      <c r="B263" s="3"/>
      <c r="C263" s="3"/>
      <c r="D263" s="3" t="s">
        <v>265</v>
      </c>
      <c r="E263" s="3"/>
      <c r="F263" s="4">
        <v>0</v>
      </c>
      <c r="G263" s="4">
        <v>500</v>
      </c>
      <c r="H263" s="4">
        <f t="shared" si="20"/>
        <v>-500</v>
      </c>
      <c r="I263" s="5">
        <f t="shared" si="21"/>
        <v>0</v>
      </c>
    </row>
    <row r="264" spans="1:9" ht="15.75" thickBot="1" x14ac:dyDescent="0.3">
      <c r="A264" s="3"/>
      <c r="B264" s="3"/>
      <c r="C264" s="3"/>
      <c r="D264" s="3" t="s">
        <v>266</v>
      </c>
      <c r="E264" s="3"/>
      <c r="F264" s="6">
        <v>0</v>
      </c>
      <c r="G264" s="6">
        <v>750</v>
      </c>
      <c r="H264" s="6">
        <f t="shared" si="20"/>
        <v>-750</v>
      </c>
      <c r="I264" s="7">
        <f t="shared" si="21"/>
        <v>0</v>
      </c>
    </row>
    <row r="265" spans="1:9" x14ac:dyDescent="0.25">
      <c r="A265" s="3"/>
      <c r="B265" s="3"/>
      <c r="C265" s="3" t="s">
        <v>267</v>
      </c>
      <c r="D265" s="3"/>
      <c r="E265" s="3"/>
      <c r="F265" s="4">
        <f>ROUND(F247+F251+F255+SUM(F261:F264),5)</f>
        <v>1978.17</v>
      </c>
      <c r="G265" s="4">
        <f>ROUND(G247+G251+G255+SUM(G261:G264),5)</f>
        <v>44580</v>
      </c>
      <c r="H265" s="4">
        <f t="shared" si="20"/>
        <v>-42601.83</v>
      </c>
      <c r="I265" s="5">
        <f t="shared" si="21"/>
        <v>4.437E-2</v>
      </c>
    </row>
    <row r="266" spans="1:9" x14ac:dyDescent="0.25">
      <c r="A266" s="3"/>
      <c r="B266" s="3"/>
      <c r="C266" s="3" t="s">
        <v>268</v>
      </c>
      <c r="D266" s="3"/>
      <c r="E266" s="3"/>
      <c r="F266" s="4"/>
      <c r="G266" s="4"/>
      <c r="H266" s="4"/>
      <c r="I266" s="5"/>
    </row>
    <row r="267" spans="1:9" x14ac:dyDescent="0.25">
      <c r="A267" s="3"/>
      <c r="B267" s="3"/>
      <c r="C267" s="3"/>
      <c r="D267" s="3" t="s">
        <v>269</v>
      </c>
      <c r="E267" s="3"/>
      <c r="F267" s="4"/>
      <c r="G267" s="4"/>
      <c r="H267" s="4"/>
      <c r="I267" s="5"/>
    </row>
    <row r="268" spans="1:9" ht="15.75" thickBot="1" x14ac:dyDescent="0.3">
      <c r="A268" s="3"/>
      <c r="B268" s="3"/>
      <c r="C268" s="3"/>
      <c r="D268" s="3"/>
      <c r="E268" s="3" t="s">
        <v>270</v>
      </c>
      <c r="F268" s="6">
        <v>0</v>
      </c>
      <c r="G268" s="6">
        <v>750</v>
      </c>
      <c r="H268" s="6">
        <f>ROUND((F268-G268),5)</f>
        <v>-750</v>
      </c>
      <c r="I268" s="7">
        <f>ROUND(IF(G268=0, IF(F268=0, 0, 1), F268/G268),5)</f>
        <v>0</v>
      </c>
    </row>
    <row r="269" spans="1:9" x14ac:dyDescent="0.25">
      <c r="A269" s="3"/>
      <c r="B269" s="3"/>
      <c r="C269" s="3"/>
      <c r="D269" s="3" t="s">
        <v>271</v>
      </c>
      <c r="E269" s="3"/>
      <c r="F269" s="4">
        <f>ROUND(SUM(F267:F268),5)</f>
        <v>0</v>
      </c>
      <c r="G269" s="4">
        <f>ROUND(SUM(G267:G268),5)</f>
        <v>750</v>
      </c>
      <c r="H269" s="4">
        <f>ROUND((F269-G269),5)</f>
        <v>-750</v>
      </c>
      <c r="I269" s="5">
        <f>ROUND(IF(G269=0, IF(F269=0, 0, 1), F269/G269),5)</f>
        <v>0</v>
      </c>
    </row>
    <row r="270" spans="1:9" x14ac:dyDescent="0.25">
      <c r="A270" s="3"/>
      <c r="B270" s="3"/>
      <c r="C270" s="3"/>
      <c r="D270" s="3" t="s">
        <v>272</v>
      </c>
      <c r="E270" s="3"/>
      <c r="F270" s="4"/>
      <c r="G270" s="4"/>
      <c r="H270" s="4"/>
      <c r="I270" s="5"/>
    </row>
    <row r="271" spans="1:9" ht="15.75" thickBot="1" x14ac:dyDescent="0.3">
      <c r="A271" s="3"/>
      <c r="B271" s="3"/>
      <c r="C271" s="3"/>
      <c r="D271" s="3"/>
      <c r="E271" s="3" t="s">
        <v>273</v>
      </c>
      <c r="F271" s="4">
        <v>0</v>
      </c>
      <c r="G271" s="4">
        <v>250</v>
      </c>
      <c r="H271" s="4">
        <f>ROUND((F271-G271),5)</f>
        <v>-250</v>
      </c>
      <c r="I271" s="5">
        <f>ROUND(IF(G271=0, IF(F271=0, 0, 1), F271/G271),5)</f>
        <v>0</v>
      </c>
    </row>
    <row r="272" spans="1:9" ht="15.75" thickBot="1" x14ac:dyDescent="0.3">
      <c r="A272" s="3"/>
      <c r="B272" s="3"/>
      <c r="C272" s="3"/>
      <c r="D272" s="3" t="s">
        <v>274</v>
      </c>
      <c r="E272" s="3"/>
      <c r="F272" s="8">
        <f>ROUND(SUM(F270:F271),5)</f>
        <v>0</v>
      </c>
      <c r="G272" s="8">
        <f>ROUND(SUM(G270:G271),5)</f>
        <v>250</v>
      </c>
      <c r="H272" s="8">
        <f>ROUND((F272-G272),5)</f>
        <v>-250</v>
      </c>
      <c r="I272" s="9">
        <f>ROUND(IF(G272=0, IF(F272=0, 0, 1), F272/G272),5)</f>
        <v>0</v>
      </c>
    </row>
    <row r="273" spans="1:9" x14ac:dyDescent="0.25">
      <c r="A273" s="3"/>
      <c r="B273" s="3"/>
      <c r="C273" s="3" t="s">
        <v>275</v>
      </c>
      <c r="D273" s="3"/>
      <c r="E273" s="3"/>
      <c r="F273" s="4">
        <f>ROUND(F266+F269+F272,5)</f>
        <v>0</v>
      </c>
      <c r="G273" s="4">
        <f>ROUND(G266+G269+G272,5)</f>
        <v>1000</v>
      </c>
      <c r="H273" s="4">
        <f>ROUND((F273-G273),5)</f>
        <v>-1000</v>
      </c>
      <c r="I273" s="5">
        <f>ROUND(IF(G273=0, IF(F273=0, 0, 1), F273/G273),5)</f>
        <v>0</v>
      </c>
    </row>
    <row r="274" spans="1:9" x14ac:dyDescent="0.25">
      <c r="A274" s="3"/>
      <c r="B274" s="3"/>
      <c r="C274" s="3" t="s">
        <v>276</v>
      </c>
      <c r="D274" s="3"/>
      <c r="E274" s="3"/>
      <c r="F274" s="4">
        <v>0</v>
      </c>
      <c r="G274" s="4">
        <v>7000</v>
      </c>
      <c r="H274" s="4">
        <f>ROUND((F274-G274),5)</f>
        <v>-7000</v>
      </c>
      <c r="I274" s="5">
        <f>ROUND(IF(G274=0, IF(F274=0, 0, 1), F274/G274),5)</f>
        <v>0</v>
      </c>
    </row>
    <row r="275" spans="1:9" x14ac:dyDescent="0.25">
      <c r="A275" s="3"/>
      <c r="B275" s="3"/>
      <c r="C275" s="3" t="s">
        <v>277</v>
      </c>
      <c r="D275" s="3"/>
      <c r="E275" s="3"/>
      <c r="F275" s="4"/>
      <c r="G275" s="4"/>
      <c r="H275" s="4"/>
      <c r="I275" s="5"/>
    </row>
    <row r="276" spans="1:9" ht="15.75" thickBot="1" x14ac:dyDescent="0.3">
      <c r="A276" s="3"/>
      <c r="B276" s="3"/>
      <c r="C276" s="3"/>
      <c r="D276" s="3" t="s">
        <v>278</v>
      </c>
      <c r="E276" s="3"/>
      <c r="F276" s="6">
        <v>1867.78</v>
      </c>
      <c r="G276" s="4"/>
      <c r="H276" s="4"/>
      <c r="I276" s="5"/>
    </row>
    <row r="277" spans="1:9" x14ac:dyDescent="0.25">
      <c r="A277" s="3"/>
      <c r="B277" s="3"/>
      <c r="C277" s="3" t="s">
        <v>279</v>
      </c>
      <c r="D277" s="3"/>
      <c r="E277" s="3"/>
      <c r="F277" s="4">
        <f>ROUND(SUM(F275:F276),5)</f>
        <v>1867.78</v>
      </c>
      <c r="G277" s="4"/>
      <c r="H277" s="4"/>
      <c r="I277" s="5"/>
    </row>
    <row r="278" spans="1:9" x14ac:dyDescent="0.25">
      <c r="A278" s="3"/>
      <c r="B278" s="3"/>
      <c r="C278" s="3" t="s">
        <v>280</v>
      </c>
      <c r="D278" s="3"/>
      <c r="E278" s="3"/>
      <c r="F278" s="4"/>
      <c r="G278" s="4"/>
      <c r="H278" s="4"/>
      <c r="I278" s="5"/>
    </row>
    <row r="279" spans="1:9" ht="15.75" thickBot="1" x14ac:dyDescent="0.3">
      <c r="A279" s="3"/>
      <c r="B279" s="3"/>
      <c r="C279" s="3"/>
      <c r="D279" s="3" t="s">
        <v>281</v>
      </c>
      <c r="E279" s="3"/>
      <c r="F279" s="6">
        <v>0</v>
      </c>
      <c r="G279" s="6">
        <v>51717</v>
      </c>
      <c r="H279" s="6">
        <f>ROUND((F279-G279),5)</f>
        <v>-51717</v>
      </c>
      <c r="I279" s="7">
        <f>ROUND(IF(G279=0, IF(F279=0, 0, 1), F279/G279),5)</f>
        <v>0</v>
      </c>
    </row>
    <row r="280" spans="1:9" x14ac:dyDescent="0.25">
      <c r="A280" s="3"/>
      <c r="B280" s="3"/>
      <c r="C280" s="3" t="s">
        <v>282</v>
      </c>
      <c r="D280" s="3"/>
      <c r="E280" s="3"/>
      <c r="F280" s="4">
        <f>ROUND(SUM(F278:F279),5)</f>
        <v>0</v>
      </c>
      <c r="G280" s="4">
        <f>ROUND(SUM(G278:G279),5)</f>
        <v>51717</v>
      </c>
      <c r="H280" s="4">
        <f>ROUND((F280-G280),5)</f>
        <v>-51717</v>
      </c>
      <c r="I280" s="5">
        <f>ROUND(IF(G280=0, IF(F280=0, 0, 1), F280/G280),5)</f>
        <v>0</v>
      </c>
    </row>
    <row r="281" spans="1:9" x14ac:dyDescent="0.25">
      <c r="A281" s="3"/>
      <c r="B281" s="3"/>
      <c r="C281" s="3" t="s">
        <v>283</v>
      </c>
      <c r="D281" s="3"/>
      <c r="E281" s="3"/>
      <c r="F281" s="4"/>
      <c r="G281" s="4"/>
      <c r="H281" s="4"/>
      <c r="I281" s="5"/>
    </row>
    <row r="282" spans="1:9" x14ac:dyDescent="0.25">
      <c r="A282" s="3"/>
      <c r="B282" s="3"/>
      <c r="C282" s="3"/>
      <c r="D282" s="3" t="s">
        <v>284</v>
      </c>
      <c r="E282" s="3"/>
      <c r="F282" s="4">
        <v>0</v>
      </c>
      <c r="G282" s="4">
        <v>10000</v>
      </c>
      <c r="H282" s="4">
        <f>ROUND((F282-G282),5)</f>
        <v>-10000</v>
      </c>
      <c r="I282" s="5">
        <f>ROUND(IF(G282=0, IF(F282=0, 0, 1), F282/G282),5)</f>
        <v>0</v>
      </c>
    </row>
    <row r="283" spans="1:9" ht="15.75" thickBot="1" x14ac:dyDescent="0.3">
      <c r="A283" s="3"/>
      <c r="B283" s="3"/>
      <c r="C283" s="3"/>
      <c r="D283" s="3" t="s">
        <v>285</v>
      </c>
      <c r="E283" s="3"/>
      <c r="F283" s="6">
        <v>0</v>
      </c>
      <c r="G283" s="6">
        <v>6320</v>
      </c>
      <c r="H283" s="6">
        <f>ROUND((F283-G283),5)</f>
        <v>-6320</v>
      </c>
      <c r="I283" s="7">
        <f>ROUND(IF(G283=0, IF(F283=0, 0, 1), F283/G283),5)</f>
        <v>0</v>
      </c>
    </row>
    <row r="284" spans="1:9" x14ac:dyDescent="0.25">
      <c r="A284" s="3"/>
      <c r="B284" s="3"/>
      <c r="C284" s="3" t="s">
        <v>286</v>
      </c>
      <c r="D284" s="3"/>
      <c r="E284" s="3"/>
      <c r="F284" s="4">
        <f>ROUND(SUM(F281:F283),5)</f>
        <v>0</v>
      </c>
      <c r="G284" s="4">
        <f>ROUND(SUM(G281:G283),5)</f>
        <v>16320</v>
      </c>
      <c r="H284" s="4">
        <f>ROUND((F284-G284),5)</f>
        <v>-16320</v>
      </c>
      <c r="I284" s="5">
        <f>ROUND(IF(G284=0, IF(F284=0, 0, 1), F284/G284),5)</f>
        <v>0</v>
      </c>
    </row>
    <row r="285" spans="1:9" x14ac:dyDescent="0.25">
      <c r="A285" s="3"/>
      <c r="B285" s="3"/>
      <c r="C285" s="3" t="s">
        <v>287</v>
      </c>
      <c r="D285" s="3"/>
      <c r="E285" s="3"/>
      <c r="F285" s="4"/>
      <c r="G285" s="4"/>
      <c r="H285" s="4"/>
      <c r="I285" s="5"/>
    </row>
    <row r="286" spans="1:9" x14ac:dyDescent="0.25">
      <c r="A286" s="3"/>
      <c r="B286" s="3"/>
      <c r="C286" s="3"/>
      <c r="D286" s="3" t="s">
        <v>288</v>
      </c>
      <c r="E286" s="3"/>
      <c r="F286" s="4">
        <v>0</v>
      </c>
      <c r="G286" s="4">
        <v>1700</v>
      </c>
      <c r="H286" s="4">
        <f>ROUND((F286-G286),5)</f>
        <v>-1700</v>
      </c>
      <c r="I286" s="5">
        <f>ROUND(IF(G286=0, IF(F286=0, 0, 1), F286/G286),5)</f>
        <v>0</v>
      </c>
    </row>
    <row r="287" spans="1:9" x14ac:dyDescent="0.25">
      <c r="A287" s="3"/>
      <c r="B287" s="3"/>
      <c r="C287" s="3"/>
      <c r="D287" s="3" t="s">
        <v>289</v>
      </c>
      <c r="E287" s="3"/>
      <c r="F287" s="4">
        <v>0</v>
      </c>
      <c r="G287" s="4">
        <v>159000</v>
      </c>
      <c r="H287" s="4">
        <f>ROUND((F287-G287),5)</f>
        <v>-159000</v>
      </c>
      <c r="I287" s="5">
        <f>ROUND(IF(G287=0, IF(F287=0, 0, 1), F287/G287),5)</f>
        <v>0</v>
      </c>
    </row>
    <row r="288" spans="1:9" ht="15.75" thickBot="1" x14ac:dyDescent="0.3">
      <c r="A288" s="3"/>
      <c r="B288" s="3"/>
      <c r="C288" s="3"/>
      <c r="D288" s="3" t="s">
        <v>290</v>
      </c>
      <c r="E288" s="3"/>
      <c r="F288" s="4">
        <v>35524</v>
      </c>
      <c r="G288" s="4"/>
      <c r="H288" s="4"/>
      <c r="I288" s="5"/>
    </row>
    <row r="289" spans="1:9" ht="15.75" thickBot="1" x14ac:dyDescent="0.3">
      <c r="A289" s="3"/>
      <c r="B289" s="3"/>
      <c r="C289" s="3" t="s">
        <v>291</v>
      </c>
      <c r="D289" s="3"/>
      <c r="E289" s="3"/>
      <c r="F289" s="10">
        <f>ROUND(SUM(F285:F288),5)</f>
        <v>35524</v>
      </c>
      <c r="G289" s="10">
        <f>ROUND(SUM(G285:G288),5)</f>
        <v>160700</v>
      </c>
      <c r="H289" s="10">
        <f>ROUND((F289-G289),5)</f>
        <v>-125176</v>
      </c>
      <c r="I289" s="11">
        <f>ROUND(IF(G289=0, IF(F289=0, 0, 1), F289/G289),5)</f>
        <v>0.22106000000000001</v>
      </c>
    </row>
    <row r="290" spans="1:9" ht="15.75" thickBot="1" x14ac:dyDescent="0.3">
      <c r="A290" s="3"/>
      <c r="B290" s="3" t="s">
        <v>292</v>
      </c>
      <c r="C290" s="3"/>
      <c r="D290" s="3"/>
      <c r="E290" s="3"/>
      <c r="F290" s="10">
        <f>ROUND(F65+F97+F105+F112+F126+F137+F142+F148+F184+F202+F206+F212+F246+F265+SUM(F273:F274)+F277+F280+F284+F289,5)</f>
        <v>235600.07</v>
      </c>
      <c r="G290" s="10">
        <f>ROUND(G65+G97+G105+G112+G126+G137+G142+G148+G184+G202+G206+G212+G246+G265+SUM(G273:G274)+G277+G280+G284+G289,5)</f>
        <v>1631375</v>
      </c>
      <c r="H290" s="10">
        <f>ROUND((F290-G290),5)</f>
        <v>-1395774.93</v>
      </c>
      <c r="I290" s="11">
        <f>ROUND(IF(G290=0, IF(F290=0, 0, 1), F290/G290),5)</f>
        <v>0.14441999999999999</v>
      </c>
    </row>
    <row r="291" spans="1:9" ht="15.75" thickBot="1" x14ac:dyDescent="0.3">
      <c r="A291" s="3" t="s">
        <v>293</v>
      </c>
      <c r="B291" s="3"/>
      <c r="C291" s="3"/>
      <c r="D291" s="3"/>
      <c r="E291" s="3"/>
      <c r="F291" s="12">
        <f>ROUND(F64-F290,5)</f>
        <v>-61074.63</v>
      </c>
      <c r="G291" s="12">
        <f>ROUND(G64-G290,5)</f>
        <v>132134</v>
      </c>
      <c r="H291" s="12">
        <f>ROUND((F291-G291),5)</f>
        <v>-193208.63</v>
      </c>
      <c r="I291" s="13">
        <f>ROUND(IF(G291=0, IF(F291=0, 0, 1), F291/G291),5)</f>
        <v>-0.46222000000000002</v>
      </c>
    </row>
    <row r="292" spans="1:9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F41C-8E12-4276-B4E8-CFBF99864101}">
  <dimension ref="A1:H208"/>
  <sheetViews>
    <sheetView tabSelected="1" workbookViewId="0">
      <selection activeCell="J6" sqref="J6"/>
    </sheetView>
  </sheetViews>
  <sheetFormatPr defaultRowHeight="15" x14ac:dyDescent="0.25"/>
  <sheetData>
    <row r="1" spans="1:8" ht="15.75" thickBot="1" x14ac:dyDescent="0.3">
      <c r="A1" s="1"/>
      <c r="B1" s="1"/>
      <c r="C1" s="1"/>
      <c r="D1" s="1"/>
      <c r="E1" s="1"/>
      <c r="F1" s="19" t="s">
        <v>738</v>
      </c>
      <c r="G1" s="19" t="s">
        <v>739</v>
      </c>
      <c r="H1" s="19" t="s">
        <v>323</v>
      </c>
    </row>
    <row r="2" spans="1:8" ht="15.75" thickTop="1" x14ac:dyDescent="0.25">
      <c r="A2" s="3"/>
      <c r="B2" s="3" t="s">
        <v>4</v>
      </c>
      <c r="C2" s="3"/>
      <c r="D2" s="3"/>
      <c r="E2" s="3"/>
      <c r="F2" s="4"/>
      <c r="G2" s="4"/>
      <c r="H2" s="4"/>
    </row>
    <row r="3" spans="1:8" x14ac:dyDescent="0.25">
      <c r="A3" s="3"/>
      <c r="B3" s="3"/>
      <c r="C3" s="3" t="s">
        <v>5</v>
      </c>
      <c r="D3" s="3"/>
      <c r="E3" s="3"/>
      <c r="F3" s="4"/>
      <c r="G3" s="4"/>
      <c r="H3" s="4"/>
    </row>
    <row r="4" spans="1:8" x14ac:dyDescent="0.25">
      <c r="A4" s="3"/>
      <c r="B4" s="3"/>
      <c r="C4" s="3"/>
      <c r="D4" s="3" t="s">
        <v>7</v>
      </c>
      <c r="E4" s="3"/>
      <c r="F4" s="4">
        <v>16901.349999999999</v>
      </c>
      <c r="G4" s="4">
        <v>0</v>
      </c>
      <c r="H4" s="4">
        <f>ROUND(SUM(F4:G4),5)</f>
        <v>16901.349999999999</v>
      </c>
    </row>
    <row r="5" spans="1:8" ht="15.75" thickBot="1" x14ac:dyDescent="0.3">
      <c r="A5" s="3"/>
      <c r="B5" s="3"/>
      <c r="C5" s="3"/>
      <c r="D5" s="3" t="s">
        <v>8</v>
      </c>
      <c r="E5" s="3"/>
      <c r="F5" s="6">
        <v>2433.62</v>
      </c>
      <c r="G5" s="6">
        <v>0</v>
      </c>
      <c r="H5" s="6">
        <f>ROUND(SUM(F5:G5),5)</f>
        <v>2433.62</v>
      </c>
    </row>
    <row r="6" spans="1:8" x14ac:dyDescent="0.25">
      <c r="A6" s="3"/>
      <c r="B6" s="3"/>
      <c r="C6" s="3" t="s">
        <v>9</v>
      </c>
      <c r="D6" s="3"/>
      <c r="E6" s="3"/>
      <c r="F6" s="4">
        <f>ROUND(SUM(F3:F5),5)</f>
        <v>19334.97</v>
      </c>
      <c r="G6" s="4">
        <f>ROUND(SUM(G3:G5),5)</f>
        <v>0</v>
      </c>
      <c r="H6" s="4">
        <f>ROUND(SUM(F6:G6),5)</f>
        <v>19334.97</v>
      </c>
    </row>
    <row r="7" spans="1:8" x14ac:dyDescent="0.25">
      <c r="A7" s="3"/>
      <c r="B7" s="3"/>
      <c r="C7" s="3" t="s">
        <v>10</v>
      </c>
      <c r="D7" s="3"/>
      <c r="E7" s="3"/>
      <c r="F7" s="4"/>
      <c r="G7" s="4"/>
      <c r="H7" s="4"/>
    </row>
    <row r="8" spans="1:8" x14ac:dyDescent="0.25">
      <c r="A8" s="3"/>
      <c r="B8" s="3"/>
      <c r="C8" s="3"/>
      <c r="D8" s="3" t="s">
        <v>11</v>
      </c>
      <c r="E8" s="3"/>
      <c r="F8" s="4">
        <v>3660.3</v>
      </c>
      <c r="G8" s="4">
        <v>1421</v>
      </c>
      <c r="H8" s="4">
        <f>ROUND(SUM(F8:G8),5)</f>
        <v>5081.3</v>
      </c>
    </row>
    <row r="9" spans="1:8" x14ac:dyDescent="0.25">
      <c r="A9" s="3"/>
      <c r="B9" s="3"/>
      <c r="C9" s="3"/>
      <c r="D9" s="3" t="s">
        <v>12</v>
      </c>
      <c r="E9" s="3"/>
      <c r="F9" s="4">
        <v>15208.41</v>
      </c>
      <c r="G9" s="4">
        <v>1792.68</v>
      </c>
      <c r="H9" s="4">
        <f>ROUND(SUM(F9:G9),5)</f>
        <v>17001.09</v>
      </c>
    </row>
    <row r="10" spans="1:8" ht="15.75" thickBot="1" x14ac:dyDescent="0.3">
      <c r="A10" s="3"/>
      <c r="B10" s="3"/>
      <c r="C10" s="3"/>
      <c r="D10" s="3" t="s">
        <v>13</v>
      </c>
      <c r="E10" s="3"/>
      <c r="F10" s="6">
        <v>7148.56</v>
      </c>
      <c r="G10" s="6">
        <v>-3598.09</v>
      </c>
      <c r="H10" s="6">
        <f>ROUND(SUM(F10:G10),5)</f>
        <v>3550.47</v>
      </c>
    </row>
    <row r="11" spans="1:8" x14ac:dyDescent="0.25">
      <c r="A11" s="3"/>
      <c r="B11" s="3"/>
      <c r="C11" s="3" t="s">
        <v>14</v>
      </c>
      <c r="D11" s="3"/>
      <c r="E11" s="3"/>
      <c r="F11" s="4">
        <f>ROUND(SUM(F7:F10),5)</f>
        <v>26017.27</v>
      </c>
      <c r="G11" s="4">
        <f>ROUND(SUM(G7:G10),5)</f>
        <v>-384.41</v>
      </c>
      <c r="H11" s="4">
        <f>ROUND(SUM(F11:G11),5)</f>
        <v>25632.86</v>
      </c>
    </row>
    <row r="12" spans="1:8" x14ac:dyDescent="0.25">
      <c r="A12" s="3"/>
      <c r="B12" s="3"/>
      <c r="C12" s="3" t="s">
        <v>15</v>
      </c>
      <c r="D12" s="3"/>
      <c r="E12" s="3"/>
      <c r="F12" s="4"/>
      <c r="G12" s="4"/>
      <c r="H12" s="4"/>
    </row>
    <row r="13" spans="1:8" ht="15.75" thickBot="1" x14ac:dyDescent="0.3">
      <c r="A13" s="3"/>
      <c r="B13" s="3"/>
      <c r="C13" s="3"/>
      <c r="D13" s="3" t="s">
        <v>17</v>
      </c>
      <c r="E13" s="3"/>
      <c r="F13" s="6">
        <v>210</v>
      </c>
      <c r="G13" s="6">
        <v>0</v>
      </c>
      <c r="H13" s="6">
        <f>ROUND(SUM(F13:G13),5)</f>
        <v>210</v>
      </c>
    </row>
    <row r="14" spans="1:8" x14ac:dyDescent="0.25">
      <c r="A14" s="3"/>
      <c r="B14" s="3"/>
      <c r="C14" s="3" t="s">
        <v>20</v>
      </c>
      <c r="D14" s="3"/>
      <c r="E14" s="3"/>
      <c r="F14" s="4">
        <f>ROUND(SUM(F12:F13),5)</f>
        <v>210</v>
      </c>
      <c r="G14" s="4">
        <f>ROUND(SUM(G12:G13),5)</f>
        <v>0</v>
      </c>
      <c r="H14" s="4">
        <f>ROUND(SUM(F14:G14),5)</f>
        <v>210</v>
      </c>
    </row>
    <row r="15" spans="1:8" x14ac:dyDescent="0.25">
      <c r="A15" s="3"/>
      <c r="B15" s="3"/>
      <c r="C15" s="3" t="s">
        <v>21</v>
      </c>
      <c r="D15" s="3"/>
      <c r="E15" s="3"/>
      <c r="F15" s="4"/>
      <c r="G15" s="4"/>
      <c r="H15" s="4"/>
    </row>
    <row r="16" spans="1:8" x14ac:dyDescent="0.25">
      <c r="A16" s="3"/>
      <c r="B16" s="3"/>
      <c r="C16" s="3"/>
      <c r="D16" s="3" t="s">
        <v>22</v>
      </c>
      <c r="E16" s="3"/>
      <c r="F16" s="4">
        <v>2.66</v>
      </c>
      <c r="G16" s="4">
        <v>0</v>
      </c>
      <c r="H16" s="4">
        <f>ROUND(SUM(F16:G16),5)</f>
        <v>2.66</v>
      </c>
    </row>
    <row r="17" spans="1:8" x14ac:dyDescent="0.25">
      <c r="A17" s="3"/>
      <c r="B17" s="3"/>
      <c r="C17" s="3"/>
      <c r="D17" s="3" t="s">
        <v>25</v>
      </c>
      <c r="E17" s="3"/>
      <c r="F17" s="4">
        <v>120</v>
      </c>
      <c r="G17" s="4">
        <v>0</v>
      </c>
      <c r="H17" s="4">
        <f>ROUND(SUM(F17:G17),5)</f>
        <v>120</v>
      </c>
    </row>
    <row r="18" spans="1:8" ht="15.75" thickBot="1" x14ac:dyDescent="0.3">
      <c r="A18" s="3"/>
      <c r="B18" s="3"/>
      <c r="C18" s="3"/>
      <c r="D18" s="3" t="s">
        <v>26</v>
      </c>
      <c r="E18" s="3"/>
      <c r="F18" s="6">
        <v>1280.5999999999999</v>
      </c>
      <c r="G18" s="6">
        <v>0</v>
      </c>
      <c r="H18" s="6">
        <f>ROUND(SUM(F18:G18),5)</f>
        <v>1280.5999999999999</v>
      </c>
    </row>
    <row r="19" spans="1:8" x14ac:dyDescent="0.25">
      <c r="A19" s="3"/>
      <c r="B19" s="3"/>
      <c r="C19" s="3" t="s">
        <v>27</v>
      </c>
      <c r="D19" s="3"/>
      <c r="E19" s="3"/>
      <c r="F19" s="4">
        <f>ROUND(SUM(F15:F18),5)</f>
        <v>1403.26</v>
      </c>
      <c r="G19" s="4">
        <f>ROUND(SUM(G15:G18),5)</f>
        <v>0</v>
      </c>
      <c r="H19" s="4">
        <f>ROUND(SUM(F19:G19),5)</f>
        <v>1403.26</v>
      </c>
    </row>
    <row r="20" spans="1:8" x14ac:dyDescent="0.25">
      <c r="A20" s="3"/>
      <c r="B20" s="3"/>
      <c r="C20" s="3" t="s">
        <v>31</v>
      </c>
      <c r="D20" s="3"/>
      <c r="E20" s="3"/>
      <c r="F20" s="4"/>
      <c r="G20" s="4"/>
      <c r="H20" s="4"/>
    </row>
    <row r="21" spans="1:8" ht="15.75" thickBot="1" x14ac:dyDescent="0.3">
      <c r="A21" s="3"/>
      <c r="B21" s="3"/>
      <c r="C21" s="3"/>
      <c r="D21" s="3" t="s">
        <v>32</v>
      </c>
      <c r="E21" s="3"/>
      <c r="F21" s="6">
        <v>30195</v>
      </c>
      <c r="G21" s="6">
        <v>0</v>
      </c>
      <c r="H21" s="6">
        <f>ROUND(SUM(F21:G21),5)</f>
        <v>30195</v>
      </c>
    </row>
    <row r="22" spans="1:8" x14ac:dyDescent="0.25">
      <c r="A22" s="3"/>
      <c r="B22" s="3"/>
      <c r="C22" s="3" t="s">
        <v>33</v>
      </c>
      <c r="D22" s="3"/>
      <c r="E22" s="3"/>
      <c r="F22" s="4">
        <f>ROUND(SUM(F20:F21),5)</f>
        <v>30195</v>
      </c>
      <c r="G22" s="4">
        <f>ROUND(SUM(G20:G21),5)</f>
        <v>0</v>
      </c>
      <c r="H22" s="4">
        <f>ROUND(SUM(F22:G22),5)</f>
        <v>30195</v>
      </c>
    </row>
    <row r="23" spans="1:8" x14ac:dyDescent="0.25">
      <c r="A23" s="3"/>
      <c r="B23" s="3"/>
      <c r="C23" s="3" t="s">
        <v>34</v>
      </c>
      <c r="D23" s="3"/>
      <c r="E23" s="3"/>
      <c r="F23" s="4"/>
      <c r="G23" s="4"/>
      <c r="H23" s="4"/>
    </row>
    <row r="24" spans="1:8" ht="15.75" thickBot="1" x14ac:dyDescent="0.3">
      <c r="A24" s="3"/>
      <c r="B24" s="3"/>
      <c r="C24" s="3"/>
      <c r="D24" s="3" t="s">
        <v>38</v>
      </c>
      <c r="E24" s="3"/>
      <c r="F24" s="6">
        <v>8757.07</v>
      </c>
      <c r="G24" s="6">
        <v>10873.93</v>
      </c>
      <c r="H24" s="6">
        <f>ROUND(SUM(F24:G24),5)</f>
        <v>19631</v>
      </c>
    </row>
    <row r="25" spans="1:8" x14ac:dyDescent="0.25">
      <c r="A25" s="3"/>
      <c r="B25" s="3"/>
      <c r="C25" s="3" t="s">
        <v>39</v>
      </c>
      <c r="D25" s="3"/>
      <c r="E25" s="3"/>
      <c r="F25" s="4">
        <f>ROUND(SUM(F23:F24),5)</f>
        <v>8757.07</v>
      </c>
      <c r="G25" s="4">
        <f>ROUND(SUM(G23:G24),5)</f>
        <v>10873.93</v>
      </c>
      <c r="H25" s="4">
        <f>ROUND(SUM(F25:G25),5)</f>
        <v>19631</v>
      </c>
    </row>
    <row r="26" spans="1:8" x14ac:dyDescent="0.25">
      <c r="A26" s="3"/>
      <c r="B26" s="3"/>
      <c r="C26" s="3" t="s">
        <v>40</v>
      </c>
      <c r="D26" s="3"/>
      <c r="E26" s="3"/>
      <c r="F26" s="4"/>
      <c r="G26" s="4"/>
      <c r="H26" s="4"/>
    </row>
    <row r="27" spans="1:8" x14ac:dyDescent="0.25">
      <c r="A27" s="3"/>
      <c r="B27" s="3"/>
      <c r="C27" s="3"/>
      <c r="D27" s="3" t="s">
        <v>41</v>
      </c>
      <c r="E27" s="3"/>
      <c r="F27" s="4">
        <v>90</v>
      </c>
      <c r="G27" s="4">
        <v>0</v>
      </c>
      <c r="H27" s="4">
        <f>ROUND(SUM(F27:G27),5)</f>
        <v>90</v>
      </c>
    </row>
    <row r="28" spans="1:8" x14ac:dyDescent="0.25">
      <c r="A28" s="3"/>
      <c r="B28" s="3"/>
      <c r="C28" s="3"/>
      <c r="D28" s="3" t="s">
        <v>42</v>
      </c>
      <c r="E28" s="3"/>
      <c r="F28" s="4">
        <v>125</v>
      </c>
      <c r="G28" s="4">
        <v>0</v>
      </c>
      <c r="H28" s="4">
        <f>ROUND(SUM(F28:G28),5)</f>
        <v>125</v>
      </c>
    </row>
    <row r="29" spans="1:8" ht="15.75" thickBot="1" x14ac:dyDescent="0.3">
      <c r="A29" s="3"/>
      <c r="B29" s="3"/>
      <c r="C29" s="3"/>
      <c r="D29" s="3" t="s">
        <v>44</v>
      </c>
      <c r="E29" s="3"/>
      <c r="F29" s="6">
        <v>50</v>
      </c>
      <c r="G29" s="6">
        <v>0</v>
      </c>
      <c r="H29" s="6">
        <f>ROUND(SUM(F29:G29),5)</f>
        <v>50</v>
      </c>
    </row>
    <row r="30" spans="1:8" x14ac:dyDescent="0.25">
      <c r="A30" s="3"/>
      <c r="B30" s="3"/>
      <c r="C30" s="3" t="s">
        <v>46</v>
      </c>
      <c r="D30" s="3"/>
      <c r="E30" s="3"/>
      <c r="F30" s="4">
        <f>ROUND(SUM(F26:F29),5)</f>
        <v>265</v>
      </c>
      <c r="G30" s="4">
        <f>ROUND(SUM(G26:G29),5)</f>
        <v>0</v>
      </c>
      <c r="H30" s="4">
        <f>ROUND(SUM(F30:G30),5)</f>
        <v>265</v>
      </c>
    </row>
    <row r="31" spans="1:8" x14ac:dyDescent="0.25">
      <c r="A31" s="3"/>
      <c r="B31" s="3"/>
      <c r="C31" s="3" t="s">
        <v>47</v>
      </c>
      <c r="D31" s="3"/>
      <c r="E31" s="3"/>
      <c r="F31" s="4"/>
      <c r="G31" s="4"/>
      <c r="H31" s="4"/>
    </row>
    <row r="32" spans="1:8" x14ac:dyDescent="0.25">
      <c r="A32" s="3"/>
      <c r="B32" s="3"/>
      <c r="C32" s="3"/>
      <c r="D32" s="3" t="s">
        <v>48</v>
      </c>
      <c r="E32" s="3"/>
      <c r="F32" s="4">
        <v>60</v>
      </c>
      <c r="G32" s="4">
        <v>0</v>
      </c>
      <c r="H32" s="4">
        <f>ROUND(SUM(F32:G32),5)</f>
        <v>60</v>
      </c>
    </row>
    <row r="33" spans="1:8" x14ac:dyDescent="0.25">
      <c r="A33" s="3"/>
      <c r="B33" s="3"/>
      <c r="C33" s="3"/>
      <c r="D33" s="3" t="s">
        <v>49</v>
      </c>
      <c r="E33" s="3"/>
      <c r="F33" s="4">
        <v>5102.22</v>
      </c>
      <c r="G33" s="4">
        <v>0</v>
      </c>
      <c r="H33" s="4">
        <f>ROUND(SUM(F33:G33),5)</f>
        <v>5102.22</v>
      </c>
    </row>
    <row r="34" spans="1:8" ht="15.75" thickBot="1" x14ac:dyDescent="0.3">
      <c r="A34" s="3"/>
      <c r="B34" s="3"/>
      <c r="C34" s="3"/>
      <c r="D34" s="3" t="s">
        <v>50</v>
      </c>
      <c r="E34" s="3"/>
      <c r="F34" s="6">
        <v>725</v>
      </c>
      <c r="G34" s="6">
        <v>0</v>
      </c>
      <c r="H34" s="6">
        <f>ROUND(SUM(F34:G34),5)</f>
        <v>725</v>
      </c>
    </row>
    <row r="35" spans="1:8" x14ac:dyDescent="0.25">
      <c r="A35" s="3"/>
      <c r="B35" s="3"/>
      <c r="C35" s="3" t="s">
        <v>52</v>
      </c>
      <c r="D35" s="3"/>
      <c r="E35" s="3"/>
      <c r="F35" s="4">
        <f>ROUND(SUM(F31:F34),5)</f>
        <v>5887.22</v>
      </c>
      <c r="G35" s="4">
        <f>ROUND(SUM(G31:G34),5)</f>
        <v>0</v>
      </c>
      <c r="H35" s="4">
        <f>ROUND(SUM(F35:G35),5)</f>
        <v>5887.22</v>
      </c>
    </row>
    <row r="36" spans="1:8" x14ac:dyDescent="0.25">
      <c r="A36" s="3"/>
      <c r="B36" s="3"/>
      <c r="C36" s="3" t="s">
        <v>56</v>
      </c>
      <c r="D36" s="3"/>
      <c r="E36" s="3"/>
      <c r="F36" s="4"/>
      <c r="G36" s="4"/>
      <c r="H36" s="4"/>
    </row>
    <row r="37" spans="1:8" x14ac:dyDescent="0.25">
      <c r="A37" s="3"/>
      <c r="B37" s="3"/>
      <c r="C37" s="3"/>
      <c r="D37" s="3" t="s">
        <v>57</v>
      </c>
      <c r="E37" s="3"/>
      <c r="F37" s="4">
        <v>650</v>
      </c>
      <c r="G37" s="4">
        <v>0</v>
      </c>
      <c r="H37" s="4">
        <f>ROUND(SUM(F37:G37),5)</f>
        <v>650</v>
      </c>
    </row>
    <row r="38" spans="1:8" ht="15.75" thickBot="1" x14ac:dyDescent="0.3">
      <c r="A38" s="3"/>
      <c r="B38" s="3"/>
      <c r="C38" s="3"/>
      <c r="D38" s="3" t="s">
        <v>58</v>
      </c>
      <c r="E38" s="3"/>
      <c r="F38" s="6">
        <v>15.13</v>
      </c>
      <c r="G38" s="6">
        <v>0</v>
      </c>
      <c r="H38" s="6">
        <f>ROUND(SUM(F38:G38),5)</f>
        <v>15.13</v>
      </c>
    </row>
    <row r="39" spans="1:8" x14ac:dyDescent="0.25">
      <c r="A39" s="3"/>
      <c r="B39" s="3"/>
      <c r="C39" s="3" t="s">
        <v>59</v>
      </c>
      <c r="D39" s="3"/>
      <c r="E39" s="3"/>
      <c r="F39" s="4">
        <f>ROUND(SUM(F36:F38),5)</f>
        <v>665.13</v>
      </c>
      <c r="G39" s="4">
        <f>ROUND(SUM(G36:G38),5)</f>
        <v>0</v>
      </c>
      <c r="H39" s="4">
        <f>ROUND(SUM(F39:G39),5)</f>
        <v>665.13</v>
      </c>
    </row>
    <row r="40" spans="1:8" x14ac:dyDescent="0.25">
      <c r="A40" s="3"/>
      <c r="B40" s="3"/>
      <c r="C40" s="3" t="s">
        <v>63</v>
      </c>
      <c r="D40" s="3"/>
      <c r="E40" s="3"/>
      <c r="F40" s="4"/>
      <c r="G40" s="4"/>
      <c r="H40" s="4"/>
    </row>
    <row r="41" spans="1:8" ht="15.75" thickBot="1" x14ac:dyDescent="0.3">
      <c r="A41" s="3"/>
      <c r="B41" s="3"/>
      <c r="C41" s="3"/>
      <c r="D41" s="3" t="s">
        <v>64</v>
      </c>
      <c r="E41" s="3"/>
      <c r="F41" s="4">
        <v>71301</v>
      </c>
      <c r="G41" s="4">
        <v>0</v>
      </c>
      <c r="H41" s="4">
        <f>ROUND(SUM(F41:G41),5)</f>
        <v>71301</v>
      </c>
    </row>
    <row r="42" spans="1:8" ht="15.75" thickBot="1" x14ac:dyDescent="0.3">
      <c r="A42" s="3"/>
      <c r="B42" s="3"/>
      <c r="C42" s="3" t="s">
        <v>65</v>
      </c>
      <c r="D42" s="3"/>
      <c r="E42" s="3"/>
      <c r="F42" s="8">
        <f>ROUND(SUM(F40:F41),5)</f>
        <v>71301</v>
      </c>
      <c r="G42" s="8">
        <f>ROUND(SUM(G40:G41),5)</f>
        <v>0</v>
      </c>
      <c r="H42" s="8">
        <f>ROUND(SUM(F42:G42),5)</f>
        <v>71301</v>
      </c>
    </row>
    <row r="43" spans="1:8" x14ac:dyDescent="0.25">
      <c r="A43" s="3"/>
      <c r="B43" s="3" t="s">
        <v>66</v>
      </c>
      <c r="C43" s="3"/>
      <c r="D43" s="3"/>
      <c r="E43" s="3"/>
      <c r="F43" s="4">
        <f>ROUND(F2+F6+F11+F14+F19+F22+F25+F30+F35+F39+F42,5)</f>
        <v>164035.92000000001</v>
      </c>
      <c r="G43" s="4">
        <f>ROUND(G2+G6+G11+G14+G19+G22+G25+G30+G35+G39+G42,5)</f>
        <v>10489.52</v>
      </c>
      <c r="H43" s="4">
        <f>ROUND(SUM(F43:G43),5)</f>
        <v>174525.44</v>
      </c>
    </row>
    <row r="44" spans="1:8" x14ac:dyDescent="0.25">
      <c r="A44" s="3"/>
      <c r="B44" s="3" t="s">
        <v>67</v>
      </c>
      <c r="C44" s="3"/>
      <c r="D44" s="3"/>
      <c r="E44" s="3"/>
      <c r="F44" s="4"/>
      <c r="G44" s="4"/>
      <c r="H44" s="4"/>
    </row>
    <row r="45" spans="1:8" x14ac:dyDescent="0.25">
      <c r="A45" s="3"/>
      <c r="B45" s="3"/>
      <c r="C45" s="3" t="s">
        <v>68</v>
      </c>
      <c r="D45" s="3"/>
      <c r="E45" s="3"/>
      <c r="F45" s="4"/>
      <c r="G45" s="4"/>
      <c r="H45" s="4"/>
    </row>
    <row r="46" spans="1:8" x14ac:dyDescent="0.25">
      <c r="A46" s="3"/>
      <c r="B46" s="3"/>
      <c r="C46" s="3"/>
      <c r="D46" s="3" t="s">
        <v>69</v>
      </c>
      <c r="E46" s="3"/>
      <c r="F46" s="4"/>
      <c r="G46" s="4"/>
      <c r="H46" s="4"/>
    </row>
    <row r="47" spans="1:8" x14ac:dyDescent="0.25">
      <c r="A47" s="3"/>
      <c r="B47" s="3"/>
      <c r="C47" s="3"/>
      <c r="D47" s="3"/>
      <c r="E47" s="3" t="s">
        <v>70</v>
      </c>
      <c r="F47" s="4">
        <v>5115.38</v>
      </c>
      <c r="G47" s="4">
        <v>5115.38</v>
      </c>
      <c r="H47" s="4">
        <f t="shared" ref="H47:H52" si="0">ROUND(SUM(F47:G47),5)</f>
        <v>10230.76</v>
      </c>
    </row>
    <row r="48" spans="1:8" x14ac:dyDescent="0.25">
      <c r="A48" s="3"/>
      <c r="B48" s="3"/>
      <c r="C48" s="3"/>
      <c r="D48" s="3"/>
      <c r="E48" s="3" t="s">
        <v>73</v>
      </c>
      <c r="F48" s="4">
        <v>391.33</v>
      </c>
      <c r="G48" s="4">
        <v>391.33</v>
      </c>
      <c r="H48" s="4">
        <f t="shared" si="0"/>
        <v>782.66</v>
      </c>
    </row>
    <row r="49" spans="1:8" x14ac:dyDescent="0.25">
      <c r="A49" s="3"/>
      <c r="B49" s="3"/>
      <c r="C49" s="3"/>
      <c r="D49" s="3"/>
      <c r="E49" s="3" t="s">
        <v>74</v>
      </c>
      <c r="F49" s="4">
        <v>208.27</v>
      </c>
      <c r="G49" s="4">
        <v>0</v>
      </c>
      <c r="H49" s="4">
        <f t="shared" si="0"/>
        <v>208.27</v>
      </c>
    </row>
    <row r="50" spans="1:8" x14ac:dyDescent="0.25">
      <c r="A50" s="3"/>
      <c r="B50" s="3"/>
      <c r="C50" s="3"/>
      <c r="D50" s="3"/>
      <c r="E50" s="3" t="s">
        <v>76</v>
      </c>
      <c r="F50" s="4">
        <v>641.59</v>
      </c>
      <c r="G50" s="4">
        <v>641.59</v>
      </c>
      <c r="H50" s="4">
        <f t="shared" si="0"/>
        <v>1283.18</v>
      </c>
    </row>
    <row r="51" spans="1:8" ht="15.75" thickBot="1" x14ac:dyDescent="0.3">
      <c r="A51" s="3"/>
      <c r="B51" s="3"/>
      <c r="C51" s="3"/>
      <c r="D51" s="3"/>
      <c r="E51" s="3" t="s">
        <v>77</v>
      </c>
      <c r="F51" s="6">
        <v>323.08</v>
      </c>
      <c r="G51" s="6">
        <v>323.08</v>
      </c>
      <c r="H51" s="6">
        <f t="shared" si="0"/>
        <v>646.16</v>
      </c>
    </row>
    <row r="52" spans="1:8" x14ac:dyDescent="0.25">
      <c r="A52" s="3"/>
      <c r="B52" s="3"/>
      <c r="C52" s="3"/>
      <c r="D52" s="3" t="s">
        <v>78</v>
      </c>
      <c r="E52" s="3"/>
      <c r="F52" s="4">
        <f>ROUND(SUM(F46:F51),5)</f>
        <v>6679.65</v>
      </c>
      <c r="G52" s="4">
        <f>ROUND(SUM(G46:G51),5)</f>
        <v>6471.38</v>
      </c>
      <c r="H52" s="4">
        <f t="shared" si="0"/>
        <v>13151.03</v>
      </c>
    </row>
    <row r="53" spans="1:8" x14ac:dyDescent="0.25">
      <c r="A53" s="3"/>
      <c r="B53" s="3"/>
      <c r="C53" s="3"/>
      <c r="D53" s="3" t="s">
        <v>79</v>
      </c>
      <c r="E53" s="3"/>
      <c r="F53" s="4"/>
      <c r="G53" s="4"/>
      <c r="H53" s="4"/>
    </row>
    <row r="54" spans="1:8" x14ac:dyDescent="0.25">
      <c r="A54" s="3"/>
      <c r="B54" s="3"/>
      <c r="C54" s="3"/>
      <c r="D54" s="3"/>
      <c r="E54" s="3" t="s">
        <v>80</v>
      </c>
      <c r="F54" s="4">
        <v>67.22</v>
      </c>
      <c r="G54" s="4">
        <v>0</v>
      </c>
      <c r="H54" s="4">
        <f>ROUND(SUM(F54:G54),5)</f>
        <v>67.22</v>
      </c>
    </row>
    <row r="55" spans="1:8" x14ac:dyDescent="0.25">
      <c r="A55" s="3"/>
      <c r="B55" s="3"/>
      <c r="C55" s="3"/>
      <c r="D55" s="3"/>
      <c r="E55" s="3" t="s">
        <v>81</v>
      </c>
      <c r="F55" s="4">
        <v>29.52</v>
      </c>
      <c r="G55" s="4">
        <v>138.5</v>
      </c>
      <c r="H55" s="4">
        <f>ROUND(SUM(F55:G55),5)</f>
        <v>168.02</v>
      </c>
    </row>
    <row r="56" spans="1:8" x14ac:dyDescent="0.25">
      <c r="A56" s="3"/>
      <c r="B56" s="3"/>
      <c r="C56" s="3"/>
      <c r="D56" s="3"/>
      <c r="E56" s="3" t="s">
        <v>82</v>
      </c>
      <c r="F56" s="4">
        <v>259.44</v>
      </c>
      <c r="G56" s="4">
        <v>80.33</v>
      </c>
      <c r="H56" s="4">
        <f>ROUND(SUM(F56:G56),5)</f>
        <v>339.77</v>
      </c>
    </row>
    <row r="57" spans="1:8" ht="15.75" thickBot="1" x14ac:dyDescent="0.3">
      <c r="A57" s="3"/>
      <c r="B57" s="3"/>
      <c r="C57" s="3"/>
      <c r="D57" s="3"/>
      <c r="E57" s="3" t="s">
        <v>83</v>
      </c>
      <c r="F57" s="6">
        <v>235.36</v>
      </c>
      <c r="G57" s="6">
        <v>-10.99</v>
      </c>
      <c r="H57" s="6">
        <f>ROUND(SUM(F57:G57),5)</f>
        <v>224.37</v>
      </c>
    </row>
    <row r="58" spans="1:8" x14ac:dyDescent="0.25">
      <c r="A58" s="3"/>
      <c r="B58" s="3"/>
      <c r="C58" s="3"/>
      <c r="D58" s="3" t="s">
        <v>84</v>
      </c>
      <c r="E58" s="3"/>
      <c r="F58" s="4">
        <f>ROUND(SUM(F53:F57),5)</f>
        <v>591.54</v>
      </c>
      <c r="G58" s="4">
        <f>ROUND(SUM(G53:G57),5)</f>
        <v>207.84</v>
      </c>
      <c r="H58" s="4">
        <f>ROUND(SUM(F58:G58),5)</f>
        <v>799.38</v>
      </c>
    </row>
    <row r="59" spans="1:8" x14ac:dyDescent="0.25">
      <c r="A59" s="3"/>
      <c r="B59" s="3"/>
      <c r="C59" s="3"/>
      <c r="D59" s="3" t="s">
        <v>85</v>
      </c>
      <c r="E59" s="3"/>
      <c r="F59" s="4"/>
      <c r="G59" s="4"/>
      <c r="H59" s="4"/>
    </row>
    <row r="60" spans="1:8" x14ac:dyDescent="0.25">
      <c r="A60" s="3"/>
      <c r="B60" s="3"/>
      <c r="C60" s="3"/>
      <c r="D60" s="3"/>
      <c r="E60" s="3" t="s">
        <v>87</v>
      </c>
      <c r="F60" s="4">
        <v>376.47</v>
      </c>
      <c r="G60" s="4">
        <v>432.37</v>
      </c>
      <c r="H60" s="4">
        <f t="shared" ref="H60:H68" si="1">ROUND(SUM(F60:G60),5)</f>
        <v>808.84</v>
      </c>
    </row>
    <row r="61" spans="1:8" x14ac:dyDescent="0.25">
      <c r="A61" s="3"/>
      <c r="B61" s="3"/>
      <c r="C61" s="3"/>
      <c r="D61" s="3"/>
      <c r="E61" s="3" t="s">
        <v>90</v>
      </c>
      <c r="F61" s="4">
        <v>0</v>
      </c>
      <c r="G61" s="4">
        <v>831.75</v>
      </c>
      <c r="H61" s="4">
        <f t="shared" si="1"/>
        <v>831.75</v>
      </c>
    </row>
    <row r="62" spans="1:8" x14ac:dyDescent="0.25">
      <c r="A62" s="3"/>
      <c r="B62" s="3"/>
      <c r="C62" s="3"/>
      <c r="D62" s="3"/>
      <c r="E62" s="3" t="s">
        <v>91</v>
      </c>
      <c r="F62" s="4">
        <v>0</v>
      </c>
      <c r="G62" s="4">
        <v>1661</v>
      </c>
      <c r="H62" s="4">
        <f t="shared" si="1"/>
        <v>1661</v>
      </c>
    </row>
    <row r="63" spans="1:8" x14ac:dyDescent="0.25">
      <c r="A63" s="3"/>
      <c r="B63" s="3"/>
      <c r="C63" s="3"/>
      <c r="D63" s="3"/>
      <c r="E63" s="3" t="s">
        <v>92</v>
      </c>
      <c r="F63" s="4">
        <v>221.81</v>
      </c>
      <c r="G63" s="4">
        <v>0</v>
      </c>
      <c r="H63" s="4">
        <f t="shared" si="1"/>
        <v>221.81</v>
      </c>
    </row>
    <row r="64" spans="1:8" x14ac:dyDescent="0.25">
      <c r="A64" s="3"/>
      <c r="B64" s="3"/>
      <c r="C64" s="3"/>
      <c r="D64" s="3"/>
      <c r="E64" s="3" t="s">
        <v>93</v>
      </c>
      <c r="F64" s="4">
        <v>804.47</v>
      </c>
      <c r="G64" s="4">
        <v>426.49</v>
      </c>
      <c r="H64" s="4">
        <f t="shared" si="1"/>
        <v>1230.96</v>
      </c>
    </row>
    <row r="65" spans="1:8" ht="15.75" thickBot="1" x14ac:dyDescent="0.3">
      <c r="A65" s="3"/>
      <c r="B65" s="3"/>
      <c r="C65" s="3"/>
      <c r="D65" s="3"/>
      <c r="E65" s="3" t="s">
        <v>95</v>
      </c>
      <c r="F65" s="6">
        <v>7408</v>
      </c>
      <c r="G65" s="6">
        <v>0</v>
      </c>
      <c r="H65" s="6">
        <f t="shared" si="1"/>
        <v>7408</v>
      </c>
    </row>
    <row r="66" spans="1:8" x14ac:dyDescent="0.25">
      <c r="A66" s="3"/>
      <c r="B66" s="3"/>
      <c r="C66" s="3"/>
      <c r="D66" s="3" t="s">
        <v>97</v>
      </c>
      <c r="E66" s="3"/>
      <c r="F66" s="4">
        <f>ROUND(SUM(F59:F65),5)</f>
        <v>8810.75</v>
      </c>
      <c r="G66" s="4">
        <f>ROUND(SUM(G59:G65),5)</f>
        <v>3351.61</v>
      </c>
      <c r="H66" s="4">
        <f t="shared" si="1"/>
        <v>12162.36</v>
      </c>
    </row>
    <row r="67" spans="1:8" ht="15.75" thickBot="1" x14ac:dyDescent="0.3">
      <c r="A67" s="3"/>
      <c r="B67" s="3"/>
      <c r="C67" s="3"/>
      <c r="D67" s="3" t="s">
        <v>98</v>
      </c>
      <c r="E67" s="3"/>
      <c r="F67" s="6">
        <v>0</v>
      </c>
      <c r="G67" s="6">
        <v>2950</v>
      </c>
      <c r="H67" s="6">
        <f t="shared" si="1"/>
        <v>2950</v>
      </c>
    </row>
    <row r="68" spans="1:8" x14ac:dyDescent="0.25">
      <c r="A68" s="3"/>
      <c r="B68" s="3"/>
      <c r="C68" s="3" t="s">
        <v>99</v>
      </c>
      <c r="D68" s="3"/>
      <c r="E68" s="3"/>
      <c r="F68" s="4">
        <f>ROUND(F45+F52+F58+SUM(F66:F67),5)</f>
        <v>16081.94</v>
      </c>
      <c r="G68" s="4">
        <f>ROUND(G45+G52+G58+SUM(G66:G67),5)</f>
        <v>12980.83</v>
      </c>
      <c r="H68" s="4">
        <f t="shared" si="1"/>
        <v>29062.77</v>
      </c>
    </row>
    <row r="69" spans="1:8" x14ac:dyDescent="0.25">
      <c r="A69" s="3"/>
      <c r="B69" s="3"/>
      <c r="C69" s="3" t="s">
        <v>100</v>
      </c>
      <c r="D69" s="3"/>
      <c r="E69" s="3"/>
      <c r="F69" s="4"/>
      <c r="G69" s="4"/>
      <c r="H69" s="4"/>
    </row>
    <row r="70" spans="1:8" x14ac:dyDescent="0.25">
      <c r="A70" s="3"/>
      <c r="B70" s="3"/>
      <c r="C70" s="3"/>
      <c r="D70" s="3" t="s">
        <v>101</v>
      </c>
      <c r="E70" s="3"/>
      <c r="F70" s="4"/>
      <c r="G70" s="4"/>
      <c r="H70" s="4"/>
    </row>
    <row r="71" spans="1:8" x14ac:dyDescent="0.25">
      <c r="A71" s="3"/>
      <c r="B71" s="3"/>
      <c r="C71" s="3"/>
      <c r="D71" s="3"/>
      <c r="E71" s="3" t="s">
        <v>102</v>
      </c>
      <c r="F71" s="4">
        <v>453.81</v>
      </c>
      <c r="G71" s="4">
        <v>186.75</v>
      </c>
      <c r="H71" s="4">
        <f>ROUND(SUM(F71:G71),5)</f>
        <v>640.55999999999995</v>
      </c>
    </row>
    <row r="72" spans="1:8" x14ac:dyDescent="0.25">
      <c r="A72" s="3"/>
      <c r="B72" s="3"/>
      <c r="C72" s="3"/>
      <c r="D72" s="3"/>
      <c r="E72" s="3" t="s">
        <v>104</v>
      </c>
      <c r="F72" s="4">
        <v>1484.65</v>
      </c>
      <c r="G72" s="4">
        <v>1766.65</v>
      </c>
      <c r="H72" s="4">
        <f>ROUND(SUM(F72:G72),5)</f>
        <v>3251.3</v>
      </c>
    </row>
    <row r="73" spans="1:8" ht="15.75" thickBot="1" x14ac:dyDescent="0.3">
      <c r="A73" s="3"/>
      <c r="B73" s="3"/>
      <c r="C73" s="3"/>
      <c r="D73" s="3"/>
      <c r="E73" s="3" t="s">
        <v>105</v>
      </c>
      <c r="F73" s="4">
        <v>15</v>
      </c>
      <c r="G73" s="4">
        <v>15</v>
      </c>
      <c r="H73" s="4">
        <f>ROUND(SUM(F73:G73),5)</f>
        <v>30</v>
      </c>
    </row>
    <row r="74" spans="1:8" ht="15.75" thickBot="1" x14ac:dyDescent="0.3">
      <c r="A74" s="3"/>
      <c r="B74" s="3"/>
      <c r="C74" s="3"/>
      <c r="D74" s="3" t="s">
        <v>106</v>
      </c>
      <c r="E74" s="3"/>
      <c r="F74" s="8">
        <f>ROUND(SUM(F70:F73),5)</f>
        <v>1953.46</v>
      </c>
      <c r="G74" s="8">
        <f>ROUND(SUM(G70:G73),5)</f>
        <v>1968.4</v>
      </c>
      <c r="H74" s="8">
        <f>ROUND(SUM(F74:G74),5)</f>
        <v>3921.86</v>
      </c>
    </row>
    <row r="75" spans="1:8" x14ac:dyDescent="0.25">
      <c r="A75" s="3"/>
      <c r="B75" s="3"/>
      <c r="C75" s="3" t="s">
        <v>107</v>
      </c>
      <c r="D75" s="3"/>
      <c r="E75" s="3"/>
      <c r="F75" s="4">
        <f>ROUND(F69+F74,5)</f>
        <v>1953.46</v>
      </c>
      <c r="G75" s="4">
        <f>ROUND(G69+G74,5)</f>
        <v>1968.4</v>
      </c>
      <c r="H75" s="4">
        <f>ROUND(SUM(F75:G75),5)</f>
        <v>3921.86</v>
      </c>
    </row>
    <row r="76" spans="1:8" x14ac:dyDescent="0.25">
      <c r="A76" s="3"/>
      <c r="B76" s="3"/>
      <c r="C76" s="3" t="s">
        <v>108</v>
      </c>
      <c r="D76" s="3"/>
      <c r="E76" s="3"/>
      <c r="F76" s="4"/>
      <c r="G76" s="4"/>
      <c r="H76" s="4"/>
    </row>
    <row r="77" spans="1:8" x14ac:dyDescent="0.25">
      <c r="A77" s="3"/>
      <c r="B77" s="3"/>
      <c r="C77" s="3"/>
      <c r="D77" s="3" t="s">
        <v>109</v>
      </c>
      <c r="E77" s="3"/>
      <c r="F77" s="4"/>
      <c r="G77" s="4"/>
      <c r="H77" s="4"/>
    </row>
    <row r="78" spans="1:8" x14ac:dyDescent="0.25">
      <c r="A78" s="3"/>
      <c r="B78" s="3"/>
      <c r="C78" s="3"/>
      <c r="D78" s="3"/>
      <c r="E78" s="3" t="s">
        <v>111</v>
      </c>
      <c r="F78" s="4">
        <v>494.75</v>
      </c>
      <c r="G78" s="4">
        <v>276.57</v>
      </c>
      <c r="H78" s="4">
        <f>ROUND(SUM(F78:G78),5)</f>
        <v>771.32</v>
      </c>
    </row>
    <row r="79" spans="1:8" ht="15.75" thickBot="1" x14ac:dyDescent="0.3">
      <c r="A79" s="3"/>
      <c r="B79" s="3"/>
      <c r="C79" s="3"/>
      <c r="D79" s="3"/>
      <c r="E79" s="3" t="s">
        <v>112</v>
      </c>
      <c r="F79" s="4">
        <v>390</v>
      </c>
      <c r="G79" s="4">
        <v>-152.5</v>
      </c>
      <c r="H79" s="4">
        <f>ROUND(SUM(F79:G79),5)</f>
        <v>237.5</v>
      </c>
    </row>
    <row r="80" spans="1:8" ht="15.75" thickBot="1" x14ac:dyDescent="0.3">
      <c r="A80" s="3"/>
      <c r="B80" s="3"/>
      <c r="C80" s="3"/>
      <c r="D80" s="3" t="s">
        <v>113</v>
      </c>
      <c r="E80" s="3"/>
      <c r="F80" s="8">
        <f>ROUND(SUM(F77:F79),5)</f>
        <v>884.75</v>
      </c>
      <c r="G80" s="8">
        <f>ROUND(SUM(G77:G79),5)</f>
        <v>124.07</v>
      </c>
      <c r="H80" s="8">
        <f>ROUND(SUM(F80:G80),5)</f>
        <v>1008.82</v>
      </c>
    </row>
    <row r="81" spans="1:8" x14ac:dyDescent="0.25">
      <c r="A81" s="3"/>
      <c r="B81" s="3"/>
      <c r="C81" s="3" t="s">
        <v>114</v>
      </c>
      <c r="D81" s="3"/>
      <c r="E81" s="3"/>
      <c r="F81" s="4">
        <f>ROUND(F76+F80,5)</f>
        <v>884.75</v>
      </c>
      <c r="G81" s="4">
        <f>ROUND(G76+G80,5)</f>
        <v>124.07</v>
      </c>
      <c r="H81" s="4">
        <f>ROUND(SUM(F81:G81),5)</f>
        <v>1008.82</v>
      </c>
    </row>
    <row r="82" spans="1:8" x14ac:dyDescent="0.25">
      <c r="A82" s="3"/>
      <c r="B82" s="3"/>
      <c r="C82" s="3" t="s">
        <v>115</v>
      </c>
      <c r="D82" s="3"/>
      <c r="E82" s="3"/>
      <c r="F82" s="4"/>
      <c r="G82" s="4"/>
      <c r="H82" s="4"/>
    </row>
    <row r="83" spans="1:8" x14ac:dyDescent="0.25">
      <c r="A83" s="3"/>
      <c r="B83" s="3"/>
      <c r="C83" s="3"/>
      <c r="D83" s="3" t="s">
        <v>116</v>
      </c>
      <c r="E83" s="3"/>
      <c r="F83" s="4"/>
      <c r="G83" s="4"/>
      <c r="H83" s="4"/>
    </row>
    <row r="84" spans="1:8" x14ac:dyDescent="0.25">
      <c r="A84" s="3"/>
      <c r="B84" s="3"/>
      <c r="C84" s="3"/>
      <c r="D84" s="3"/>
      <c r="E84" s="3" t="s">
        <v>117</v>
      </c>
      <c r="F84" s="4">
        <v>1750</v>
      </c>
      <c r="G84" s="4">
        <v>1750</v>
      </c>
      <c r="H84" s="4">
        <f>ROUND(SUM(F84:G84),5)</f>
        <v>3500</v>
      </c>
    </row>
    <row r="85" spans="1:8" ht="15.75" thickBot="1" x14ac:dyDescent="0.3">
      <c r="A85" s="3"/>
      <c r="B85" s="3"/>
      <c r="C85" s="3"/>
      <c r="D85" s="3"/>
      <c r="E85" s="3" t="s">
        <v>118</v>
      </c>
      <c r="F85" s="6">
        <v>1228.5</v>
      </c>
      <c r="G85" s="6">
        <v>1796.1</v>
      </c>
      <c r="H85" s="6">
        <f>ROUND(SUM(F85:G85),5)</f>
        <v>3024.6</v>
      </c>
    </row>
    <row r="86" spans="1:8" x14ac:dyDescent="0.25">
      <c r="A86" s="3"/>
      <c r="B86" s="3"/>
      <c r="C86" s="3"/>
      <c r="D86" s="3" t="s">
        <v>120</v>
      </c>
      <c r="E86" s="3"/>
      <c r="F86" s="4">
        <f>ROUND(SUM(F83:F85),5)</f>
        <v>2978.5</v>
      </c>
      <c r="G86" s="4">
        <f>ROUND(SUM(G83:G85),5)</f>
        <v>3546.1</v>
      </c>
      <c r="H86" s="4">
        <f>ROUND(SUM(F86:G86),5)</f>
        <v>6524.6</v>
      </c>
    </row>
    <row r="87" spans="1:8" x14ac:dyDescent="0.25">
      <c r="A87" s="3"/>
      <c r="B87" s="3"/>
      <c r="C87" s="3"/>
      <c r="D87" s="3" t="s">
        <v>121</v>
      </c>
      <c r="E87" s="3"/>
      <c r="F87" s="4"/>
      <c r="G87" s="4"/>
      <c r="H87" s="4"/>
    </row>
    <row r="88" spans="1:8" ht="15.75" thickBot="1" x14ac:dyDescent="0.3">
      <c r="A88" s="3"/>
      <c r="B88" s="3"/>
      <c r="C88" s="3"/>
      <c r="D88" s="3"/>
      <c r="E88" s="3" t="s">
        <v>126</v>
      </c>
      <c r="F88" s="4">
        <v>475.5</v>
      </c>
      <c r="G88" s="4">
        <v>347</v>
      </c>
      <c r="H88" s="4">
        <f>ROUND(SUM(F88:G88),5)</f>
        <v>822.5</v>
      </c>
    </row>
    <row r="89" spans="1:8" ht="15.75" thickBot="1" x14ac:dyDescent="0.3">
      <c r="A89" s="3"/>
      <c r="B89" s="3"/>
      <c r="C89" s="3"/>
      <c r="D89" s="3" t="s">
        <v>127</v>
      </c>
      <c r="E89" s="3"/>
      <c r="F89" s="8">
        <f>ROUND(SUM(F87:F88),5)</f>
        <v>475.5</v>
      </c>
      <c r="G89" s="8">
        <f>ROUND(SUM(G87:G88),5)</f>
        <v>347</v>
      </c>
      <c r="H89" s="8">
        <f>ROUND(SUM(F89:G89),5)</f>
        <v>822.5</v>
      </c>
    </row>
    <row r="90" spans="1:8" x14ac:dyDescent="0.25">
      <c r="A90" s="3"/>
      <c r="B90" s="3"/>
      <c r="C90" s="3" t="s">
        <v>128</v>
      </c>
      <c r="D90" s="3"/>
      <c r="E90" s="3"/>
      <c r="F90" s="4">
        <f>ROUND(F82+F86+F89,5)</f>
        <v>3454</v>
      </c>
      <c r="G90" s="4">
        <f>ROUND(G82+G86+G89,5)</f>
        <v>3893.1</v>
      </c>
      <c r="H90" s="4">
        <f>ROUND(SUM(F90:G90),5)</f>
        <v>7347.1</v>
      </c>
    </row>
    <row r="91" spans="1:8" x14ac:dyDescent="0.25">
      <c r="A91" s="3"/>
      <c r="B91" s="3"/>
      <c r="C91" s="3" t="s">
        <v>129</v>
      </c>
      <c r="D91" s="3"/>
      <c r="E91" s="3"/>
      <c r="F91" s="4"/>
      <c r="G91" s="4"/>
      <c r="H91" s="4"/>
    </row>
    <row r="92" spans="1:8" x14ac:dyDescent="0.25">
      <c r="A92" s="3"/>
      <c r="B92" s="3"/>
      <c r="C92" s="3"/>
      <c r="D92" s="3" t="s">
        <v>130</v>
      </c>
      <c r="E92" s="3"/>
      <c r="F92" s="4"/>
      <c r="G92" s="4"/>
      <c r="H92" s="4"/>
    </row>
    <row r="93" spans="1:8" x14ac:dyDescent="0.25">
      <c r="A93" s="3"/>
      <c r="B93" s="3"/>
      <c r="C93" s="3"/>
      <c r="D93" s="3"/>
      <c r="E93" s="3" t="s">
        <v>132</v>
      </c>
      <c r="F93" s="4">
        <v>605.55999999999995</v>
      </c>
      <c r="G93" s="4">
        <v>144.47999999999999</v>
      </c>
      <c r="H93" s="4">
        <f>ROUND(SUM(F93:G93),5)</f>
        <v>750.04</v>
      </c>
    </row>
    <row r="94" spans="1:8" ht="15.75" thickBot="1" x14ac:dyDescent="0.3">
      <c r="A94" s="3"/>
      <c r="B94" s="3"/>
      <c r="C94" s="3"/>
      <c r="D94" s="3"/>
      <c r="E94" s="3" t="s">
        <v>133</v>
      </c>
      <c r="F94" s="6">
        <v>0</v>
      </c>
      <c r="G94" s="6">
        <v>2520</v>
      </c>
      <c r="H94" s="6">
        <f>ROUND(SUM(F94:G94),5)</f>
        <v>2520</v>
      </c>
    </row>
    <row r="95" spans="1:8" x14ac:dyDescent="0.25">
      <c r="A95" s="3"/>
      <c r="B95" s="3"/>
      <c r="C95" s="3"/>
      <c r="D95" s="3" t="s">
        <v>134</v>
      </c>
      <c r="E95" s="3"/>
      <c r="F95" s="4">
        <f>ROUND(SUM(F92:F94),5)</f>
        <v>605.55999999999995</v>
      </c>
      <c r="G95" s="4">
        <f>ROUND(SUM(G92:G94),5)</f>
        <v>2664.48</v>
      </c>
      <c r="H95" s="4">
        <f>ROUND(SUM(F95:G95),5)</f>
        <v>3270.04</v>
      </c>
    </row>
    <row r="96" spans="1:8" x14ac:dyDescent="0.25">
      <c r="A96" s="3"/>
      <c r="B96" s="3"/>
      <c r="C96" s="3"/>
      <c r="D96" s="3" t="s">
        <v>135</v>
      </c>
      <c r="E96" s="3"/>
      <c r="F96" s="4"/>
      <c r="G96" s="4"/>
      <c r="H96" s="4"/>
    </row>
    <row r="97" spans="1:8" x14ac:dyDescent="0.25">
      <c r="A97" s="3"/>
      <c r="B97" s="3"/>
      <c r="C97" s="3"/>
      <c r="D97" s="3"/>
      <c r="E97" s="3" t="s">
        <v>136</v>
      </c>
      <c r="F97" s="4">
        <v>15</v>
      </c>
      <c r="G97" s="4">
        <v>15</v>
      </c>
      <c r="H97" s="4">
        <f>ROUND(SUM(F97:G97),5)</f>
        <v>30</v>
      </c>
    </row>
    <row r="98" spans="1:8" ht="15.75" thickBot="1" x14ac:dyDescent="0.3">
      <c r="A98" s="3"/>
      <c r="B98" s="3"/>
      <c r="C98" s="3"/>
      <c r="D98" s="3"/>
      <c r="E98" s="3" t="s">
        <v>137</v>
      </c>
      <c r="F98" s="4">
        <v>0</v>
      </c>
      <c r="G98" s="4">
        <v>2508</v>
      </c>
      <c r="H98" s="4">
        <f>ROUND(SUM(F98:G98),5)</f>
        <v>2508</v>
      </c>
    </row>
    <row r="99" spans="1:8" ht="15.75" thickBot="1" x14ac:dyDescent="0.3">
      <c r="A99" s="3"/>
      <c r="B99" s="3"/>
      <c r="C99" s="3"/>
      <c r="D99" s="3" t="s">
        <v>138</v>
      </c>
      <c r="E99" s="3"/>
      <c r="F99" s="8">
        <f>ROUND(SUM(F96:F98),5)</f>
        <v>15</v>
      </c>
      <c r="G99" s="8">
        <f>ROUND(SUM(G96:G98),5)</f>
        <v>2523</v>
      </c>
      <c r="H99" s="8">
        <f>ROUND(SUM(F99:G99),5)</f>
        <v>2538</v>
      </c>
    </row>
    <row r="100" spans="1:8" x14ac:dyDescent="0.25">
      <c r="A100" s="3"/>
      <c r="B100" s="3"/>
      <c r="C100" s="3" t="s">
        <v>139</v>
      </c>
      <c r="D100" s="3"/>
      <c r="E100" s="3"/>
      <c r="F100" s="4">
        <f>ROUND(F91+F95+F99,5)</f>
        <v>620.55999999999995</v>
      </c>
      <c r="G100" s="4">
        <f>ROUND(G91+G95+G99,5)</f>
        <v>5187.4799999999996</v>
      </c>
      <c r="H100" s="4">
        <f>ROUND(SUM(F100:G100),5)</f>
        <v>5808.04</v>
      </c>
    </row>
    <row r="101" spans="1:8" x14ac:dyDescent="0.25">
      <c r="A101" s="3"/>
      <c r="B101" s="3"/>
      <c r="C101" s="3" t="s">
        <v>140</v>
      </c>
      <c r="D101" s="3"/>
      <c r="E101" s="3"/>
      <c r="F101" s="4"/>
      <c r="G101" s="4"/>
      <c r="H101" s="4"/>
    </row>
    <row r="102" spans="1:8" x14ac:dyDescent="0.25">
      <c r="A102" s="3"/>
      <c r="B102" s="3"/>
      <c r="C102" s="3"/>
      <c r="D102" s="3" t="s">
        <v>141</v>
      </c>
      <c r="E102" s="3"/>
      <c r="F102" s="4"/>
      <c r="G102" s="4"/>
      <c r="H102" s="4"/>
    </row>
    <row r="103" spans="1:8" ht="15.75" thickBot="1" x14ac:dyDescent="0.3">
      <c r="A103" s="3"/>
      <c r="B103" s="3"/>
      <c r="C103" s="3"/>
      <c r="D103" s="3"/>
      <c r="E103" s="3" t="s">
        <v>142</v>
      </c>
      <c r="F103" s="4">
        <v>5758</v>
      </c>
      <c r="G103" s="4">
        <v>2498.5</v>
      </c>
      <c r="H103" s="4">
        <f>ROUND(SUM(F103:G103),5)</f>
        <v>8256.5</v>
      </c>
    </row>
    <row r="104" spans="1:8" ht="15.75" thickBot="1" x14ac:dyDescent="0.3">
      <c r="A104" s="3"/>
      <c r="B104" s="3"/>
      <c r="C104" s="3"/>
      <c r="D104" s="3" t="s">
        <v>143</v>
      </c>
      <c r="E104" s="3"/>
      <c r="F104" s="8">
        <f>ROUND(SUM(F102:F103),5)</f>
        <v>5758</v>
      </c>
      <c r="G104" s="8">
        <f>ROUND(SUM(G102:G103),5)</f>
        <v>2498.5</v>
      </c>
      <c r="H104" s="8">
        <f>ROUND(SUM(F104:G104),5)</f>
        <v>8256.5</v>
      </c>
    </row>
    <row r="105" spans="1:8" x14ac:dyDescent="0.25">
      <c r="A105" s="3"/>
      <c r="B105" s="3"/>
      <c r="C105" s="3" t="s">
        <v>144</v>
      </c>
      <c r="D105" s="3"/>
      <c r="E105" s="3"/>
      <c r="F105" s="4">
        <f>ROUND(F101+F104,5)</f>
        <v>5758</v>
      </c>
      <c r="G105" s="4">
        <f>ROUND(G101+G104,5)</f>
        <v>2498.5</v>
      </c>
      <c r="H105" s="4">
        <f>ROUND(SUM(F105:G105),5)</f>
        <v>8256.5</v>
      </c>
    </row>
    <row r="106" spans="1:8" x14ac:dyDescent="0.25">
      <c r="A106" s="3"/>
      <c r="B106" s="3"/>
      <c r="C106" s="3" t="s">
        <v>145</v>
      </c>
      <c r="D106" s="3"/>
      <c r="E106" s="3"/>
      <c r="F106" s="4"/>
      <c r="G106" s="4"/>
      <c r="H106" s="4"/>
    </row>
    <row r="107" spans="1:8" x14ac:dyDescent="0.25">
      <c r="A107" s="3"/>
      <c r="B107" s="3"/>
      <c r="C107" s="3"/>
      <c r="D107" s="3" t="s">
        <v>146</v>
      </c>
      <c r="E107" s="3"/>
      <c r="F107" s="4"/>
      <c r="G107" s="4"/>
      <c r="H107" s="4"/>
    </row>
    <row r="108" spans="1:8" x14ac:dyDescent="0.25">
      <c r="A108" s="3"/>
      <c r="B108" s="3"/>
      <c r="C108" s="3"/>
      <c r="D108" s="3"/>
      <c r="E108" s="3" t="s">
        <v>147</v>
      </c>
      <c r="F108" s="4">
        <v>28</v>
      </c>
      <c r="G108" s="4">
        <v>73</v>
      </c>
      <c r="H108" s="4">
        <f>ROUND(SUM(F108:G108),5)</f>
        <v>101</v>
      </c>
    </row>
    <row r="109" spans="1:8" ht="15.75" thickBot="1" x14ac:dyDescent="0.3">
      <c r="A109" s="3"/>
      <c r="B109" s="3"/>
      <c r="C109" s="3"/>
      <c r="D109" s="3"/>
      <c r="E109" s="3" t="s">
        <v>148</v>
      </c>
      <c r="F109" s="4">
        <v>620</v>
      </c>
      <c r="G109" s="4">
        <v>620</v>
      </c>
      <c r="H109" s="4">
        <f>ROUND(SUM(F109:G109),5)</f>
        <v>1240</v>
      </c>
    </row>
    <row r="110" spans="1:8" ht="15.75" thickBot="1" x14ac:dyDescent="0.3">
      <c r="A110" s="3"/>
      <c r="B110" s="3"/>
      <c r="C110" s="3"/>
      <c r="D110" s="3" t="s">
        <v>149</v>
      </c>
      <c r="E110" s="3"/>
      <c r="F110" s="8">
        <f>ROUND(SUM(F107:F109),5)</f>
        <v>648</v>
      </c>
      <c r="G110" s="8">
        <f>ROUND(SUM(G107:G109),5)</f>
        <v>693</v>
      </c>
      <c r="H110" s="8">
        <f>ROUND(SUM(F110:G110),5)</f>
        <v>1341</v>
      </c>
    </row>
    <row r="111" spans="1:8" x14ac:dyDescent="0.25">
      <c r="A111" s="3"/>
      <c r="B111" s="3"/>
      <c r="C111" s="3" t="s">
        <v>150</v>
      </c>
      <c r="D111" s="3"/>
      <c r="E111" s="3"/>
      <c r="F111" s="4">
        <f>ROUND(F106+F110,5)</f>
        <v>648</v>
      </c>
      <c r="G111" s="4">
        <f>ROUND(G106+G110,5)</f>
        <v>693</v>
      </c>
      <c r="H111" s="4">
        <f>ROUND(SUM(F111:G111),5)</f>
        <v>1341</v>
      </c>
    </row>
    <row r="112" spans="1:8" x14ac:dyDescent="0.25">
      <c r="A112" s="3"/>
      <c r="B112" s="3"/>
      <c r="C112" s="3" t="s">
        <v>151</v>
      </c>
      <c r="D112" s="3"/>
      <c r="E112" s="3"/>
      <c r="F112" s="4"/>
      <c r="G112" s="4"/>
      <c r="H112" s="4"/>
    </row>
    <row r="113" spans="1:8" x14ac:dyDescent="0.25">
      <c r="A113" s="3"/>
      <c r="B113" s="3"/>
      <c r="C113" s="3"/>
      <c r="D113" s="3" t="s">
        <v>152</v>
      </c>
      <c r="E113" s="3"/>
      <c r="F113" s="4"/>
      <c r="G113" s="4"/>
      <c r="H113" s="4"/>
    </row>
    <row r="114" spans="1:8" x14ac:dyDescent="0.25">
      <c r="A114" s="3"/>
      <c r="B114" s="3"/>
      <c r="C114" s="3"/>
      <c r="D114" s="3"/>
      <c r="E114" s="3" t="s">
        <v>153</v>
      </c>
      <c r="F114" s="4">
        <v>5038.3599999999997</v>
      </c>
      <c r="G114" s="4">
        <v>5241.6000000000004</v>
      </c>
      <c r="H114" s="4">
        <f t="shared" ref="H114:H125" si="2">ROUND(SUM(F114:G114),5)</f>
        <v>10279.959999999999</v>
      </c>
    </row>
    <row r="115" spans="1:8" x14ac:dyDescent="0.25">
      <c r="A115" s="3"/>
      <c r="B115" s="3"/>
      <c r="C115" s="3"/>
      <c r="D115" s="3"/>
      <c r="E115" s="3" t="s">
        <v>154</v>
      </c>
      <c r="F115" s="4">
        <v>7956.96</v>
      </c>
      <c r="G115" s="4">
        <v>8084</v>
      </c>
      <c r="H115" s="4">
        <f t="shared" si="2"/>
        <v>16040.96</v>
      </c>
    </row>
    <row r="116" spans="1:8" x14ac:dyDescent="0.25">
      <c r="A116" s="3"/>
      <c r="B116" s="3"/>
      <c r="C116" s="3"/>
      <c r="D116" s="3"/>
      <c r="E116" s="3" t="s">
        <v>155</v>
      </c>
      <c r="F116" s="4">
        <v>6000</v>
      </c>
      <c r="G116" s="4">
        <v>8830.4</v>
      </c>
      <c r="H116" s="4">
        <f t="shared" si="2"/>
        <v>14830.4</v>
      </c>
    </row>
    <row r="117" spans="1:8" x14ac:dyDescent="0.25">
      <c r="A117" s="3"/>
      <c r="B117" s="3"/>
      <c r="C117" s="3"/>
      <c r="D117" s="3"/>
      <c r="E117" s="3" t="s">
        <v>156</v>
      </c>
      <c r="F117" s="4">
        <v>2568.8000000000002</v>
      </c>
      <c r="G117" s="4">
        <v>2606.4</v>
      </c>
      <c r="H117" s="4">
        <f t="shared" si="2"/>
        <v>5175.2</v>
      </c>
    </row>
    <row r="118" spans="1:8" x14ac:dyDescent="0.25">
      <c r="A118" s="3"/>
      <c r="B118" s="3"/>
      <c r="C118" s="3"/>
      <c r="D118" s="3"/>
      <c r="E118" s="3" t="s">
        <v>157</v>
      </c>
      <c r="F118" s="4">
        <v>1999.92</v>
      </c>
      <c r="G118" s="4">
        <v>2170.8000000000002</v>
      </c>
      <c r="H118" s="4">
        <f t="shared" si="2"/>
        <v>4170.72</v>
      </c>
    </row>
    <row r="119" spans="1:8" x14ac:dyDescent="0.25">
      <c r="A119" s="3"/>
      <c r="B119" s="3"/>
      <c r="C119" s="3"/>
      <c r="D119" s="3"/>
      <c r="E119" s="3" t="s">
        <v>158</v>
      </c>
      <c r="F119" s="4">
        <v>2729.44</v>
      </c>
      <c r="G119" s="4">
        <v>14.4</v>
      </c>
      <c r="H119" s="4">
        <f t="shared" si="2"/>
        <v>2743.84</v>
      </c>
    </row>
    <row r="120" spans="1:8" x14ac:dyDescent="0.25">
      <c r="A120" s="3"/>
      <c r="B120" s="3"/>
      <c r="C120" s="3"/>
      <c r="D120" s="3"/>
      <c r="E120" s="3" t="s">
        <v>159</v>
      </c>
      <c r="F120" s="4">
        <v>1443.26</v>
      </c>
      <c r="G120" s="4">
        <v>266.13</v>
      </c>
      <c r="H120" s="4">
        <f t="shared" si="2"/>
        <v>1709.39</v>
      </c>
    </row>
    <row r="121" spans="1:8" x14ac:dyDescent="0.25">
      <c r="A121" s="3"/>
      <c r="B121" s="3"/>
      <c r="C121" s="3"/>
      <c r="D121" s="3"/>
      <c r="E121" s="3" t="s">
        <v>161</v>
      </c>
      <c r="F121" s="4">
        <v>350</v>
      </c>
      <c r="G121" s="4">
        <v>405.6</v>
      </c>
      <c r="H121" s="4">
        <f t="shared" si="2"/>
        <v>755.6</v>
      </c>
    </row>
    <row r="122" spans="1:8" x14ac:dyDescent="0.25">
      <c r="A122" s="3"/>
      <c r="B122" s="3"/>
      <c r="C122" s="3"/>
      <c r="D122" s="3"/>
      <c r="E122" s="3" t="s">
        <v>162</v>
      </c>
      <c r="F122" s="4">
        <v>2121.87</v>
      </c>
      <c r="G122" s="4">
        <v>2106.1</v>
      </c>
      <c r="H122" s="4">
        <f t="shared" si="2"/>
        <v>4227.97</v>
      </c>
    </row>
    <row r="123" spans="1:8" x14ac:dyDescent="0.25">
      <c r="A123" s="3"/>
      <c r="B123" s="3"/>
      <c r="C123" s="3"/>
      <c r="D123" s="3"/>
      <c r="E123" s="3" t="s">
        <v>163</v>
      </c>
      <c r="F123" s="4">
        <v>267.45</v>
      </c>
      <c r="G123" s="4">
        <v>0</v>
      </c>
      <c r="H123" s="4">
        <f t="shared" si="2"/>
        <v>267.45</v>
      </c>
    </row>
    <row r="124" spans="1:8" ht="15.75" thickBot="1" x14ac:dyDescent="0.3">
      <c r="A124" s="3"/>
      <c r="B124" s="3"/>
      <c r="C124" s="3"/>
      <c r="D124" s="3"/>
      <c r="E124" s="3" t="s">
        <v>165</v>
      </c>
      <c r="F124" s="6">
        <v>2748.06</v>
      </c>
      <c r="G124" s="6">
        <v>3050.06</v>
      </c>
      <c r="H124" s="6">
        <f t="shared" si="2"/>
        <v>5798.12</v>
      </c>
    </row>
    <row r="125" spans="1:8" x14ac:dyDescent="0.25">
      <c r="A125" s="3"/>
      <c r="B125" s="3"/>
      <c r="C125" s="3"/>
      <c r="D125" s="3" t="s">
        <v>167</v>
      </c>
      <c r="E125" s="3"/>
      <c r="F125" s="4">
        <f>ROUND(SUM(F113:F124),5)</f>
        <v>33224.120000000003</v>
      </c>
      <c r="G125" s="4">
        <f>ROUND(SUM(G113:G124),5)</f>
        <v>32775.49</v>
      </c>
      <c r="H125" s="4">
        <f t="shared" si="2"/>
        <v>65999.61</v>
      </c>
    </row>
    <row r="126" spans="1:8" x14ac:dyDescent="0.25">
      <c r="A126" s="3"/>
      <c r="B126" s="3"/>
      <c r="C126" s="3"/>
      <c r="D126" s="3" t="s">
        <v>168</v>
      </c>
      <c r="E126" s="3"/>
      <c r="F126" s="4"/>
      <c r="G126" s="4"/>
      <c r="H126" s="4"/>
    </row>
    <row r="127" spans="1:8" x14ac:dyDescent="0.25">
      <c r="A127" s="3"/>
      <c r="B127" s="3"/>
      <c r="C127" s="3"/>
      <c r="D127" s="3"/>
      <c r="E127" s="3" t="s">
        <v>169</v>
      </c>
      <c r="F127" s="4">
        <v>0</v>
      </c>
      <c r="G127" s="4">
        <v>38.97</v>
      </c>
      <c r="H127" s="4">
        <f t="shared" ref="H127:H132" si="3">ROUND(SUM(F127:G127),5)</f>
        <v>38.97</v>
      </c>
    </row>
    <row r="128" spans="1:8" x14ac:dyDescent="0.25">
      <c r="A128" s="3"/>
      <c r="B128" s="3"/>
      <c r="C128" s="3"/>
      <c r="D128" s="3"/>
      <c r="E128" s="3" t="s">
        <v>170</v>
      </c>
      <c r="F128" s="4">
        <v>316.06</v>
      </c>
      <c r="G128" s="4">
        <v>80.319999999999993</v>
      </c>
      <c r="H128" s="4">
        <f t="shared" si="3"/>
        <v>396.38</v>
      </c>
    </row>
    <row r="129" spans="1:8" x14ac:dyDescent="0.25">
      <c r="A129" s="3"/>
      <c r="B129" s="3"/>
      <c r="C129" s="3"/>
      <c r="D129" s="3"/>
      <c r="E129" s="3" t="s">
        <v>171</v>
      </c>
      <c r="F129" s="4">
        <v>894.78</v>
      </c>
      <c r="G129" s="4">
        <v>0</v>
      </c>
      <c r="H129" s="4">
        <f t="shared" si="3"/>
        <v>894.78</v>
      </c>
    </row>
    <row r="130" spans="1:8" x14ac:dyDescent="0.25">
      <c r="A130" s="3"/>
      <c r="B130" s="3"/>
      <c r="C130" s="3"/>
      <c r="D130" s="3"/>
      <c r="E130" s="3" t="s">
        <v>172</v>
      </c>
      <c r="F130" s="4">
        <v>0</v>
      </c>
      <c r="G130" s="4">
        <v>74.09</v>
      </c>
      <c r="H130" s="4">
        <f t="shared" si="3"/>
        <v>74.09</v>
      </c>
    </row>
    <row r="131" spans="1:8" ht="15.75" thickBot="1" x14ac:dyDescent="0.3">
      <c r="A131" s="3"/>
      <c r="B131" s="3"/>
      <c r="C131" s="3"/>
      <c r="D131" s="3"/>
      <c r="E131" s="3" t="s">
        <v>173</v>
      </c>
      <c r="F131" s="6">
        <v>43.46</v>
      </c>
      <c r="G131" s="6">
        <v>28.94</v>
      </c>
      <c r="H131" s="6">
        <f t="shared" si="3"/>
        <v>72.400000000000006</v>
      </c>
    </row>
    <row r="132" spans="1:8" x14ac:dyDescent="0.25">
      <c r="A132" s="3"/>
      <c r="B132" s="3"/>
      <c r="C132" s="3"/>
      <c r="D132" s="3" t="s">
        <v>175</v>
      </c>
      <c r="E132" s="3"/>
      <c r="F132" s="4">
        <f>ROUND(SUM(F126:F131),5)</f>
        <v>1254.3</v>
      </c>
      <c r="G132" s="4">
        <f>ROUND(SUM(G126:G131),5)</f>
        <v>222.32</v>
      </c>
      <c r="H132" s="4">
        <f t="shared" si="3"/>
        <v>1476.62</v>
      </c>
    </row>
    <row r="133" spans="1:8" x14ac:dyDescent="0.25">
      <c r="A133" s="3"/>
      <c r="B133" s="3"/>
      <c r="C133" s="3"/>
      <c r="D133" s="3" t="s">
        <v>176</v>
      </c>
      <c r="E133" s="3"/>
      <c r="F133" s="4"/>
      <c r="G133" s="4"/>
      <c r="H133" s="4"/>
    </row>
    <row r="134" spans="1:8" x14ac:dyDescent="0.25">
      <c r="A134" s="3"/>
      <c r="B134" s="3"/>
      <c r="C134" s="3"/>
      <c r="D134" s="3"/>
      <c r="E134" s="3" t="s">
        <v>177</v>
      </c>
      <c r="F134" s="4">
        <v>712.05</v>
      </c>
      <c r="G134" s="4">
        <v>580.83000000000004</v>
      </c>
      <c r="H134" s="4">
        <f t="shared" ref="H134:H142" si="4">ROUND(SUM(F134:G134),5)</f>
        <v>1292.8800000000001</v>
      </c>
    </row>
    <row r="135" spans="1:8" x14ac:dyDescent="0.25">
      <c r="A135" s="3"/>
      <c r="B135" s="3"/>
      <c r="C135" s="3"/>
      <c r="D135" s="3"/>
      <c r="E135" s="3" t="s">
        <v>178</v>
      </c>
      <c r="F135" s="4">
        <v>0</v>
      </c>
      <c r="G135" s="4">
        <v>2603</v>
      </c>
      <c r="H135" s="4">
        <f t="shared" si="4"/>
        <v>2603</v>
      </c>
    </row>
    <row r="136" spans="1:8" x14ac:dyDescent="0.25">
      <c r="A136" s="3"/>
      <c r="B136" s="3"/>
      <c r="C136" s="3"/>
      <c r="D136" s="3"/>
      <c r="E136" s="3" t="s">
        <v>179</v>
      </c>
      <c r="F136" s="4">
        <v>0</v>
      </c>
      <c r="G136" s="4">
        <v>1354</v>
      </c>
      <c r="H136" s="4">
        <f t="shared" si="4"/>
        <v>1354</v>
      </c>
    </row>
    <row r="137" spans="1:8" x14ac:dyDescent="0.25">
      <c r="A137" s="3"/>
      <c r="B137" s="3"/>
      <c r="C137" s="3"/>
      <c r="D137" s="3"/>
      <c r="E137" s="3" t="s">
        <v>180</v>
      </c>
      <c r="F137" s="4">
        <v>0</v>
      </c>
      <c r="G137" s="4">
        <v>8590</v>
      </c>
      <c r="H137" s="4">
        <f t="shared" si="4"/>
        <v>8590</v>
      </c>
    </row>
    <row r="138" spans="1:8" x14ac:dyDescent="0.25">
      <c r="A138" s="3"/>
      <c r="B138" s="3"/>
      <c r="C138" s="3"/>
      <c r="D138" s="3"/>
      <c r="E138" s="3" t="s">
        <v>181</v>
      </c>
      <c r="F138" s="4">
        <v>1116</v>
      </c>
      <c r="G138" s="4">
        <v>1206.1600000000001</v>
      </c>
      <c r="H138" s="4">
        <f t="shared" si="4"/>
        <v>2322.16</v>
      </c>
    </row>
    <row r="139" spans="1:8" ht="15.75" thickBot="1" x14ac:dyDescent="0.3">
      <c r="A139" s="3"/>
      <c r="B139" s="3"/>
      <c r="C139" s="3"/>
      <c r="D139" s="3"/>
      <c r="E139" s="3" t="s">
        <v>182</v>
      </c>
      <c r="F139" s="6">
        <v>175</v>
      </c>
      <c r="G139" s="6">
        <v>175</v>
      </c>
      <c r="H139" s="6">
        <f t="shared" si="4"/>
        <v>350</v>
      </c>
    </row>
    <row r="140" spans="1:8" x14ac:dyDescent="0.25">
      <c r="A140" s="3"/>
      <c r="B140" s="3"/>
      <c r="C140" s="3"/>
      <c r="D140" s="3" t="s">
        <v>183</v>
      </c>
      <c r="E140" s="3"/>
      <c r="F140" s="4">
        <f>ROUND(SUM(F133:F139),5)</f>
        <v>2003.05</v>
      </c>
      <c r="G140" s="4">
        <f>ROUND(SUM(G133:G139),5)</f>
        <v>14508.99</v>
      </c>
      <c r="H140" s="4">
        <f t="shared" si="4"/>
        <v>16512.04</v>
      </c>
    </row>
    <row r="141" spans="1:8" ht="15.75" thickBot="1" x14ac:dyDescent="0.3">
      <c r="A141" s="3"/>
      <c r="B141" s="3"/>
      <c r="C141" s="3"/>
      <c r="D141" s="3" t="s">
        <v>184</v>
      </c>
      <c r="E141" s="3"/>
      <c r="F141" s="6">
        <v>0</v>
      </c>
      <c r="G141" s="6">
        <v>21.35</v>
      </c>
      <c r="H141" s="6">
        <f t="shared" si="4"/>
        <v>21.35</v>
      </c>
    </row>
    <row r="142" spans="1:8" x14ac:dyDescent="0.25">
      <c r="A142" s="3"/>
      <c r="B142" s="3"/>
      <c r="C142" s="3" t="s">
        <v>186</v>
      </c>
      <c r="D142" s="3"/>
      <c r="E142" s="3"/>
      <c r="F142" s="4">
        <f>ROUND(F112+F125+F132+SUM(F140:F141),5)</f>
        <v>36481.47</v>
      </c>
      <c r="G142" s="4">
        <f>ROUND(G112+G125+G132+SUM(G140:G141),5)</f>
        <v>47528.15</v>
      </c>
      <c r="H142" s="4">
        <f t="shared" si="4"/>
        <v>84009.62</v>
      </c>
    </row>
    <row r="143" spans="1:8" x14ac:dyDescent="0.25">
      <c r="A143" s="3"/>
      <c r="B143" s="3"/>
      <c r="C143" s="3" t="s">
        <v>187</v>
      </c>
      <c r="D143" s="3"/>
      <c r="E143" s="3"/>
      <c r="F143" s="4"/>
      <c r="G143" s="4"/>
      <c r="H143" s="4"/>
    </row>
    <row r="144" spans="1:8" x14ac:dyDescent="0.25">
      <c r="A144" s="3"/>
      <c r="B144" s="3"/>
      <c r="C144" s="3"/>
      <c r="D144" s="3" t="s">
        <v>188</v>
      </c>
      <c r="E144" s="3"/>
      <c r="F144" s="4"/>
      <c r="G144" s="4"/>
      <c r="H144" s="4"/>
    </row>
    <row r="145" spans="1:8" ht="15.75" thickBot="1" x14ac:dyDescent="0.3">
      <c r="A145" s="3"/>
      <c r="B145" s="3"/>
      <c r="C145" s="3"/>
      <c r="D145" s="3"/>
      <c r="E145" s="3" t="s">
        <v>189</v>
      </c>
      <c r="F145" s="6">
        <v>1378</v>
      </c>
      <c r="G145" s="6">
        <v>0</v>
      </c>
      <c r="H145" s="6">
        <f>ROUND(SUM(F145:G145),5)</f>
        <v>1378</v>
      </c>
    </row>
    <row r="146" spans="1:8" x14ac:dyDescent="0.25">
      <c r="A146" s="3"/>
      <c r="B146" s="3"/>
      <c r="C146" s="3"/>
      <c r="D146" s="3" t="s">
        <v>190</v>
      </c>
      <c r="E146" s="3"/>
      <c r="F146" s="4">
        <f>ROUND(SUM(F144:F145),5)</f>
        <v>1378</v>
      </c>
      <c r="G146" s="4">
        <f>ROUND(SUM(G144:G145),5)</f>
        <v>0</v>
      </c>
      <c r="H146" s="4">
        <f>ROUND(SUM(F146:G146),5)</f>
        <v>1378</v>
      </c>
    </row>
    <row r="147" spans="1:8" x14ac:dyDescent="0.25">
      <c r="A147" s="3"/>
      <c r="B147" s="3"/>
      <c r="C147" s="3"/>
      <c r="D147" s="3" t="s">
        <v>191</v>
      </c>
      <c r="E147" s="3"/>
      <c r="F147" s="4"/>
      <c r="G147" s="4"/>
      <c r="H147" s="4"/>
    </row>
    <row r="148" spans="1:8" ht="15.75" thickBot="1" x14ac:dyDescent="0.3">
      <c r="A148" s="3"/>
      <c r="B148" s="3"/>
      <c r="C148" s="3"/>
      <c r="D148" s="3"/>
      <c r="E148" s="3" t="s">
        <v>192</v>
      </c>
      <c r="F148" s="6">
        <v>60.04</v>
      </c>
      <c r="G148" s="6">
        <v>0</v>
      </c>
      <c r="H148" s="6">
        <f>ROUND(SUM(F148:G148),5)</f>
        <v>60.04</v>
      </c>
    </row>
    <row r="149" spans="1:8" x14ac:dyDescent="0.25">
      <c r="A149" s="3"/>
      <c r="B149" s="3"/>
      <c r="C149" s="3"/>
      <c r="D149" s="3" t="s">
        <v>193</v>
      </c>
      <c r="E149" s="3"/>
      <c r="F149" s="4">
        <f>ROUND(SUM(F147:F148),5)</f>
        <v>60.04</v>
      </c>
      <c r="G149" s="4">
        <f>ROUND(SUM(G147:G148),5)</f>
        <v>0</v>
      </c>
      <c r="H149" s="4">
        <f>ROUND(SUM(F149:G149),5)</f>
        <v>60.04</v>
      </c>
    </row>
    <row r="150" spans="1:8" x14ac:dyDescent="0.25">
      <c r="A150" s="3"/>
      <c r="B150" s="3"/>
      <c r="C150" s="3"/>
      <c r="D150" s="3" t="s">
        <v>194</v>
      </c>
      <c r="E150" s="3"/>
      <c r="F150" s="4"/>
      <c r="G150" s="4"/>
      <c r="H150" s="4"/>
    </row>
    <row r="151" spans="1:8" x14ac:dyDescent="0.25">
      <c r="A151" s="3"/>
      <c r="B151" s="3"/>
      <c r="C151" s="3"/>
      <c r="D151" s="3"/>
      <c r="E151" s="3" t="s">
        <v>195</v>
      </c>
      <c r="F151" s="4">
        <v>90.15</v>
      </c>
      <c r="G151" s="4">
        <v>90.05</v>
      </c>
      <c r="H151" s="4">
        <f t="shared" ref="H151:H158" si="5">ROUND(SUM(F151:G151),5)</f>
        <v>180.2</v>
      </c>
    </row>
    <row r="152" spans="1:8" x14ac:dyDescent="0.25">
      <c r="A152" s="3"/>
      <c r="B152" s="3"/>
      <c r="C152" s="3"/>
      <c r="D152" s="3"/>
      <c r="E152" s="3" t="s">
        <v>196</v>
      </c>
      <c r="F152" s="4">
        <v>1923.5</v>
      </c>
      <c r="G152" s="4">
        <v>2027.75</v>
      </c>
      <c r="H152" s="4">
        <f t="shared" si="5"/>
        <v>3951.25</v>
      </c>
    </row>
    <row r="153" spans="1:8" x14ac:dyDescent="0.25">
      <c r="A153" s="3"/>
      <c r="B153" s="3"/>
      <c r="C153" s="3"/>
      <c r="D153" s="3"/>
      <c r="E153" s="3" t="s">
        <v>197</v>
      </c>
      <c r="F153" s="4">
        <v>398.54</v>
      </c>
      <c r="G153" s="4">
        <v>0</v>
      </c>
      <c r="H153" s="4">
        <f t="shared" si="5"/>
        <v>398.54</v>
      </c>
    </row>
    <row r="154" spans="1:8" x14ac:dyDescent="0.25">
      <c r="A154" s="3"/>
      <c r="B154" s="3"/>
      <c r="C154" s="3"/>
      <c r="D154" s="3"/>
      <c r="E154" s="3" t="s">
        <v>198</v>
      </c>
      <c r="F154" s="4">
        <v>184.45</v>
      </c>
      <c r="G154" s="4">
        <v>259.45</v>
      </c>
      <c r="H154" s="4">
        <f t="shared" si="5"/>
        <v>443.9</v>
      </c>
    </row>
    <row r="155" spans="1:8" x14ac:dyDescent="0.25">
      <c r="A155" s="3"/>
      <c r="B155" s="3"/>
      <c r="C155" s="3"/>
      <c r="D155" s="3"/>
      <c r="E155" s="3" t="s">
        <v>199</v>
      </c>
      <c r="F155" s="4">
        <v>1705</v>
      </c>
      <c r="G155" s="4">
        <v>0</v>
      </c>
      <c r="H155" s="4">
        <f t="shared" si="5"/>
        <v>1705</v>
      </c>
    </row>
    <row r="156" spans="1:8" ht="15.75" thickBot="1" x14ac:dyDescent="0.3">
      <c r="A156" s="3"/>
      <c r="B156" s="3"/>
      <c r="C156" s="3"/>
      <c r="D156" s="3"/>
      <c r="E156" s="3" t="s">
        <v>201</v>
      </c>
      <c r="F156" s="4">
        <v>0</v>
      </c>
      <c r="G156" s="4">
        <v>690</v>
      </c>
      <c r="H156" s="4">
        <f t="shared" si="5"/>
        <v>690</v>
      </c>
    </row>
    <row r="157" spans="1:8" ht="15.75" thickBot="1" x14ac:dyDescent="0.3">
      <c r="A157" s="3"/>
      <c r="B157" s="3"/>
      <c r="C157" s="3"/>
      <c r="D157" s="3" t="s">
        <v>203</v>
      </c>
      <c r="E157" s="3"/>
      <c r="F157" s="8">
        <f>ROUND(SUM(F150:F156),5)</f>
        <v>4301.6400000000003</v>
      </c>
      <c r="G157" s="8">
        <f>ROUND(SUM(G150:G156),5)</f>
        <v>3067.25</v>
      </c>
      <c r="H157" s="8">
        <f t="shared" si="5"/>
        <v>7368.89</v>
      </c>
    </row>
    <row r="158" spans="1:8" x14ac:dyDescent="0.25">
      <c r="A158" s="3"/>
      <c r="B158" s="3"/>
      <c r="C158" s="3" t="s">
        <v>204</v>
      </c>
      <c r="D158" s="3"/>
      <c r="E158" s="3"/>
      <c r="F158" s="4">
        <f>ROUND(F143+F146+F149+F157,5)</f>
        <v>5739.68</v>
      </c>
      <c r="G158" s="4">
        <f>ROUND(G143+G146+G149+G157,5)</f>
        <v>3067.25</v>
      </c>
      <c r="H158" s="4">
        <f t="shared" si="5"/>
        <v>8806.93</v>
      </c>
    </row>
    <row r="159" spans="1:8" x14ac:dyDescent="0.25">
      <c r="A159" s="3"/>
      <c r="B159" s="3"/>
      <c r="C159" s="3" t="s">
        <v>205</v>
      </c>
      <c r="D159" s="3"/>
      <c r="E159" s="3"/>
      <c r="F159" s="4"/>
      <c r="G159" s="4"/>
      <c r="H159" s="4"/>
    </row>
    <row r="160" spans="1:8" ht="15.75" thickBot="1" x14ac:dyDescent="0.3">
      <c r="A160" s="3"/>
      <c r="B160" s="3"/>
      <c r="C160" s="3"/>
      <c r="D160" s="3" t="s">
        <v>206</v>
      </c>
      <c r="E160" s="3"/>
      <c r="F160" s="6">
        <v>5300</v>
      </c>
      <c r="G160" s="6">
        <v>1040</v>
      </c>
      <c r="H160" s="6">
        <f>ROUND(SUM(F160:G160),5)</f>
        <v>6340</v>
      </c>
    </row>
    <row r="161" spans="1:8" x14ac:dyDescent="0.25">
      <c r="A161" s="3"/>
      <c r="B161" s="3"/>
      <c r="C161" s="3" t="s">
        <v>208</v>
      </c>
      <c r="D161" s="3"/>
      <c r="E161" s="3"/>
      <c r="F161" s="4">
        <f>ROUND(SUM(F159:F160),5)</f>
        <v>5300</v>
      </c>
      <c r="G161" s="4">
        <f>ROUND(SUM(G159:G160),5)</f>
        <v>1040</v>
      </c>
      <c r="H161" s="4">
        <f>ROUND(SUM(F161:G161),5)</f>
        <v>6340</v>
      </c>
    </row>
    <row r="162" spans="1:8" x14ac:dyDescent="0.25">
      <c r="A162" s="3"/>
      <c r="B162" s="3"/>
      <c r="C162" s="3" t="s">
        <v>215</v>
      </c>
      <c r="D162" s="3"/>
      <c r="E162" s="3"/>
      <c r="F162" s="4"/>
      <c r="G162" s="4"/>
      <c r="H162" s="4"/>
    </row>
    <row r="163" spans="1:8" x14ac:dyDescent="0.25">
      <c r="A163" s="3"/>
      <c r="B163" s="3"/>
      <c r="C163" s="3"/>
      <c r="D163" s="3" t="s">
        <v>216</v>
      </c>
      <c r="E163" s="3"/>
      <c r="F163" s="4"/>
      <c r="G163" s="4"/>
      <c r="H163" s="4"/>
    </row>
    <row r="164" spans="1:8" x14ac:dyDescent="0.25">
      <c r="A164" s="3"/>
      <c r="B164" s="3"/>
      <c r="C164" s="3"/>
      <c r="D164" s="3"/>
      <c r="E164" s="3" t="s">
        <v>217</v>
      </c>
      <c r="F164" s="4">
        <v>9615.1</v>
      </c>
      <c r="G164" s="4">
        <v>10428.799999999999</v>
      </c>
      <c r="H164" s="4">
        <f>ROUND(SUM(F164:G164),5)</f>
        <v>20043.900000000001</v>
      </c>
    </row>
    <row r="165" spans="1:8" x14ac:dyDescent="0.25">
      <c r="A165" s="3"/>
      <c r="B165" s="3"/>
      <c r="C165" s="3"/>
      <c r="D165" s="3"/>
      <c r="E165" s="3" t="s">
        <v>218</v>
      </c>
      <c r="F165" s="4">
        <v>1031.96</v>
      </c>
      <c r="G165" s="4">
        <v>3063.87</v>
      </c>
      <c r="H165" s="4">
        <f>ROUND(SUM(F165:G165),5)</f>
        <v>4095.83</v>
      </c>
    </row>
    <row r="166" spans="1:8" x14ac:dyDescent="0.25">
      <c r="A166" s="3"/>
      <c r="B166" s="3"/>
      <c r="C166" s="3"/>
      <c r="D166" s="3"/>
      <c r="E166" s="3" t="s">
        <v>219</v>
      </c>
      <c r="F166" s="4">
        <v>814.5</v>
      </c>
      <c r="G166" s="4">
        <v>1032.2</v>
      </c>
      <c r="H166" s="4">
        <f>ROUND(SUM(F166:G166),5)</f>
        <v>1846.7</v>
      </c>
    </row>
    <row r="167" spans="1:8" ht="15.75" thickBot="1" x14ac:dyDescent="0.3">
      <c r="A167" s="3"/>
      <c r="B167" s="3"/>
      <c r="C167" s="3"/>
      <c r="D167" s="3"/>
      <c r="E167" s="3" t="s">
        <v>222</v>
      </c>
      <c r="F167" s="6">
        <v>2013.55</v>
      </c>
      <c r="G167" s="6">
        <v>2013.55</v>
      </c>
      <c r="H167" s="6">
        <f>ROUND(SUM(F167:G167),5)</f>
        <v>4027.1</v>
      </c>
    </row>
    <row r="168" spans="1:8" x14ac:dyDescent="0.25">
      <c r="A168" s="3"/>
      <c r="B168" s="3"/>
      <c r="C168" s="3"/>
      <c r="D168" s="3" t="s">
        <v>223</v>
      </c>
      <c r="E168" s="3"/>
      <c r="F168" s="4">
        <f>ROUND(SUM(F163:F167),5)</f>
        <v>13475.11</v>
      </c>
      <c r="G168" s="4">
        <f>ROUND(SUM(G163:G167),5)</f>
        <v>16538.419999999998</v>
      </c>
      <c r="H168" s="4">
        <f>ROUND(SUM(F168:G168),5)</f>
        <v>30013.53</v>
      </c>
    </row>
    <row r="169" spans="1:8" x14ac:dyDescent="0.25">
      <c r="A169" s="3"/>
      <c r="B169" s="3"/>
      <c r="C169" s="3"/>
      <c r="D169" s="3" t="s">
        <v>224</v>
      </c>
      <c r="E169" s="3"/>
      <c r="F169" s="4"/>
      <c r="G169" s="4"/>
      <c r="H169" s="4"/>
    </row>
    <row r="170" spans="1:8" x14ac:dyDescent="0.25">
      <c r="A170" s="3"/>
      <c r="B170" s="3"/>
      <c r="C170" s="3"/>
      <c r="D170" s="3"/>
      <c r="E170" s="3" t="s">
        <v>225</v>
      </c>
      <c r="F170" s="4">
        <v>916.16</v>
      </c>
      <c r="G170" s="4">
        <v>0</v>
      </c>
      <c r="H170" s="4">
        <f>ROUND(SUM(F170:G170),5)</f>
        <v>916.16</v>
      </c>
    </row>
    <row r="171" spans="1:8" x14ac:dyDescent="0.25">
      <c r="A171" s="3"/>
      <c r="B171" s="3"/>
      <c r="C171" s="3"/>
      <c r="D171" s="3"/>
      <c r="E171" s="3" t="s">
        <v>226</v>
      </c>
      <c r="F171" s="4">
        <v>388.7</v>
      </c>
      <c r="G171" s="4">
        <v>0</v>
      </c>
      <c r="H171" s="4">
        <f>ROUND(SUM(F171:G171),5)</f>
        <v>388.7</v>
      </c>
    </row>
    <row r="172" spans="1:8" x14ac:dyDescent="0.25">
      <c r="A172" s="3"/>
      <c r="B172" s="3"/>
      <c r="C172" s="3"/>
      <c r="D172" s="3"/>
      <c r="E172" s="3" t="s">
        <v>227</v>
      </c>
      <c r="F172" s="4">
        <v>941.98</v>
      </c>
      <c r="G172" s="4">
        <v>300.89</v>
      </c>
      <c r="H172" s="4">
        <f>ROUND(SUM(F172:G172),5)</f>
        <v>1242.8699999999999</v>
      </c>
    </row>
    <row r="173" spans="1:8" ht="15.75" thickBot="1" x14ac:dyDescent="0.3">
      <c r="A173" s="3"/>
      <c r="B173" s="3"/>
      <c r="C173" s="3"/>
      <c r="D173" s="3"/>
      <c r="E173" s="3" t="s">
        <v>229</v>
      </c>
      <c r="F173" s="6">
        <v>0</v>
      </c>
      <c r="G173" s="6">
        <v>23.41</v>
      </c>
      <c r="H173" s="6">
        <f>ROUND(SUM(F173:G173),5)</f>
        <v>23.41</v>
      </c>
    </row>
    <row r="174" spans="1:8" x14ac:dyDescent="0.25">
      <c r="A174" s="3"/>
      <c r="B174" s="3"/>
      <c r="C174" s="3"/>
      <c r="D174" s="3" t="s">
        <v>230</v>
      </c>
      <c r="E174" s="3"/>
      <c r="F174" s="4">
        <f>ROUND(SUM(F169:F173),5)</f>
        <v>2246.84</v>
      </c>
      <c r="G174" s="4">
        <f>ROUND(SUM(G169:G173),5)</f>
        <v>324.3</v>
      </c>
      <c r="H174" s="4">
        <f>ROUND(SUM(F174:G174),5)</f>
        <v>2571.14</v>
      </c>
    </row>
    <row r="175" spans="1:8" x14ac:dyDescent="0.25">
      <c r="A175" s="3"/>
      <c r="B175" s="3"/>
      <c r="C175" s="3"/>
      <c r="D175" s="3" t="s">
        <v>231</v>
      </c>
      <c r="E175" s="3"/>
      <c r="F175" s="4"/>
      <c r="G175" s="4"/>
      <c r="H175" s="4"/>
    </row>
    <row r="176" spans="1:8" x14ac:dyDescent="0.25">
      <c r="A176" s="3"/>
      <c r="B176" s="3"/>
      <c r="C176" s="3"/>
      <c r="D176" s="3"/>
      <c r="E176" s="3" t="s">
        <v>232</v>
      </c>
      <c r="F176" s="4">
        <v>92.38</v>
      </c>
      <c r="G176" s="4">
        <v>87.16</v>
      </c>
      <c r="H176" s="4">
        <f t="shared" ref="H176:H186" si="6">ROUND(SUM(F176:G176),5)</f>
        <v>179.54</v>
      </c>
    </row>
    <row r="177" spans="1:8" x14ac:dyDescent="0.25">
      <c r="A177" s="3"/>
      <c r="B177" s="3"/>
      <c r="C177" s="3"/>
      <c r="D177" s="3"/>
      <c r="E177" s="3" t="s">
        <v>233</v>
      </c>
      <c r="F177" s="4">
        <v>0</v>
      </c>
      <c r="G177" s="4">
        <v>3975.5</v>
      </c>
      <c r="H177" s="4">
        <f t="shared" si="6"/>
        <v>3975.5</v>
      </c>
    </row>
    <row r="178" spans="1:8" x14ac:dyDescent="0.25">
      <c r="A178" s="3"/>
      <c r="B178" s="3"/>
      <c r="C178" s="3"/>
      <c r="D178" s="3"/>
      <c r="E178" s="3" t="s">
        <v>234</v>
      </c>
      <c r="F178" s="4">
        <v>135.85</v>
      </c>
      <c r="G178" s="4">
        <v>0</v>
      </c>
      <c r="H178" s="4">
        <f t="shared" si="6"/>
        <v>135.85</v>
      </c>
    </row>
    <row r="179" spans="1:8" x14ac:dyDescent="0.25">
      <c r="A179" s="3"/>
      <c r="B179" s="3"/>
      <c r="C179" s="3"/>
      <c r="D179" s="3"/>
      <c r="E179" s="3" t="s">
        <v>237</v>
      </c>
      <c r="F179" s="4">
        <v>1193.7</v>
      </c>
      <c r="G179" s="4">
        <v>500</v>
      </c>
      <c r="H179" s="4">
        <f t="shared" si="6"/>
        <v>1693.7</v>
      </c>
    </row>
    <row r="180" spans="1:8" x14ac:dyDescent="0.25">
      <c r="A180" s="3"/>
      <c r="B180" s="3"/>
      <c r="C180" s="3"/>
      <c r="D180" s="3"/>
      <c r="E180" s="3" t="s">
        <v>239</v>
      </c>
      <c r="F180" s="4">
        <v>239.56</v>
      </c>
      <c r="G180" s="4">
        <v>0</v>
      </c>
      <c r="H180" s="4">
        <f t="shared" si="6"/>
        <v>239.56</v>
      </c>
    </row>
    <row r="181" spans="1:8" x14ac:dyDescent="0.25">
      <c r="A181" s="3"/>
      <c r="B181" s="3"/>
      <c r="C181" s="3"/>
      <c r="D181" s="3"/>
      <c r="E181" s="3" t="s">
        <v>240</v>
      </c>
      <c r="F181" s="4">
        <v>244.11</v>
      </c>
      <c r="G181" s="4">
        <v>559.79999999999995</v>
      </c>
      <c r="H181" s="4">
        <f t="shared" si="6"/>
        <v>803.91</v>
      </c>
    </row>
    <row r="182" spans="1:8" x14ac:dyDescent="0.25">
      <c r="A182" s="3"/>
      <c r="B182" s="3"/>
      <c r="C182" s="3"/>
      <c r="D182" s="3"/>
      <c r="E182" s="3" t="s">
        <v>242</v>
      </c>
      <c r="F182" s="4">
        <v>0</v>
      </c>
      <c r="G182" s="4">
        <v>461.9</v>
      </c>
      <c r="H182" s="4">
        <f t="shared" si="6"/>
        <v>461.9</v>
      </c>
    </row>
    <row r="183" spans="1:8" ht="15.75" thickBot="1" x14ac:dyDescent="0.3">
      <c r="A183" s="3"/>
      <c r="B183" s="3"/>
      <c r="C183" s="3"/>
      <c r="D183" s="3"/>
      <c r="E183" s="3" t="s">
        <v>243</v>
      </c>
      <c r="F183" s="6">
        <v>205.79</v>
      </c>
      <c r="G183" s="6">
        <v>30</v>
      </c>
      <c r="H183" s="6">
        <f t="shared" si="6"/>
        <v>235.79</v>
      </c>
    </row>
    <row r="184" spans="1:8" x14ac:dyDescent="0.25">
      <c r="A184" s="3"/>
      <c r="B184" s="3"/>
      <c r="C184" s="3"/>
      <c r="D184" s="3" t="s">
        <v>244</v>
      </c>
      <c r="E184" s="3"/>
      <c r="F184" s="4">
        <f>ROUND(SUM(F175:F183),5)</f>
        <v>2111.39</v>
      </c>
      <c r="G184" s="4">
        <f>ROUND(SUM(G175:G183),5)</f>
        <v>5614.36</v>
      </c>
      <c r="H184" s="4">
        <f t="shared" si="6"/>
        <v>7725.75</v>
      </c>
    </row>
    <row r="185" spans="1:8" ht="15.75" thickBot="1" x14ac:dyDescent="0.3">
      <c r="A185" s="3"/>
      <c r="B185" s="3"/>
      <c r="C185" s="3"/>
      <c r="D185" s="3" t="s">
        <v>246</v>
      </c>
      <c r="E185" s="3"/>
      <c r="F185" s="6">
        <v>5.84</v>
      </c>
      <c r="G185" s="6">
        <v>11.22</v>
      </c>
      <c r="H185" s="6">
        <f t="shared" si="6"/>
        <v>17.059999999999999</v>
      </c>
    </row>
    <row r="186" spans="1:8" x14ac:dyDescent="0.25">
      <c r="A186" s="3"/>
      <c r="B186" s="3"/>
      <c r="C186" s="3" t="s">
        <v>248</v>
      </c>
      <c r="D186" s="3"/>
      <c r="E186" s="3"/>
      <c r="F186" s="4">
        <f>ROUND(F162+F168+F174+SUM(F184:F185),5)</f>
        <v>17839.18</v>
      </c>
      <c r="G186" s="4">
        <f>ROUND(G162+G168+G174+SUM(G184:G185),5)</f>
        <v>22488.3</v>
      </c>
      <c r="H186" s="4">
        <f t="shared" si="6"/>
        <v>40327.480000000003</v>
      </c>
    </row>
    <row r="187" spans="1:8" x14ac:dyDescent="0.25">
      <c r="A187" s="3"/>
      <c r="B187" s="3"/>
      <c r="C187" s="3" t="s">
        <v>249</v>
      </c>
      <c r="D187" s="3"/>
      <c r="E187" s="3"/>
      <c r="F187" s="4"/>
      <c r="G187" s="4"/>
      <c r="H187" s="4"/>
    </row>
    <row r="188" spans="1:8" x14ac:dyDescent="0.25">
      <c r="A188" s="3"/>
      <c r="B188" s="3"/>
      <c r="C188" s="3"/>
      <c r="D188" s="3" t="s">
        <v>250</v>
      </c>
      <c r="E188" s="3"/>
      <c r="F188" s="4"/>
      <c r="G188" s="4"/>
      <c r="H188" s="4"/>
    </row>
    <row r="189" spans="1:8" x14ac:dyDescent="0.25">
      <c r="A189" s="3"/>
      <c r="B189" s="3"/>
      <c r="C189" s="3"/>
      <c r="D189" s="3"/>
      <c r="E189" s="3" t="s">
        <v>251</v>
      </c>
      <c r="F189" s="4">
        <v>662.5</v>
      </c>
      <c r="G189" s="4">
        <v>0</v>
      </c>
      <c r="H189" s="4">
        <f>ROUND(SUM(F189:G189),5)</f>
        <v>662.5</v>
      </c>
    </row>
    <row r="190" spans="1:8" ht="15.75" thickBot="1" x14ac:dyDescent="0.3">
      <c r="A190" s="3"/>
      <c r="B190" s="3"/>
      <c r="C190" s="3"/>
      <c r="D190" s="3"/>
      <c r="E190" s="3" t="s">
        <v>252</v>
      </c>
      <c r="F190" s="6">
        <v>50.68</v>
      </c>
      <c r="G190" s="6">
        <v>0</v>
      </c>
      <c r="H190" s="6">
        <f>ROUND(SUM(F190:G190),5)</f>
        <v>50.68</v>
      </c>
    </row>
    <row r="191" spans="1:8" x14ac:dyDescent="0.25">
      <c r="A191" s="3"/>
      <c r="B191" s="3"/>
      <c r="C191" s="3"/>
      <c r="D191" s="3" t="s">
        <v>253</v>
      </c>
      <c r="E191" s="3"/>
      <c r="F191" s="4">
        <f>ROUND(SUM(F188:F190),5)</f>
        <v>713.18</v>
      </c>
      <c r="G191" s="4">
        <f>ROUND(SUM(G188:G190),5)</f>
        <v>0</v>
      </c>
      <c r="H191" s="4">
        <f>ROUND(SUM(F191:G191),5)</f>
        <v>713.18</v>
      </c>
    </row>
    <row r="192" spans="1:8" x14ac:dyDescent="0.25">
      <c r="A192" s="3"/>
      <c r="B192" s="3"/>
      <c r="C192" s="3"/>
      <c r="D192" s="3" t="s">
        <v>254</v>
      </c>
      <c r="E192" s="3"/>
      <c r="F192" s="4"/>
      <c r="G192" s="4"/>
      <c r="H192" s="4"/>
    </row>
    <row r="193" spans="1:8" ht="15.75" thickBot="1" x14ac:dyDescent="0.3">
      <c r="A193" s="3"/>
      <c r="B193" s="3"/>
      <c r="C193" s="3"/>
      <c r="D193" s="3"/>
      <c r="E193" s="3" t="s">
        <v>255</v>
      </c>
      <c r="F193" s="6">
        <v>236</v>
      </c>
      <c r="G193" s="6">
        <v>118</v>
      </c>
      <c r="H193" s="6">
        <f>ROUND(SUM(F193:G193),5)</f>
        <v>354</v>
      </c>
    </row>
    <row r="194" spans="1:8" x14ac:dyDescent="0.25">
      <c r="A194" s="3"/>
      <c r="B194" s="3"/>
      <c r="C194" s="3"/>
      <c r="D194" s="3" t="s">
        <v>257</v>
      </c>
      <c r="E194" s="3"/>
      <c r="F194" s="4">
        <f>ROUND(SUM(F192:F193),5)</f>
        <v>236</v>
      </c>
      <c r="G194" s="4">
        <f>ROUND(SUM(G192:G193),5)</f>
        <v>118</v>
      </c>
      <c r="H194" s="4">
        <f>ROUND(SUM(F194:G194),5)</f>
        <v>354</v>
      </c>
    </row>
    <row r="195" spans="1:8" x14ac:dyDescent="0.25">
      <c r="A195" s="3"/>
      <c r="B195" s="3"/>
      <c r="C195" s="3"/>
      <c r="D195" s="3" t="s">
        <v>258</v>
      </c>
      <c r="E195" s="3"/>
      <c r="F195" s="4"/>
      <c r="G195" s="4"/>
      <c r="H195" s="4"/>
    </row>
    <row r="196" spans="1:8" x14ac:dyDescent="0.25">
      <c r="A196" s="3"/>
      <c r="B196" s="3"/>
      <c r="C196" s="3"/>
      <c r="D196" s="3"/>
      <c r="E196" s="3" t="s">
        <v>259</v>
      </c>
      <c r="F196" s="4">
        <v>590.09</v>
      </c>
      <c r="G196" s="4">
        <v>197.64</v>
      </c>
      <c r="H196" s="4">
        <f>ROUND(SUM(F196:G196),5)</f>
        <v>787.73</v>
      </c>
    </row>
    <row r="197" spans="1:8" ht="15.75" thickBot="1" x14ac:dyDescent="0.3">
      <c r="A197" s="3"/>
      <c r="B197" s="3"/>
      <c r="C197" s="3"/>
      <c r="D197" s="3"/>
      <c r="E197" s="3" t="s">
        <v>260</v>
      </c>
      <c r="F197" s="4">
        <v>123.26</v>
      </c>
      <c r="G197" s="4">
        <v>0</v>
      </c>
      <c r="H197" s="4">
        <f>ROUND(SUM(F197:G197),5)</f>
        <v>123.26</v>
      </c>
    </row>
    <row r="198" spans="1:8" ht="15.75" thickBot="1" x14ac:dyDescent="0.3">
      <c r="A198" s="3"/>
      <c r="B198" s="3"/>
      <c r="C198" s="3"/>
      <c r="D198" s="3" t="s">
        <v>263</v>
      </c>
      <c r="E198" s="3"/>
      <c r="F198" s="8">
        <f>ROUND(SUM(F195:F197),5)</f>
        <v>713.35</v>
      </c>
      <c r="G198" s="8">
        <f>ROUND(SUM(G195:G197),5)</f>
        <v>197.64</v>
      </c>
      <c r="H198" s="8">
        <f>ROUND(SUM(F198:G198),5)</f>
        <v>910.99</v>
      </c>
    </row>
    <row r="199" spans="1:8" x14ac:dyDescent="0.25">
      <c r="A199" s="3"/>
      <c r="B199" s="3"/>
      <c r="C199" s="3" t="s">
        <v>267</v>
      </c>
      <c r="D199" s="3"/>
      <c r="E199" s="3"/>
      <c r="F199" s="4">
        <f>ROUND(F187+F191+F194+F198,5)</f>
        <v>1662.53</v>
      </c>
      <c r="G199" s="4">
        <f>ROUND(G187+G191+G194+G198,5)</f>
        <v>315.64</v>
      </c>
      <c r="H199" s="4">
        <f>ROUND(SUM(F199:G199),5)</f>
        <v>1978.17</v>
      </c>
    </row>
    <row r="200" spans="1:8" x14ac:dyDescent="0.25">
      <c r="A200" s="3"/>
      <c r="B200" s="3"/>
      <c r="C200" s="3" t="s">
        <v>277</v>
      </c>
      <c r="D200" s="3"/>
      <c r="E200" s="3"/>
      <c r="F200" s="4"/>
      <c r="G200" s="4"/>
      <c r="H200" s="4"/>
    </row>
    <row r="201" spans="1:8" ht="15.75" thickBot="1" x14ac:dyDescent="0.3">
      <c r="A201" s="3"/>
      <c r="B201" s="3"/>
      <c r="C201" s="3"/>
      <c r="D201" s="3" t="s">
        <v>278</v>
      </c>
      <c r="E201" s="3"/>
      <c r="F201" s="6">
        <v>1867.78</v>
      </c>
      <c r="G201" s="6">
        <v>0</v>
      </c>
      <c r="H201" s="6">
        <f>ROUND(SUM(F201:G201),5)</f>
        <v>1867.78</v>
      </c>
    </row>
    <row r="202" spans="1:8" x14ac:dyDescent="0.25">
      <c r="A202" s="3"/>
      <c r="B202" s="3"/>
      <c r="C202" s="3" t="s">
        <v>279</v>
      </c>
      <c r="D202" s="3"/>
      <c r="E202" s="3"/>
      <c r="F202" s="4">
        <f>ROUND(SUM(F200:F201),5)</f>
        <v>1867.78</v>
      </c>
      <c r="G202" s="4">
        <f>ROUND(SUM(G200:G201),5)</f>
        <v>0</v>
      </c>
      <c r="H202" s="4">
        <f>ROUND(SUM(F202:G202),5)</f>
        <v>1867.78</v>
      </c>
    </row>
    <row r="203" spans="1:8" x14ac:dyDescent="0.25">
      <c r="A203" s="3"/>
      <c r="B203" s="3"/>
      <c r="C203" s="3" t="s">
        <v>287</v>
      </c>
      <c r="D203" s="3"/>
      <c r="E203" s="3"/>
      <c r="F203" s="4"/>
      <c r="G203" s="4"/>
      <c r="H203" s="4"/>
    </row>
    <row r="204" spans="1:8" ht="15.75" thickBot="1" x14ac:dyDescent="0.3">
      <c r="A204" s="3"/>
      <c r="B204" s="3"/>
      <c r="C204" s="3"/>
      <c r="D204" s="3" t="s">
        <v>290</v>
      </c>
      <c r="E204" s="3"/>
      <c r="F204" s="4">
        <v>35524</v>
      </c>
      <c r="G204" s="4">
        <v>0</v>
      </c>
      <c r="H204" s="4">
        <f>ROUND(SUM(F204:G204),5)</f>
        <v>35524</v>
      </c>
    </row>
    <row r="205" spans="1:8" ht="15.75" thickBot="1" x14ac:dyDescent="0.3">
      <c r="A205" s="3"/>
      <c r="B205" s="3"/>
      <c r="C205" s="3" t="s">
        <v>291</v>
      </c>
      <c r="D205" s="3"/>
      <c r="E205" s="3"/>
      <c r="F205" s="10">
        <f>ROUND(SUM(F203:F204),5)</f>
        <v>35524</v>
      </c>
      <c r="G205" s="10">
        <f>ROUND(SUM(G203:G204),5)</f>
        <v>0</v>
      </c>
      <c r="H205" s="10">
        <f>ROUND(SUM(F205:G205),5)</f>
        <v>35524</v>
      </c>
    </row>
    <row r="206" spans="1:8" ht="15.75" thickBot="1" x14ac:dyDescent="0.3">
      <c r="A206" s="3"/>
      <c r="B206" s="3" t="s">
        <v>292</v>
      </c>
      <c r="C206" s="3"/>
      <c r="D206" s="3"/>
      <c r="E206" s="3"/>
      <c r="F206" s="10">
        <f>ROUND(F44+F68+F75+F81+F90+F100+F105+F111+F142+F158+F161+F186+F199+F202+F205,5)</f>
        <v>133815.35</v>
      </c>
      <c r="G206" s="10">
        <f>ROUND(G44+G68+G75+G81+G90+G100+G105+G111+G142+G158+G161+G186+G199+G202+G205,5)</f>
        <v>101784.72</v>
      </c>
      <c r="H206" s="10">
        <f>ROUND(SUM(F206:G206),5)</f>
        <v>235600.07</v>
      </c>
    </row>
    <row r="207" spans="1:8" ht="15.75" thickBot="1" x14ac:dyDescent="0.3">
      <c r="A207" s="3" t="s">
        <v>293</v>
      </c>
      <c r="B207" s="3"/>
      <c r="C207" s="3"/>
      <c r="D207" s="3"/>
      <c r="E207" s="3"/>
      <c r="F207" s="12">
        <f>ROUND(F43-F206,5)</f>
        <v>30220.57</v>
      </c>
      <c r="G207" s="12">
        <f>ROUND(G43-G206,5)</f>
        <v>-91295.2</v>
      </c>
      <c r="H207" s="12">
        <f>ROUND(SUM(F207:G207),5)</f>
        <v>-61074.63</v>
      </c>
    </row>
    <row r="208" spans="1:8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5564-639A-4C48-973C-9D5888F78D4F}">
  <dimension ref="A1:G39"/>
  <sheetViews>
    <sheetView workbookViewId="0">
      <selection sqref="A1:G38"/>
    </sheetView>
  </sheetViews>
  <sheetFormatPr defaultRowHeight="15" x14ac:dyDescent="0.25"/>
  <sheetData>
    <row r="1" spans="1:7" ht="16.5" thickTop="1" thickBot="1" x14ac:dyDescent="0.3">
      <c r="A1" s="1"/>
      <c r="B1" s="1"/>
      <c r="C1" s="1"/>
      <c r="D1" s="2" t="s">
        <v>0</v>
      </c>
      <c r="E1" s="2" t="s">
        <v>1</v>
      </c>
      <c r="F1" s="2" t="s">
        <v>2</v>
      </c>
      <c r="G1" s="2" t="s">
        <v>3</v>
      </c>
    </row>
    <row r="2" spans="1:7" ht="15.75" thickTop="1" x14ac:dyDescent="0.25">
      <c r="A2" s="3"/>
      <c r="B2" s="3" t="s">
        <v>4</v>
      </c>
      <c r="C2" s="3"/>
      <c r="D2" s="4"/>
      <c r="E2" s="4"/>
      <c r="F2" s="4"/>
      <c r="G2" s="5"/>
    </row>
    <row r="3" spans="1:7" x14ac:dyDescent="0.25">
      <c r="A3" s="3"/>
      <c r="B3" s="3"/>
      <c r="C3" s="3" t="s">
        <v>5</v>
      </c>
      <c r="D3" s="4">
        <v>19334.97</v>
      </c>
      <c r="E3" s="4">
        <v>981500</v>
      </c>
      <c r="F3" s="4">
        <f t="shared" ref="F3:F16" si="0">ROUND((D3-E3),5)</f>
        <v>-962165.03</v>
      </c>
      <c r="G3" s="5">
        <f t="shared" ref="G3:G16" si="1">ROUND(IF(E3=0, IF(D3=0, 0, 1), D3/E3),5)</f>
        <v>1.9699999999999999E-2</v>
      </c>
    </row>
    <row r="4" spans="1:7" x14ac:dyDescent="0.25">
      <c r="A4" s="3"/>
      <c r="B4" s="3"/>
      <c r="C4" s="3" t="s">
        <v>10</v>
      </c>
      <c r="D4" s="4">
        <v>25632.86</v>
      </c>
      <c r="E4" s="4">
        <v>335000</v>
      </c>
      <c r="F4" s="4">
        <f t="shared" si="0"/>
        <v>-309367.14</v>
      </c>
      <c r="G4" s="5">
        <f t="shared" si="1"/>
        <v>7.6520000000000005E-2</v>
      </c>
    </row>
    <row r="5" spans="1:7" x14ac:dyDescent="0.25">
      <c r="A5" s="3"/>
      <c r="B5" s="3"/>
      <c r="C5" s="3" t="s">
        <v>15</v>
      </c>
      <c r="D5" s="4">
        <v>210</v>
      </c>
      <c r="E5" s="4">
        <v>57250</v>
      </c>
      <c r="F5" s="4">
        <f t="shared" si="0"/>
        <v>-57040</v>
      </c>
      <c r="G5" s="5">
        <f t="shared" si="1"/>
        <v>3.6700000000000001E-3</v>
      </c>
    </row>
    <row r="6" spans="1:7" x14ac:dyDescent="0.25">
      <c r="A6" s="3"/>
      <c r="B6" s="3"/>
      <c r="C6" s="3" t="s">
        <v>21</v>
      </c>
      <c r="D6" s="4">
        <v>1403.26</v>
      </c>
      <c r="E6" s="4">
        <v>18250</v>
      </c>
      <c r="F6" s="4">
        <f t="shared" si="0"/>
        <v>-16846.740000000002</v>
      </c>
      <c r="G6" s="5">
        <f t="shared" si="1"/>
        <v>7.689E-2</v>
      </c>
    </row>
    <row r="7" spans="1:7" x14ac:dyDescent="0.25">
      <c r="A7" s="3"/>
      <c r="B7" s="3"/>
      <c r="C7" s="3" t="s">
        <v>28</v>
      </c>
      <c r="D7" s="4">
        <v>0</v>
      </c>
      <c r="E7" s="4">
        <v>8</v>
      </c>
      <c r="F7" s="4">
        <f t="shared" si="0"/>
        <v>-8</v>
      </c>
      <c r="G7" s="5">
        <f t="shared" si="1"/>
        <v>0</v>
      </c>
    </row>
    <row r="8" spans="1:7" x14ac:dyDescent="0.25">
      <c r="A8" s="3"/>
      <c r="B8" s="3"/>
      <c r="C8" s="3" t="s">
        <v>31</v>
      </c>
      <c r="D8" s="4">
        <v>30195</v>
      </c>
      <c r="E8" s="4">
        <v>125638</v>
      </c>
      <c r="F8" s="4">
        <f t="shared" si="0"/>
        <v>-95443</v>
      </c>
      <c r="G8" s="5">
        <f t="shared" si="1"/>
        <v>0.24032999999999999</v>
      </c>
    </row>
    <row r="9" spans="1:7" x14ac:dyDescent="0.25">
      <c r="A9" s="3"/>
      <c r="B9" s="3"/>
      <c r="C9" s="3" t="s">
        <v>34</v>
      </c>
      <c r="D9" s="4">
        <v>19631</v>
      </c>
      <c r="E9" s="4">
        <v>151000</v>
      </c>
      <c r="F9" s="4">
        <f t="shared" si="0"/>
        <v>-131369</v>
      </c>
      <c r="G9" s="5">
        <f t="shared" si="1"/>
        <v>0.13000999999999999</v>
      </c>
    </row>
    <row r="10" spans="1:7" x14ac:dyDescent="0.25">
      <c r="A10" s="3"/>
      <c r="B10" s="3"/>
      <c r="C10" s="3" t="s">
        <v>40</v>
      </c>
      <c r="D10" s="4">
        <v>265</v>
      </c>
      <c r="E10" s="4">
        <v>12600</v>
      </c>
      <c r="F10" s="4">
        <f t="shared" si="0"/>
        <v>-12335</v>
      </c>
      <c r="G10" s="5">
        <f t="shared" si="1"/>
        <v>2.103E-2</v>
      </c>
    </row>
    <row r="11" spans="1:7" x14ac:dyDescent="0.25">
      <c r="A11" s="3"/>
      <c r="B11" s="3"/>
      <c r="C11" s="3" t="s">
        <v>47</v>
      </c>
      <c r="D11" s="4">
        <v>5887.22</v>
      </c>
      <c r="E11" s="4">
        <v>27800</v>
      </c>
      <c r="F11" s="4">
        <f t="shared" si="0"/>
        <v>-21912.78</v>
      </c>
      <c r="G11" s="5">
        <f t="shared" si="1"/>
        <v>0.21177000000000001</v>
      </c>
    </row>
    <row r="12" spans="1:7" x14ac:dyDescent="0.25">
      <c r="A12" s="3"/>
      <c r="B12" s="3"/>
      <c r="C12" s="3" t="s">
        <v>53</v>
      </c>
      <c r="D12" s="4">
        <v>0</v>
      </c>
      <c r="E12" s="4">
        <v>3213</v>
      </c>
      <c r="F12" s="4">
        <f t="shared" si="0"/>
        <v>-3213</v>
      </c>
      <c r="G12" s="5">
        <f t="shared" si="1"/>
        <v>0</v>
      </c>
    </row>
    <row r="13" spans="1:7" x14ac:dyDescent="0.25">
      <c r="A13" s="3"/>
      <c r="B13" s="3"/>
      <c r="C13" s="3" t="s">
        <v>56</v>
      </c>
      <c r="D13" s="4">
        <v>665.13</v>
      </c>
      <c r="E13" s="4">
        <v>8750</v>
      </c>
      <c r="F13" s="4">
        <f t="shared" si="0"/>
        <v>-8084.87</v>
      </c>
      <c r="G13" s="5">
        <f t="shared" si="1"/>
        <v>7.6009999999999994E-2</v>
      </c>
    </row>
    <row r="14" spans="1:7" x14ac:dyDescent="0.25">
      <c r="A14" s="3"/>
      <c r="B14" s="3"/>
      <c r="C14" s="3" t="s">
        <v>60</v>
      </c>
      <c r="D14" s="4">
        <v>0</v>
      </c>
      <c r="E14" s="4">
        <v>2500</v>
      </c>
      <c r="F14" s="4">
        <f t="shared" si="0"/>
        <v>-2500</v>
      </c>
      <c r="G14" s="5">
        <f t="shared" si="1"/>
        <v>0</v>
      </c>
    </row>
    <row r="15" spans="1:7" ht="15.75" thickBot="1" x14ac:dyDescent="0.3">
      <c r="A15" s="3"/>
      <c r="B15" s="3"/>
      <c r="C15" s="3" t="s">
        <v>63</v>
      </c>
      <c r="D15" s="6">
        <v>71301</v>
      </c>
      <c r="E15" s="6">
        <v>40000</v>
      </c>
      <c r="F15" s="6">
        <f t="shared" si="0"/>
        <v>31301</v>
      </c>
      <c r="G15" s="7">
        <f t="shared" si="1"/>
        <v>1.7825299999999999</v>
      </c>
    </row>
    <row r="16" spans="1:7" x14ac:dyDescent="0.25">
      <c r="A16" s="3"/>
      <c r="B16" s="3" t="s">
        <v>66</v>
      </c>
      <c r="C16" s="3"/>
      <c r="D16" s="4">
        <f>ROUND(SUM(D2:D15),5)</f>
        <v>174525.44</v>
      </c>
      <c r="E16" s="4">
        <f>ROUND(SUM(E2:E15),5)</f>
        <v>1763509</v>
      </c>
      <c r="F16" s="4">
        <f t="shared" si="0"/>
        <v>-1588983.56</v>
      </c>
      <c r="G16" s="5">
        <f t="shared" si="1"/>
        <v>9.8960000000000006E-2</v>
      </c>
    </row>
    <row r="17" spans="1:7" x14ac:dyDescent="0.25">
      <c r="A17" s="3"/>
      <c r="B17" s="3" t="s">
        <v>67</v>
      </c>
      <c r="C17" s="3"/>
      <c r="D17" s="4"/>
      <c r="E17" s="4"/>
      <c r="F17" s="4"/>
      <c r="G17" s="5"/>
    </row>
    <row r="18" spans="1:7" x14ac:dyDescent="0.25">
      <c r="A18" s="3"/>
      <c r="B18" s="3"/>
      <c r="C18" s="3" t="s">
        <v>68</v>
      </c>
      <c r="D18" s="4">
        <v>29062.77</v>
      </c>
      <c r="E18" s="4">
        <v>184430</v>
      </c>
      <c r="F18" s="4">
        <f t="shared" ref="F18:F32" si="2">ROUND((D18-E18),5)</f>
        <v>-155367.23000000001</v>
      </c>
      <c r="G18" s="5">
        <f t="shared" ref="G18:G32" si="3">ROUND(IF(E18=0, IF(D18=0, 0, 1), D18/E18),5)</f>
        <v>0.15758</v>
      </c>
    </row>
    <row r="19" spans="1:7" x14ac:dyDescent="0.25">
      <c r="A19" s="3"/>
      <c r="B19" s="3"/>
      <c r="C19" s="3" t="s">
        <v>100</v>
      </c>
      <c r="D19" s="4">
        <v>3921.86</v>
      </c>
      <c r="E19" s="4">
        <v>39800</v>
      </c>
      <c r="F19" s="4">
        <f t="shared" si="2"/>
        <v>-35878.14</v>
      </c>
      <c r="G19" s="5">
        <f t="shared" si="3"/>
        <v>9.8540000000000003E-2</v>
      </c>
    </row>
    <row r="20" spans="1:7" x14ac:dyDescent="0.25">
      <c r="A20" s="3"/>
      <c r="B20" s="3"/>
      <c r="C20" s="3" t="s">
        <v>108</v>
      </c>
      <c r="D20" s="4">
        <v>1008.82</v>
      </c>
      <c r="E20" s="4">
        <v>23500</v>
      </c>
      <c r="F20" s="4">
        <f t="shared" si="2"/>
        <v>-22491.18</v>
      </c>
      <c r="G20" s="5">
        <f t="shared" si="3"/>
        <v>4.2930000000000003E-2</v>
      </c>
    </row>
    <row r="21" spans="1:7" x14ac:dyDescent="0.25">
      <c r="A21" s="3"/>
      <c r="B21" s="3"/>
      <c r="C21" s="3" t="s">
        <v>115</v>
      </c>
      <c r="D21" s="4">
        <v>7347.1</v>
      </c>
      <c r="E21" s="4">
        <v>89250</v>
      </c>
      <c r="F21" s="4">
        <f t="shared" si="2"/>
        <v>-81902.899999999994</v>
      </c>
      <c r="G21" s="5">
        <f t="shared" si="3"/>
        <v>8.2320000000000004E-2</v>
      </c>
    </row>
    <row r="22" spans="1:7" x14ac:dyDescent="0.25">
      <c r="A22" s="3"/>
      <c r="B22" s="3"/>
      <c r="C22" s="3" t="s">
        <v>129</v>
      </c>
      <c r="D22" s="4">
        <v>5808.04</v>
      </c>
      <c r="E22" s="4">
        <v>4100</v>
      </c>
      <c r="F22" s="4">
        <f t="shared" si="2"/>
        <v>1708.04</v>
      </c>
      <c r="G22" s="5">
        <f t="shared" si="3"/>
        <v>1.4166000000000001</v>
      </c>
    </row>
    <row r="23" spans="1:7" x14ac:dyDescent="0.25">
      <c r="A23" s="3"/>
      <c r="B23" s="3"/>
      <c r="C23" s="3" t="s">
        <v>140</v>
      </c>
      <c r="D23" s="4">
        <v>8256.5</v>
      </c>
      <c r="E23" s="4">
        <v>56000</v>
      </c>
      <c r="F23" s="4">
        <f t="shared" si="2"/>
        <v>-47743.5</v>
      </c>
      <c r="G23" s="5">
        <f t="shared" si="3"/>
        <v>0.14743999999999999</v>
      </c>
    </row>
    <row r="24" spans="1:7" x14ac:dyDescent="0.25">
      <c r="A24" s="3"/>
      <c r="B24" s="3"/>
      <c r="C24" s="3" t="s">
        <v>145</v>
      </c>
      <c r="D24" s="4">
        <v>1341</v>
      </c>
      <c r="E24" s="4">
        <v>8800</v>
      </c>
      <c r="F24" s="4">
        <f t="shared" si="2"/>
        <v>-7459</v>
      </c>
      <c r="G24" s="5">
        <f t="shared" si="3"/>
        <v>0.15239</v>
      </c>
    </row>
    <row r="25" spans="1:7" x14ac:dyDescent="0.25">
      <c r="A25" s="3"/>
      <c r="B25" s="3"/>
      <c r="C25" s="3" t="s">
        <v>151</v>
      </c>
      <c r="D25" s="4">
        <v>84009.62</v>
      </c>
      <c r="E25" s="4">
        <v>578636</v>
      </c>
      <c r="F25" s="4">
        <f t="shared" si="2"/>
        <v>-494626.38</v>
      </c>
      <c r="G25" s="5">
        <f t="shared" si="3"/>
        <v>0.14519000000000001</v>
      </c>
    </row>
    <row r="26" spans="1:7" x14ac:dyDescent="0.25">
      <c r="A26" s="3"/>
      <c r="B26" s="3"/>
      <c r="C26" s="3" t="s">
        <v>187</v>
      </c>
      <c r="D26" s="4">
        <v>8806.93</v>
      </c>
      <c r="E26" s="4">
        <v>54050</v>
      </c>
      <c r="F26" s="4">
        <f t="shared" si="2"/>
        <v>-45243.07</v>
      </c>
      <c r="G26" s="5">
        <f t="shared" si="3"/>
        <v>0.16294</v>
      </c>
    </row>
    <row r="27" spans="1:7" x14ac:dyDescent="0.25">
      <c r="A27" s="3"/>
      <c r="B27" s="3"/>
      <c r="C27" s="3" t="s">
        <v>205</v>
      </c>
      <c r="D27" s="4">
        <v>6340</v>
      </c>
      <c r="E27" s="4">
        <v>31250</v>
      </c>
      <c r="F27" s="4">
        <f t="shared" si="2"/>
        <v>-24910</v>
      </c>
      <c r="G27" s="5">
        <f t="shared" si="3"/>
        <v>0.20288</v>
      </c>
    </row>
    <row r="28" spans="1:7" x14ac:dyDescent="0.25">
      <c r="A28" s="3"/>
      <c r="B28" s="3"/>
      <c r="C28" s="3" t="s">
        <v>209</v>
      </c>
      <c r="D28" s="4">
        <v>0</v>
      </c>
      <c r="E28" s="4">
        <v>4900</v>
      </c>
      <c r="F28" s="4">
        <f t="shared" si="2"/>
        <v>-4900</v>
      </c>
      <c r="G28" s="5">
        <f t="shared" si="3"/>
        <v>0</v>
      </c>
    </row>
    <row r="29" spans="1:7" x14ac:dyDescent="0.25">
      <c r="A29" s="3"/>
      <c r="B29" s="3"/>
      <c r="C29" s="3" t="s">
        <v>215</v>
      </c>
      <c r="D29" s="4">
        <v>40327.480000000003</v>
      </c>
      <c r="E29" s="4">
        <v>275342</v>
      </c>
      <c r="F29" s="4">
        <f t="shared" si="2"/>
        <v>-235014.52</v>
      </c>
      <c r="G29" s="5">
        <f t="shared" si="3"/>
        <v>0.14646000000000001</v>
      </c>
    </row>
    <row r="30" spans="1:7" x14ac:dyDescent="0.25">
      <c r="A30" s="3"/>
      <c r="B30" s="3"/>
      <c r="C30" s="3" t="s">
        <v>249</v>
      </c>
      <c r="D30" s="4">
        <v>1978.17</v>
      </c>
      <c r="E30" s="4">
        <v>44580</v>
      </c>
      <c r="F30" s="4">
        <f t="shared" si="2"/>
        <v>-42601.83</v>
      </c>
      <c r="G30" s="5">
        <f t="shared" si="3"/>
        <v>4.437E-2</v>
      </c>
    </row>
    <row r="31" spans="1:7" x14ac:dyDescent="0.25">
      <c r="A31" s="3"/>
      <c r="B31" s="3"/>
      <c r="C31" s="3" t="s">
        <v>268</v>
      </c>
      <c r="D31" s="4">
        <v>0</v>
      </c>
      <c r="E31" s="4">
        <v>1000</v>
      </c>
      <c r="F31" s="4">
        <f t="shared" si="2"/>
        <v>-1000</v>
      </c>
      <c r="G31" s="5">
        <f t="shared" si="3"/>
        <v>0</v>
      </c>
    </row>
    <row r="32" spans="1:7" x14ac:dyDescent="0.25">
      <c r="A32" s="3"/>
      <c r="B32" s="3"/>
      <c r="C32" s="3" t="s">
        <v>276</v>
      </c>
      <c r="D32" s="4">
        <v>0</v>
      </c>
      <c r="E32" s="4">
        <v>7000</v>
      </c>
      <c r="F32" s="4">
        <f t="shared" si="2"/>
        <v>-7000</v>
      </c>
      <c r="G32" s="5">
        <f t="shared" si="3"/>
        <v>0</v>
      </c>
    </row>
    <row r="33" spans="1:7" x14ac:dyDescent="0.25">
      <c r="A33" s="3"/>
      <c r="B33" s="3"/>
      <c r="C33" s="3" t="s">
        <v>277</v>
      </c>
      <c r="D33" s="4">
        <v>1867.78</v>
      </c>
      <c r="E33" s="4"/>
      <c r="F33" s="4"/>
      <c r="G33" s="5"/>
    </row>
    <row r="34" spans="1:7" x14ac:dyDescent="0.25">
      <c r="A34" s="3"/>
      <c r="B34" s="3"/>
      <c r="C34" s="3" t="s">
        <v>280</v>
      </c>
      <c r="D34" s="4">
        <v>0</v>
      </c>
      <c r="E34" s="4">
        <v>51717</v>
      </c>
      <c r="F34" s="4">
        <f>ROUND((D34-E34),5)</f>
        <v>-51717</v>
      </c>
      <c r="G34" s="5">
        <f>ROUND(IF(E34=0, IF(D34=0, 0, 1), D34/E34),5)</f>
        <v>0</v>
      </c>
    </row>
    <row r="35" spans="1:7" x14ac:dyDescent="0.25">
      <c r="A35" s="3"/>
      <c r="B35" s="3"/>
      <c r="C35" s="3" t="s">
        <v>283</v>
      </c>
      <c r="D35" s="4">
        <v>0</v>
      </c>
      <c r="E35" s="4">
        <v>16320</v>
      </c>
      <c r="F35" s="4">
        <f>ROUND((D35-E35),5)</f>
        <v>-16320</v>
      </c>
      <c r="G35" s="5">
        <f>ROUND(IF(E35=0, IF(D35=0, 0, 1), D35/E35),5)</f>
        <v>0</v>
      </c>
    </row>
    <row r="36" spans="1:7" ht="15.75" thickBot="1" x14ac:dyDescent="0.3">
      <c r="A36" s="3"/>
      <c r="B36" s="3"/>
      <c r="C36" s="3" t="s">
        <v>287</v>
      </c>
      <c r="D36" s="4">
        <v>35524</v>
      </c>
      <c r="E36" s="4">
        <v>160700</v>
      </c>
      <c r="F36" s="4">
        <f>ROUND((D36-E36),5)</f>
        <v>-125176</v>
      </c>
      <c r="G36" s="5">
        <f>ROUND(IF(E36=0, IF(D36=0, 0, 1), D36/E36),5)</f>
        <v>0.22106000000000001</v>
      </c>
    </row>
    <row r="37" spans="1:7" ht="15.75" thickBot="1" x14ac:dyDescent="0.3">
      <c r="A37" s="3"/>
      <c r="B37" s="3" t="s">
        <v>292</v>
      </c>
      <c r="C37" s="3"/>
      <c r="D37" s="10">
        <f>ROUND(SUM(D17:D36),5)</f>
        <v>235600.07</v>
      </c>
      <c r="E37" s="10">
        <f>ROUND(SUM(E17:E36),5)</f>
        <v>1631375</v>
      </c>
      <c r="F37" s="10">
        <f>ROUND((D37-E37),5)</f>
        <v>-1395774.93</v>
      </c>
      <c r="G37" s="11">
        <f>ROUND(IF(E37=0, IF(D37=0, 0, 1), D37/E37),5)</f>
        <v>0.14441999999999999</v>
      </c>
    </row>
    <row r="38" spans="1:7" ht="15.75" thickBot="1" x14ac:dyDescent="0.3">
      <c r="A38" s="3" t="s">
        <v>293</v>
      </c>
      <c r="B38" s="3"/>
      <c r="C38" s="3"/>
      <c r="D38" s="12">
        <f>ROUND(D16-D37,5)</f>
        <v>-61074.63</v>
      </c>
      <c r="E38" s="12">
        <f>ROUND(E16-E37,5)</f>
        <v>132134</v>
      </c>
      <c r="F38" s="12">
        <f>ROUND((D38-E38),5)</f>
        <v>-193208.63</v>
      </c>
      <c r="G38" s="13">
        <f>ROUND(IF(E38=0, IF(D38=0, 0, 1), D38/E38),5)</f>
        <v>-0.46222000000000002</v>
      </c>
    </row>
    <row r="39" spans="1:7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91296-C5F4-450D-8BAC-1D4E6331602C}">
  <dimension ref="A1:H15"/>
  <sheetViews>
    <sheetView workbookViewId="0">
      <selection sqref="A1:H14"/>
    </sheetView>
  </sheetViews>
  <sheetFormatPr defaultRowHeight="15" x14ac:dyDescent="0.25"/>
  <sheetData>
    <row r="1" spans="1:8" ht="15.75" thickBot="1" x14ac:dyDescent="0.3">
      <c r="A1" s="3"/>
      <c r="B1" s="3"/>
      <c r="C1" s="3"/>
      <c r="D1" s="3"/>
      <c r="E1" s="14"/>
      <c r="F1" s="14"/>
      <c r="G1" s="14"/>
      <c r="H1" s="14"/>
    </row>
    <row r="2" spans="1:8" ht="16.5" thickTop="1" thickBot="1" x14ac:dyDescent="0.3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</row>
    <row r="3" spans="1:8" ht="15.75" thickTop="1" x14ac:dyDescent="0.25">
      <c r="A3" s="3"/>
      <c r="B3" s="3" t="s">
        <v>4</v>
      </c>
      <c r="C3" s="3"/>
      <c r="D3" s="3"/>
      <c r="E3" s="4"/>
      <c r="F3" s="4"/>
      <c r="G3" s="4"/>
      <c r="H3" s="5"/>
    </row>
    <row r="4" spans="1:8" x14ac:dyDescent="0.25">
      <c r="A4" s="3"/>
      <c r="B4" s="3"/>
      <c r="C4" s="3" t="s">
        <v>28</v>
      </c>
      <c r="D4" s="3"/>
      <c r="E4" s="4"/>
      <c r="F4" s="4"/>
      <c r="G4" s="4"/>
      <c r="H4" s="5"/>
    </row>
    <row r="5" spans="1:8" ht="15.75" thickBot="1" x14ac:dyDescent="0.3">
      <c r="A5" s="3"/>
      <c r="B5" s="3"/>
      <c r="C5" s="3"/>
      <c r="D5" s="3" t="s">
        <v>29</v>
      </c>
      <c r="E5" s="6">
        <v>0.77</v>
      </c>
      <c r="F5" s="4"/>
      <c r="G5" s="4"/>
      <c r="H5" s="5"/>
    </row>
    <row r="6" spans="1:8" x14ac:dyDescent="0.25">
      <c r="A6" s="3"/>
      <c r="B6" s="3"/>
      <c r="C6" s="3" t="s">
        <v>30</v>
      </c>
      <c r="D6" s="3"/>
      <c r="E6" s="4">
        <f>ROUND(SUM(E4:E5),5)</f>
        <v>0.77</v>
      </c>
      <c r="F6" s="4"/>
      <c r="G6" s="4"/>
      <c r="H6" s="5"/>
    </row>
    <row r="7" spans="1:8" ht="15.75" thickBot="1" x14ac:dyDescent="0.3">
      <c r="A7" s="3"/>
      <c r="B7" s="3"/>
      <c r="C7" s="3" t="s">
        <v>294</v>
      </c>
      <c r="D7" s="3"/>
      <c r="E7" s="6">
        <v>0</v>
      </c>
      <c r="F7" s="6">
        <v>126179</v>
      </c>
      <c r="G7" s="6">
        <f>ROUND((E7-F7),5)</f>
        <v>-126179</v>
      </c>
      <c r="H7" s="7">
        <f>ROUND(IF(F7=0, IF(E7=0, 0, 1), E7/F7),5)</f>
        <v>0</v>
      </c>
    </row>
    <row r="8" spans="1:8" x14ac:dyDescent="0.25">
      <c r="A8" s="3"/>
      <c r="B8" s="3" t="s">
        <v>66</v>
      </c>
      <c r="C8" s="3"/>
      <c r="D8" s="3"/>
      <c r="E8" s="4">
        <f>ROUND(E3+SUM(E6:E7),5)</f>
        <v>0.77</v>
      </c>
      <c r="F8" s="4">
        <f>ROUND(F3+SUM(F6:F7),5)</f>
        <v>126179</v>
      </c>
      <c r="G8" s="4">
        <f>ROUND((E8-F8),5)</f>
        <v>-126178.23</v>
      </c>
      <c r="H8" s="5">
        <f>ROUND(IF(F8=0, IF(E8=0, 0, 1), E8/F8),5)</f>
        <v>1.0000000000000001E-5</v>
      </c>
    </row>
    <row r="9" spans="1:8" x14ac:dyDescent="0.25">
      <c r="A9" s="3"/>
      <c r="B9" s="3" t="s">
        <v>67</v>
      </c>
      <c r="C9" s="3"/>
      <c r="D9" s="3"/>
      <c r="E9" s="4"/>
      <c r="F9" s="4"/>
      <c r="G9" s="4"/>
      <c r="H9" s="5"/>
    </row>
    <row r="10" spans="1:8" x14ac:dyDescent="0.25">
      <c r="A10" s="3"/>
      <c r="B10" s="3"/>
      <c r="C10" s="3" t="s">
        <v>287</v>
      </c>
      <c r="D10" s="3"/>
      <c r="E10" s="4"/>
      <c r="F10" s="4"/>
      <c r="G10" s="4"/>
      <c r="H10" s="5"/>
    </row>
    <row r="11" spans="1:8" ht="15.75" thickBot="1" x14ac:dyDescent="0.3">
      <c r="A11" s="3"/>
      <c r="B11" s="3"/>
      <c r="C11" s="3"/>
      <c r="D11" s="3" t="s">
        <v>289</v>
      </c>
      <c r="E11" s="4">
        <v>0</v>
      </c>
      <c r="F11" s="4">
        <v>33294</v>
      </c>
      <c r="G11" s="4">
        <f>ROUND((E11-F11),5)</f>
        <v>-33294</v>
      </c>
      <c r="H11" s="5">
        <f>ROUND(IF(F11=0, IF(E11=0, 0, 1), E11/F11),5)</f>
        <v>0</v>
      </c>
    </row>
    <row r="12" spans="1:8" ht="15.75" thickBot="1" x14ac:dyDescent="0.3">
      <c r="A12" s="3"/>
      <c r="B12" s="3"/>
      <c r="C12" s="3" t="s">
        <v>291</v>
      </c>
      <c r="D12" s="3"/>
      <c r="E12" s="10">
        <f>ROUND(SUM(E10:E11),5)</f>
        <v>0</v>
      </c>
      <c r="F12" s="10">
        <f>ROUND(SUM(F10:F11),5)</f>
        <v>33294</v>
      </c>
      <c r="G12" s="10">
        <f>ROUND((E12-F12),5)</f>
        <v>-33294</v>
      </c>
      <c r="H12" s="11">
        <f>ROUND(IF(F12=0, IF(E12=0, 0, 1), E12/F12),5)</f>
        <v>0</v>
      </c>
    </row>
    <row r="13" spans="1:8" ht="15.75" thickBot="1" x14ac:dyDescent="0.3">
      <c r="A13" s="3"/>
      <c r="B13" s="3" t="s">
        <v>292</v>
      </c>
      <c r="C13" s="3"/>
      <c r="D13" s="3"/>
      <c r="E13" s="10">
        <f>ROUND(E9+E12,5)</f>
        <v>0</v>
      </c>
      <c r="F13" s="10">
        <f>ROUND(F9+F12,5)</f>
        <v>33294</v>
      </c>
      <c r="G13" s="10">
        <f>ROUND((E13-F13),5)</f>
        <v>-33294</v>
      </c>
      <c r="H13" s="11">
        <f>ROUND(IF(F13=0, IF(E13=0, 0, 1), E13/F13),5)</f>
        <v>0</v>
      </c>
    </row>
    <row r="14" spans="1:8" ht="15.75" thickBot="1" x14ac:dyDescent="0.3">
      <c r="A14" s="3" t="s">
        <v>293</v>
      </c>
      <c r="B14" s="3"/>
      <c r="C14" s="3"/>
      <c r="D14" s="3"/>
      <c r="E14" s="12">
        <f>ROUND(E8-E13,5)</f>
        <v>0.77</v>
      </c>
      <c r="F14" s="12">
        <f>ROUND(F8-F13,5)</f>
        <v>92885</v>
      </c>
      <c r="G14" s="12">
        <f>ROUND((E14-F14),5)</f>
        <v>-92884.23</v>
      </c>
      <c r="H14" s="13">
        <f>ROUND(IF(F14=0, IF(E14=0, 0, 1), E14/F14),5)</f>
        <v>1.0000000000000001E-5</v>
      </c>
    </row>
    <row r="15" spans="1:8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2D7A-7EF7-4BB3-94F7-CD31860C431F}">
  <dimension ref="A1:I38"/>
  <sheetViews>
    <sheetView workbookViewId="0">
      <selection sqref="A1:I37"/>
    </sheetView>
  </sheetViews>
  <sheetFormatPr defaultRowHeight="15" x14ac:dyDescent="0.25"/>
  <sheetData>
    <row r="1" spans="1:9" ht="16.5" thickTop="1" thickBot="1" x14ac:dyDescent="0.3">
      <c r="A1" s="1"/>
      <c r="B1" s="1"/>
      <c r="C1" s="1"/>
      <c r="D1" s="1"/>
      <c r="E1" s="1"/>
      <c r="F1" s="2" t="s">
        <v>0</v>
      </c>
      <c r="G1" s="2" t="s">
        <v>1</v>
      </c>
      <c r="H1" s="2" t="s">
        <v>2</v>
      </c>
      <c r="I1" s="2" t="s">
        <v>3</v>
      </c>
    </row>
    <row r="2" spans="1:9" ht="15.75" thickTop="1" x14ac:dyDescent="0.25">
      <c r="A2" s="3"/>
      <c r="B2" s="3" t="s">
        <v>4</v>
      </c>
      <c r="C2" s="3"/>
      <c r="D2" s="3"/>
      <c r="E2" s="3"/>
      <c r="F2" s="4"/>
      <c r="G2" s="4"/>
      <c r="H2" s="4"/>
      <c r="I2" s="5"/>
    </row>
    <row r="3" spans="1:9" x14ac:dyDescent="0.25">
      <c r="A3" s="3"/>
      <c r="B3" s="3"/>
      <c r="C3" s="3" t="s">
        <v>40</v>
      </c>
      <c r="D3" s="3"/>
      <c r="E3" s="3"/>
      <c r="F3" s="4"/>
      <c r="G3" s="4"/>
      <c r="H3" s="4"/>
      <c r="I3" s="5"/>
    </row>
    <row r="4" spans="1:9" ht="15.75" thickBot="1" x14ac:dyDescent="0.3">
      <c r="A4" s="3"/>
      <c r="B4" s="3"/>
      <c r="C4" s="3"/>
      <c r="D4" s="3" t="s">
        <v>295</v>
      </c>
      <c r="E4" s="3"/>
      <c r="F4" s="6">
        <v>18000</v>
      </c>
      <c r="G4" s="4"/>
      <c r="H4" s="4"/>
      <c r="I4" s="5"/>
    </row>
    <row r="5" spans="1:9" x14ac:dyDescent="0.25">
      <c r="A5" s="3"/>
      <c r="B5" s="3"/>
      <c r="C5" s="3" t="s">
        <v>46</v>
      </c>
      <c r="D5" s="3"/>
      <c r="E5" s="3"/>
      <c r="F5" s="4">
        <f>ROUND(SUM(F3:F4),5)</f>
        <v>18000</v>
      </c>
      <c r="G5" s="4"/>
      <c r="H5" s="4"/>
      <c r="I5" s="5"/>
    </row>
    <row r="6" spans="1:9" x14ac:dyDescent="0.25">
      <c r="A6" s="3"/>
      <c r="B6" s="3"/>
      <c r="C6" s="3" t="s">
        <v>296</v>
      </c>
      <c r="D6" s="3"/>
      <c r="E6" s="3"/>
      <c r="F6" s="4"/>
      <c r="G6" s="4"/>
      <c r="H6" s="4"/>
      <c r="I6" s="5"/>
    </row>
    <row r="7" spans="1:9" ht="15.75" thickBot="1" x14ac:dyDescent="0.3">
      <c r="A7" s="3"/>
      <c r="B7" s="3"/>
      <c r="C7" s="3"/>
      <c r="D7" s="3" t="s">
        <v>297</v>
      </c>
      <c r="E7" s="3"/>
      <c r="F7" s="4">
        <v>114577.51</v>
      </c>
      <c r="G7" s="4">
        <v>860000</v>
      </c>
      <c r="H7" s="4">
        <f>ROUND((F7-G7),5)</f>
        <v>-745422.49</v>
      </c>
      <c r="I7" s="5">
        <f>ROUND(IF(G7=0, IF(F7=0, 0, 1), F7/G7),5)</f>
        <v>0.13322999999999999</v>
      </c>
    </row>
    <row r="8" spans="1:9" ht="15.75" thickBot="1" x14ac:dyDescent="0.3">
      <c r="A8" s="3"/>
      <c r="B8" s="3"/>
      <c r="C8" s="3" t="s">
        <v>298</v>
      </c>
      <c r="D8" s="3"/>
      <c r="E8" s="3"/>
      <c r="F8" s="8">
        <f>ROUND(SUM(F6:F7),5)</f>
        <v>114577.51</v>
      </c>
      <c r="G8" s="8">
        <f>ROUND(SUM(G6:G7),5)</f>
        <v>860000</v>
      </c>
      <c r="H8" s="8">
        <f>ROUND((F8-G8),5)</f>
        <v>-745422.49</v>
      </c>
      <c r="I8" s="9">
        <f>ROUND(IF(G8=0, IF(F8=0, 0, 1), F8/G8),5)</f>
        <v>0.13322999999999999</v>
      </c>
    </row>
    <row r="9" spans="1:9" x14ac:dyDescent="0.25">
      <c r="A9" s="3"/>
      <c r="B9" s="3" t="s">
        <v>66</v>
      </c>
      <c r="C9" s="3"/>
      <c r="D9" s="3"/>
      <c r="E9" s="3"/>
      <c r="F9" s="4">
        <f>ROUND(F2+F5+F8,5)</f>
        <v>132577.51</v>
      </c>
      <c r="G9" s="4">
        <f>ROUND(G2+G5+G8,5)</f>
        <v>860000</v>
      </c>
      <c r="H9" s="4">
        <f>ROUND((F9-G9),5)</f>
        <v>-727422.49</v>
      </c>
      <c r="I9" s="5">
        <f>ROUND(IF(G9=0, IF(F9=0, 0, 1), F9/G9),5)</f>
        <v>0.15415999999999999</v>
      </c>
    </row>
    <row r="10" spans="1:9" x14ac:dyDescent="0.25">
      <c r="A10" s="3"/>
      <c r="B10" s="3" t="s">
        <v>67</v>
      </c>
      <c r="C10" s="3"/>
      <c r="D10" s="3"/>
      <c r="E10" s="3"/>
      <c r="F10" s="4"/>
      <c r="G10" s="4"/>
      <c r="H10" s="4"/>
      <c r="I10" s="5"/>
    </row>
    <row r="11" spans="1:9" x14ac:dyDescent="0.25">
      <c r="A11" s="3"/>
      <c r="B11" s="3"/>
      <c r="C11" s="3" t="s">
        <v>68</v>
      </c>
      <c r="D11" s="3"/>
      <c r="E11" s="3"/>
      <c r="F11" s="4"/>
      <c r="G11" s="4"/>
      <c r="H11" s="4"/>
      <c r="I11" s="5"/>
    </row>
    <row r="12" spans="1:9" x14ac:dyDescent="0.25">
      <c r="A12" s="3"/>
      <c r="B12" s="3"/>
      <c r="C12" s="3"/>
      <c r="D12" s="3" t="s">
        <v>69</v>
      </c>
      <c r="E12" s="3"/>
      <c r="F12" s="4"/>
      <c r="G12" s="4"/>
      <c r="H12" s="4"/>
      <c r="I12" s="5"/>
    </row>
    <row r="13" spans="1:9" x14ac:dyDescent="0.25">
      <c r="A13" s="3"/>
      <c r="B13" s="3"/>
      <c r="C13" s="3"/>
      <c r="D13" s="3"/>
      <c r="E13" s="3" t="s">
        <v>70</v>
      </c>
      <c r="F13" s="4">
        <v>538.48</v>
      </c>
      <c r="G13" s="4">
        <v>3500</v>
      </c>
      <c r="H13" s="4">
        <f t="shared" ref="H13:H19" si="0">ROUND((F13-G13),5)</f>
        <v>-2961.52</v>
      </c>
      <c r="I13" s="5">
        <f t="shared" ref="I13:I19" si="1">ROUND(IF(G13=0, IF(F13=0, 0, 1), F13/G13),5)</f>
        <v>0.15384999999999999</v>
      </c>
    </row>
    <row r="14" spans="1:9" x14ac:dyDescent="0.25">
      <c r="A14" s="3"/>
      <c r="B14" s="3"/>
      <c r="C14" s="3"/>
      <c r="D14" s="3"/>
      <c r="E14" s="3" t="s">
        <v>71</v>
      </c>
      <c r="F14" s="4">
        <v>0</v>
      </c>
      <c r="G14" s="4">
        <v>500</v>
      </c>
      <c r="H14" s="4">
        <f t="shared" si="0"/>
        <v>-500</v>
      </c>
      <c r="I14" s="5">
        <f t="shared" si="1"/>
        <v>0</v>
      </c>
    </row>
    <row r="15" spans="1:9" x14ac:dyDescent="0.25">
      <c r="A15" s="3"/>
      <c r="B15" s="3"/>
      <c r="C15" s="3"/>
      <c r="D15" s="3"/>
      <c r="E15" s="3" t="s">
        <v>73</v>
      </c>
      <c r="F15" s="4">
        <v>41.2</v>
      </c>
      <c r="G15" s="4">
        <v>306</v>
      </c>
      <c r="H15" s="4">
        <f t="shared" si="0"/>
        <v>-264.8</v>
      </c>
      <c r="I15" s="5">
        <f t="shared" si="1"/>
        <v>0.13464000000000001</v>
      </c>
    </row>
    <row r="16" spans="1:9" x14ac:dyDescent="0.25">
      <c r="A16" s="3"/>
      <c r="B16" s="3"/>
      <c r="C16" s="3"/>
      <c r="D16" s="3"/>
      <c r="E16" s="3" t="s">
        <v>76</v>
      </c>
      <c r="F16" s="4">
        <v>0</v>
      </c>
      <c r="G16" s="4">
        <v>1372</v>
      </c>
      <c r="H16" s="4">
        <f t="shared" si="0"/>
        <v>-1372</v>
      </c>
      <c r="I16" s="5">
        <f t="shared" si="1"/>
        <v>0</v>
      </c>
    </row>
    <row r="17" spans="1:9" ht="15.75" thickBot="1" x14ac:dyDescent="0.3">
      <c r="A17" s="3"/>
      <c r="B17" s="3"/>
      <c r="C17" s="3"/>
      <c r="D17" s="3"/>
      <c r="E17" s="3" t="s">
        <v>77</v>
      </c>
      <c r="F17" s="4">
        <v>0</v>
      </c>
      <c r="G17" s="4">
        <v>240</v>
      </c>
      <c r="H17" s="4">
        <f t="shared" si="0"/>
        <v>-240</v>
      </c>
      <c r="I17" s="5">
        <f t="shared" si="1"/>
        <v>0</v>
      </c>
    </row>
    <row r="18" spans="1:9" ht="15.75" thickBot="1" x14ac:dyDescent="0.3">
      <c r="A18" s="3"/>
      <c r="B18" s="3"/>
      <c r="C18" s="3"/>
      <c r="D18" s="3" t="s">
        <v>78</v>
      </c>
      <c r="E18" s="3"/>
      <c r="F18" s="8">
        <f>ROUND(SUM(F12:F17),5)</f>
        <v>579.67999999999995</v>
      </c>
      <c r="G18" s="8">
        <f>ROUND(SUM(G12:G17),5)</f>
        <v>5918</v>
      </c>
      <c r="H18" s="8">
        <f t="shared" si="0"/>
        <v>-5338.32</v>
      </c>
      <c r="I18" s="9">
        <f t="shared" si="1"/>
        <v>9.7949999999999995E-2</v>
      </c>
    </row>
    <row r="19" spans="1:9" x14ac:dyDescent="0.25">
      <c r="A19" s="3"/>
      <c r="B19" s="3"/>
      <c r="C19" s="3" t="s">
        <v>99</v>
      </c>
      <c r="D19" s="3"/>
      <c r="E19" s="3"/>
      <c r="F19" s="4">
        <f>ROUND(F11+F18,5)</f>
        <v>579.67999999999995</v>
      </c>
      <c r="G19" s="4">
        <f>ROUND(G11+G18,5)</f>
        <v>5918</v>
      </c>
      <c r="H19" s="4">
        <f t="shared" si="0"/>
        <v>-5338.32</v>
      </c>
      <c r="I19" s="5">
        <f t="shared" si="1"/>
        <v>9.7949999999999995E-2</v>
      </c>
    </row>
    <row r="20" spans="1:9" x14ac:dyDescent="0.25">
      <c r="A20" s="3"/>
      <c r="B20" s="3"/>
      <c r="C20" s="3" t="s">
        <v>140</v>
      </c>
      <c r="D20" s="3"/>
      <c r="E20" s="3"/>
      <c r="F20" s="4"/>
      <c r="G20" s="4"/>
      <c r="H20" s="4"/>
      <c r="I20" s="5"/>
    </row>
    <row r="21" spans="1:9" x14ac:dyDescent="0.25">
      <c r="A21" s="3"/>
      <c r="B21" s="3"/>
      <c r="C21" s="3"/>
      <c r="D21" s="3" t="s">
        <v>141</v>
      </c>
      <c r="E21" s="3"/>
      <c r="F21" s="4"/>
      <c r="G21" s="4"/>
      <c r="H21" s="4"/>
      <c r="I21" s="5"/>
    </row>
    <row r="22" spans="1:9" ht="15.75" thickBot="1" x14ac:dyDescent="0.3">
      <c r="A22" s="3"/>
      <c r="B22" s="3"/>
      <c r="C22" s="3"/>
      <c r="D22" s="3"/>
      <c r="E22" s="3" t="s">
        <v>142</v>
      </c>
      <c r="F22" s="4">
        <v>4358.5</v>
      </c>
      <c r="G22" s="4">
        <v>4000</v>
      </c>
      <c r="H22" s="4">
        <f>ROUND((F22-G22),5)</f>
        <v>358.5</v>
      </c>
      <c r="I22" s="5">
        <f>ROUND(IF(G22=0, IF(F22=0, 0, 1), F22/G22),5)</f>
        <v>1.0896300000000001</v>
      </c>
    </row>
    <row r="23" spans="1:9" ht="15.75" thickBot="1" x14ac:dyDescent="0.3">
      <c r="A23" s="3"/>
      <c r="B23" s="3"/>
      <c r="C23" s="3"/>
      <c r="D23" s="3" t="s">
        <v>143</v>
      </c>
      <c r="E23" s="3"/>
      <c r="F23" s="8">
        <f>ROUND(SUM(F21:F22),5)</f>
        <v>4358.5</v>
      </c>
      <c r="G23" s="8">
        <f>ROUND(SUM(G21:G22),5)</f>
        <v>4000</v>
      </c>
      <c r="H23" s="8">
        <f>ROUND((F23-G23),5)</f>
        <v>358.5</v>
      </c>
      <c r="I23" s="9">
        <f>ROUND(IF(G23=0, IF(F23=0, 0, 1), F23/G23),5)</f>
        <v>1.0896300000000001</v>
      </c>
    </row>
    <row r="24" spans="1:9" x14ac:dyDescent="0.25">
      <c r="A24" s="3"/>
      <c r="B24" s="3"/>
      <c r="C24" s="3" t="s">
        <v>144</v>
      </c>
      <c r="D24" s="3"/>
      <c r="E24" s="3"/>
      <c r="F24" s="4">
        <f>ROUND(F20+F23,5)</f>
        <v>4358.5</v>
      </c>
      <c r="G24" s="4">
        <f>ROUND(G20+G23,5)</f>
        <v>4000</v>
      </c>
      <c r="H24" s="4">
        <f>ROUND((F24-G24),5)</f>
        <v>358.5</v>
      </c>
      <c r="I24" s="5">
        <f>ROUND(IF(G24=0, IF(F24=0, 0, 1), F24/G24),5)</f>
        <v>1.0896300000000001</v>
      </c>
    </row>
    <row r="25" spans="1:9" x14ac:dyDescent="0.25">
      <c r="A25" s="3"/>
      <c r="B25" s="3"/>
      <c r="C25" s="3" t="s">
        <v>299</v>
      </c>
      <c r="D25" s="3"/>
      <c r="E25" s="3"/>
      <c r="F25" s="4"/>
      <c r="G25" s="4"/>
      <c r="H25" s="4"/>
      <c r="I25" s="5"/>
    </row>
    <row r="26" spans="1:9" x14ac:dyDescent="0.25">
      <c r="A26" s="3"/>
      <c r="B26" s="3"/>
      <c r="C26" s="3"/>
      <c r="D26" s="3" t="s">
        <v>300</v>
      </c>
      <c r="E26" s="3"/>
      <c r="F26" s="4"/>
      <c r="G26" s="4"/>
      <c r="H26" s="4"/>
      <c r="I26" s="5"/>
    </row>
    <row r="27" spans="1:9" ht="15.75" thickBot="1" x14ac:dyDescent="0.3">
      <c r="A27" s="3"/>
      <c r="B27" s="3"/>
      <c r="C27" s="3"/>
      <c r="D27" s="3"/>
      <c r="E27" s="3" t="s">
        <v>301</v>
      </c>
      <c r="F27" s="4">
        <v>160999.25</v>
      </c>
      <c r="G27" s="4">
        <v>786840</v>
      </c>
      <c r="H27" s="4">
        <f>ROUND((F27-G27),5)</f>
        <v>-625840.75</v>
      </c>
      <c r="I27" s="5">
        <f>ROUND(IF(G27=0, IF(F27=0, 0, 1), F27/G27),5)</f>
        <v>0.20460999999999999</v>
      </c>
    </row>
    <row r="28" spans="1:9" ht="15.75" thickBot="1" x14ac:dyDescent="0.3">
      <c r="A28" s="3"/>
      <c r="B28" s="3"/>
      <c r="C28" s="3"/>
      <c r="D28" s="3" t="s">
        <v>302</v>
      </c>
      <c r="E28" s="3"/>
      <c r="F28" s="8">
        <f>ROUND(SUM(F26:F27),5)</f>
        <v>160999.25</v>
      </c>
      <c r="G28" s="8">
        <f>ROUND(SUM(G26:G27),5)</f>
        <v>786840</v>
      </c>
      <c r="H28" s="8">
        <f>ROUND((F28-G28),5)</f>
        <v>-625840.75</v>
      </c>
      <c r="I28" s="9">
        <f>ROUND(IF(G28=0, IF(F28=0, 0, 1), F28/G28),5)</f>
        <v>0.20460999999999999</v>
      </c>
    </row>
    <row r="29" spans="1:9" x14ac:dyDescent="0.25">
      <c r="A29" s="3"/>
      <c r="B29" s="3"/>
      <c r="C29" s="3" t="s">
        <v>303</v>
      </c>
      <c r="D29" s="3"/>
      <c r="E29" s="3"/>
      <c r="F29" s="4">
        <f>ROUND(F25+F28,5)</f>
        <v>160999.25</v>
      </c>
      <c r="G29" s="4">
        <f>ROUND(G25+G28,5)</f>
        <v>786840</v>
      </c>
      <c r="H29" s="4">
        <f>ROUND((F29-G29),5)</f>
        <v>-625840.75</v>
      </c>
      <c r="I29" s="5">
        <f>ROUND(IF(G29=0, IF(F29=0, 0, 1), F29/G29),5)</f>
        <v>0.20460999999999999</v>
      </c>
    </row>
    <row r="30" spans="1:9" x14ac:dyDescent="0.25">
      <c r="A30" s="3"/>
      <c r="B30" s="3"/>
      <c r="C30" s="3" t="s">
        <v>215</v>
      </c>
      <c r="D30" s="3"/>
      <c r="E30" s="3"/>
      <c r="F30" s="4"/>
      <c r="G30" s="4"/>
      <c r="H30" s="4"/>
      <c r="I30" s="5"/>
    </row>
    <row r="31" spans="1:9" ht="15.75" thickBot="1" x14ac:dyDescent="0.3">
      <c r="A31" s="3"/>
      <c r="B31" s="3"/>
      <c r="C31" s="3"/>
      <c r="D31" s="3" t="s">
        <v>245</v>
      </c>
      <c r="E31" s="3"/>
      <c r="F31" s="6">
        <v>0</v>
      </c>
      <c r="G31" s="6">
        <v>70000</v>
      </c>
      <c r="H31" s="6">
        <f>ROUND((F31-G31),5)</f>
        <v>-70000</v>
      </c>
      <c r="I31" s="7">
        <f>ROUND(IF(G31=0, IF(F31=0, 0, 1), F31/G31),5)</f>
        <v>0</v>
      </c>
    </row>
    <row r="32" spans="1:9" x14ac:dyDescent="0.25">
      <c r="A32" s="3"/>
      <c r="B32" s="3"/>
      <c r="C32" s="3" t="s">
        <v>248</v>
      </c>
      <c r="D32" s="3"/>
      <c r="E32" s="3"/>
      <c r="F32" s="4">
        <f>ROUND(SUM(F30:F31),5)</f>
        <v>0</v>
      </c>
      <c r="G32" s="4">
        <f>ROUND(SUM(G30:G31),5)</f>
        <v>70000</v>
      </c>
      <c r="H32" s="4">
        <f>ROUND((F32-G32),5)</f>
        <v>-70000</v>
      </c>
      <c r="I32" s="5">
        <f>ROUND(IF(G32=0, IF(F32=0, 0, 1), F32/G32),5)</f>
        <v>0</v>
      </c>
    </row>
    <row r="33" spans="1:9" x14ac:dyDescent="0.25">
      <c r="A33" s="3"/>
      <c r="B33" s="3"/>
      <c r="C33" s="3" t="s">
        <v>287</v>
      </c>
      <c r="D33" s="3"/>
      <c r="E33" s="3"/>
      <c r="F33" s="4"/>
      <c r="G33" s="4"/>
      <c r="H33" s="4"/>
      <c r="I33" s="5"/>
    </row>
    <row r="34" spans="1:9" ht="15.75" thickBot="1" x14ac:dyDescent="0.3">
      <c r="A34" s="3"/>
      <c r="B34" s="3"/>
      <c r="C34" s="3"/>
      <c r="D34" s="3" t="s">
        <v>304</v>
      </c>
      <c r="E34" s="3"/>
      <c r="F34" s="4">
        <v>0</v>
      </c>
      <c r="G34" s="4">
        <v>19747</v>
      </c>
      <c r="H34" s="4">
        <f>ROUND((F34-G34),5)</f>
        <v>-19747</v>
      </c>
      <c r="I34" s="5">
        <f>ROUND(IF(G34=0, IF(F34=0, 0, 1), F34/G34),5)</f>
        <v>0</v>
      </c>
    </row>
    <row r="35" spans="1:9" ht="15.75" thickBot="1" x14ac:dyDescent="0.3">
      <c r="A35" s="3"/>
      <c r="B35" s="3"/>
      <c r="C35" s="3" t="s">
        <v>291</v>
      </c>
      <c r="D35" s="3"/>
      <c r="E35" s="3"/>
      <c r="F35" s="10">
        <f>ROUND(SUM(F33:F34),5)</f>
        <v>0</v>
      </c>
      <c r="G35" s="10">
        <f>ROUND(SUM(G33:G34),5)</f>
        <v>19747</v>
      </c>
      <c r="H35" s="10">
        <f>ROUND((F35-G35),5)</f>
        <v>-19747</v>
      </c>
      <c r="I35" s="11">
        <f>ROUND(IF(G35=0, IF(F35=0, 0, 1), F35/G35),5)</f>
        <v>0</v>
      </c>
    </row>
    <row r="36" spans="1:9" ht="15.75" thickBot="1" x14ac:dyDescent="0.3">
      <c r="A36" s="3"/>
      <c r="B36" s="3" t="s">
        <v>292</v>
      </c>
      <c r="C36" s="3"/>
      <c r="D36" s="3"/>
      <c r="E36" s="3"/>
      <c r="F36" s="10">
        <f>ROUND(F10+F19+F24+F29+F32+F35,5)</f>
        <v>165937.43</v>
      </c>
      <c r="G36" s="10">
        <f>ROUND(G10+G19+G24+G29+G32+G35,5)</f>
        <v>886505</v>
      </c>
      <c r="H36" s="10">
        <f>ROUND((F36-G36),5)</f>
        <v>-720567.57</v>
      </c>
      <c r="I36" s="11">
        <f>ROUND(IF(G36=0, IF(F36=0, 0, 1), F36/G36),5)</f>
        <v>0.18718000000000001</v>
      </c>
    </row>
    <row r="37" spans="1:9" ht="15.75" thickBot="1" x14ac:dyDescent="0.3">
      <c r="A37" s="3" t="s">
        <v>293</v>
      </c>
      <c r="B37" s="3"/>
      <c r="C37" s="3"/>
      <c r="D37" s="3"/>
      <c r="E37" s="3"/>
      <c r="F37" s="12">
        <f>ROUND(F9-F36,5)</f>
        <v>-33359.919999999998</v>
      </c>
      <c r="G37" s="12">
        <f>ROUND(G9-G36,5)</f>
        <v>-26505</v>
      </c>
      <c r="H37" s="12">
        <f>ROUND((F37-G37),5)</f>
        <v>-6854.92</v>
      </c>
      <c r="I37" s="13">
        <f>ROUND(IF(G37=0, IF(F37=0, 0, 1), F37/G37),5)</f>
        <v>1.2586299999999999</v>
      </c>
    </row>
    <row r="38" spans="1:9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DC90E-EA1C-4028-9E0E-2FDF24631D70}">
  <dimension ref="A1:H18"/>
  <sheetViews>
    <sheetView workbookViewId="0">
      <selection sqref="A1:XFD1048576"/>
    </sheetView>
  </sheetViews>
  <sheetFormatPr defaultRowHeight="15" x14ac:dyDescent="0.25"/>
  <cols>
    <col min="1" max="3" width="2.7109375" style="17" customWidth="1"/>
    <col min="4" max="4" width="28.5703125" style="17" customWidth="1"/>
    <col min="5" max="5" width="9.7109375" bestFit="1" customWidth="1"/>
    <col min="6" max="6" width="9.28515625" bestFit="1" customWidth="1"/>
    <col min="7" max="7" width="10.85546875" bestFit="1" customWidth="1"/>
    <col min="8" max="8" width="9.28515625" bestFit="1" customWidth="1"/>
  </cols>
  <sheetData>
    <row r="1" spans="1:8" ht="15.75" thickBot="1" x14ac:dyDescent="0.3">
      <c r="A1" s="3"/>
      <c r="B1" s="3"/>
      <c r="C1" s="3"/>
      <c r="D1" s="3"/>
      <c r="E1" s="14"/>
      <c r="F1" s="14"/>
      <c r="G1" s="14"/>
      <c r="H1" s="14"/>
    </row>
    <row r="2" spans="1:8" s="16" customFormat="1" ht="16.5" thickTop="1" thickBot="1" x14ac:dyDescent="0.3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</row>
    <row r="3" spans="1:8" ht="15.75" thickTop="1" x14ac:dyDescent="0.25">
      <c r="A3" s="3"/>
      <c r="B3" s="3" t="s">
        <v>4</v>
      </c>
      <c r="C3" s="3"/>
      <c r="D3" s="3"/>
      <c r="E3" s="4"/>
      <c r="F3" s="4"/>
      <c r="G3" s="4"/>
      <c r="H3" s="5"/>
    </row>
    <row r="4" spans="1:8" x14ac:dyDescent="0.25">
      <c r="A4" s="3"/>
      <c r="B4" s="3"/>
      <c r="C4" s="3" t="s">
        <v>28</v>
      </c>
      <c r="D4" s="3"/>
      <c r="E4" s="4"/>
      <c r="F4" s="4"/>
      <c r="G4" s="4"/>
      <c r="H4" s="5"/>
    </row>
    <row r="5" spans="1:8" ht="15.75" thickBot="1" x14ac:dyDescent="0.3">
      <c r="A5" s="3"/>
      <c r="B5" s="3"/>
      <c r="C5" s="3"/>
      <c r="D5" s="3" t="s">
        <v>305</v>
      </c>
      <c r="E5" s="6">
        <v>2.38</v>
      </c>
      <c r="F5" s="6">
        <v>15</v>
      </c>
      <c r="G5" s="6">
        <f>ROUND((E5-F5),5)</f>
        <v>-12.62</v>
      </c>
      <c r="H5" s="7">
        <f>ROUND(IF(F5=0, IF(E5=0, 0, 1), E5/F5),5)</f>
        <v>0.15867000000000001</v>
      </c>
    </row>
    <row r="6" spans="1:8" x14ac:dyDescent="0.25">
      <c r="A6" s="3"/>
      <c r="B6" s="3"/>
      <c r="C6" s="3" t="s">
        <v>30</v>
      </c>
      <c r="D6" s="3"/>
      <c r="E6" s="4">
        <f>ROUND(SUM(E4:E5),5)</f>
        <v>2.38</v>
      </c>
      <c r="F6" s="4">
        <f>ROUND(SUM(F4:F5),5)</f>
        <v>15</v>
      </c>
      <c r="G6" s="4">
        <f>ROUND((E6-F6),5)</f>
        <v>-12.62</v>
      </c>
      <c r="H6" s="5">
        <f>ROUND(IF(F6=0, IF(E6=0, 0, 1), E6/F6),5)</f>
        <v>0.15867000000000001</v>
      </c>
    </row>
    <row r="7" spans="1:8" x14ac:dyDescent="0.25">
      <c r="A7" s="3"/>
      <c r="B7" s="3"/>
      <c r="C7" s="3" t="s">
        <v>34</v>
      </c>
      <c r="D7" s="3"/>
      <c r="E7" s="4"/>
      <c r="F7" s="4"/>
      <c r="G7" s="4"/>
      <c r="H7" s="5"/>
    </row>
    <row r="8" spans="1:8" ht="15.75" thickBot="1" x14ac:dyDescent="0.3">
      <c r="A8" s="3"/>
      <c r="B8" s="3"/>
      <c r="C8" s="3"/>
      <c r="D8" s="3" t="s">
        <v>306</v>
      </c>
      <c r="E8" s="4">
        <v>0</v>
      </c>
      <c r="F8" s="4">
        <v>70000</v>
      </c>
      <c r="G8" s="4">
        <f>ROUND((E8-F8),5)</f>
        <v>-70000</v>
      </c>
      <c r="H8" s="5">
        <f>ROUND(IF(F8=0, IF(E8=0, 0, 1), E8/F8),5)</f>
        <v>0</v>
      </c>
    </row>
    <row r="9" spans="1:8" ht="15.75" thickBot="1" x14ac:dyDescent="0.3">
      <c r="A9" s="3"/>
      <c r="B9" s="3"/>
      <c r="C9" s="3" t="s">
        <v>39</v>
      </c>
      <c r="D9" s="3"/>
      <c r="E9" s="8">
        <f>ROUND(SUM(E7:E8),5)</f>
        <v>0</v>
      </c>
      <c r="F9" s="8">
        <f>ROUND(SUM(F7:F8),5)</f>
        <v>70000</v>
      </c>
      <c r="G9" s="8">
        <f>ROUND((E9-F9),5)</f>
        <v>-70000</v>
      </c>
      <c r="H9" s="9">
        <f>ROUND(IF(F9=0, IF(E9=0, 0, 1), E9/F9),5)</f>
        <v>0</v>
      </c>
    </row>
    <row r="10" spans="1:8" x14ac:dyDescent="0.25">
      <c r="A10" s="3"/>
      <c r="B10" s="3" t="s">
        <v>66</v>
      </c>
      <c r="C10" s="3"/>
      <c r="D10" s="3"/>
      <c r="E10" s="4">
        <f>ROUND(E3+E6+E9,5)</f>
        <v>2.38</v>
      </c>
      <c r="F10" s="4">
        <f>ROUND(F3+F6+F9,5)</f>
        <v>70015</v>
      </c>
      <c r="G10" s="4">
        <f>ROUND((E10-F10),5)</f>
        <v>-70012.62</v>
      </c>
      <c r="H10" s="5">
        <f>ROUND(IF(F10=0, IF(E10=0, 0, 1), E10/F10),5)</f>
        <v>3.0000000000000001E-5</v>
      </c>
    </row>
    <row r="11" spans="1:8" x14ac:dyDescent="0.25">
      <c r="A11" s="3"/>
      <c r="B11" s="3" t="s">
        <v>67</v>
      </c>
      <c r="C11" s="3"/>
      <c r="D11" s="3"/>
      <c r="E11" s="4"/>
      <c r="F11" s="4"/>
      <c r="G11" s="4"/>
      <c r="H11" s="5"/>
    </row>
    <row r="12" spans="1:8" x14ac:dyDescent="0.25">
      <c r="A12" s="3"/>
      <c r="B12" s="3"/>
      <c r="C12" s="3" t="s">
        <v>215</v>
      </c>
      <c r="D12" s="3"/>
      <c r="E12" s="4"/>
      <c r="F12" s="4"/>
      <c r="G12" s="4"/>
      <c r="H12" s="5"/>
    </row>
    <row r="13" spans="1:8" x14ac:dyDescent="0.25">
      <c r="A13" s="3"/>
      <c r="B13" s="3"/>
      <c r="C13" s="3"/>
      <c r="D13" s="3" t="s">
        <v>307</v>
      </c>
      <c r="E13" s="4">
        <v>0</v>
      </c>
      <c r="F13" s="4">
        <v>35000</v>
      </c>
      <c r="G13" s="4">
        <f>ROUND((E13-F13),5)</f>
        <v>-35000</v>
      </c>
      <c r="H13" s="5">
        <f>ROUND(IF(F13=0, IF(E13=0, 0, 1), E13/F13),5)</f>
        <v>0</v>
      </c>
    </row>
    <row r="14" spans="1:8" ht="15.75" thickBot="1" x14ac:dyDescent="0.3">
      <c r="A14" s="3"/>
      <c r="B14" s="3"/>
      <c r="C14" s="3"/>
      <c r="D14" s="3" t="s">
        <v>308</v>
      </c>
      <c r="E14" s="4">
        <v>10328.43</v>
      </c>
      <c r="F14" s="4">
        <v>65000</v>
      </c>
      <c r="G14" s="4">
        <f>ROUND((E14-F14),5)</f>
        <v>-54671.57</v>
      </c>
      <c r="H14" s="5">
        <f>ROUND(IF(F14=0, IF(E14=0, 0, 1), E14/F14),5)</f>
        <v>0.15890000000000001</v>
      </c>
    </row>
    <row r="15" spans="1:8" ht="15.75" thickBot="1" x14ac:dyDescent="0.3">
      <c r="A15" s="3"/>
      <c r="B15" s="3"/>
      <c r="C15" s="3" t="s">
        <v>248</v>
      </c>
      <c r="D15" s="3"/>
      <c r="E15" s="10">
        <f>ROUND(SUM(E12:E14),5)</f>
        <v>10328.43</v>
      </c>
      <c r="F15" s="10">
        <f>ROUND(SUM(F12:F14),5)</f>
        <v>100000</v>
      </c>
      <c r="G15" s="10">
        <f>ROUND((E15-F15),5)</f>
        <v>-89671.57</v>
      </c>
      <c r="H15" s="11">
        <f>ROUND(IF(F15=0, IF(E15=0, 0, 1), E15/F15),5)</f>
        <v>0.10328</v>
      </c>
    </row>
    <row r="16" spans="1:8" ht="15.75" thickBot="1" x14ac:dyDescent="0.3">
      <c r="A16" s="3"/>
      <c r="B16" s="3" t="s">
        <v>292</v>
      </c>
      <c r="C16" s="3"/>
      <c r="D16" s="3"/>
      <c r="E16" s="10">
        <f>ROUND(E11+E15,5)</f>
        <v>10328.43</v>
      </c>
      <c r="F16" s="10">
        <f>ROUND(F11+F15,5)</f>
        <v>100000</v>
      </c>
      <c r="G16" s="10">
        <f>ROUND((E16-F16),5)</f>
        <v>-89671.57</v>
      </c>
      <c r="H16" s="11">
        <f>ROUND(IF(F16=0, IF(E16=0, 0, 1), E16/F16),5)</f>
        <v>0.10328</v>
      </c>
    </row>
    <row r="17" spans="1:8" s="17" customFormat="1" ht="13.5" thickBot="1" x14ac:dyDescent="0.25">
      <c r="A17" s="3" t="s">
        <v>293</v>
      </c>
      <c r="B17" s="3"/>
      <c r="C17" s="3"/>
      <c r="D17" s="3"/>
      <c r="E17" s="12">
        <f>ROUND(E10-E16,5)</f>
        <v>-10326.049999999999</v>
      </c>
      <c r="F17" s="12">
        <f>ROUND(F10-F16,5)</f>
        <v>-29985</v>
      </c>
      <c r="G17" s="12">
        <f>ROUND((E17-F17),5)</f>
        <v>19658.95</v>
      </c>
      <c r="H17" s="13">
        <f>ROUND(IF(F17=0, IF(E17=0, 0, 1), E17/F17),5)</f>
        <v>0.34437000000000001</v>
      </c>
    </row>
    <row r="18" spans="1:8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E60-ED78-40BD-86A7-BA0FD2816744}">
  <dimension ref="A1:H10"/>
  <sheetViews>
    <sheetView workbookViewId="0">
      <selection sqref="A1:XFD1048576"/>
    </sheetView>
  </sheetViews>
  <sheetFormatPr defaultRowHeight="15" x14ac:dyDescent="0.25"/>
  <cols>
    <col min="1" max="3" width="2.7109375" style="17" customWidth="1"/>
    <col min="4" max="4" width="24" style="17" customWidth="1"/>
    <col min="5" max="5" width="9.7109375" bestFit="1" customWidth="1"/>
    <col min="6" max="6" width="5.7109375" bestFit="1" customWidth="1"/>
    <col min="7" max="7" width="10.85546875" bestFit="1" customWidth="1"/>
    <col min="8" max="8" width="9.28515625" bestFit="1" customWidth="1"/>
  </cols>
  <sheetData>
    <row r="1" spans="1:8" ht="15.75" thickBot="1" x14ac:dyDescent="0.3">
      <c r="A1" s="3"/>
      <c r="B1" s="3"/>
      <c r="C1" s="3"/>
      <c r="D1" s="3"/>
      <c r="E1" s="14"/>
      <c r="F1" s="14"/>
      <c r="G1" s="14"/>
      <c r="H1" s="14"/>
    </row>
    <row r="2" spans="1:8" s="16" customFormat="1" ht="16.5" thickTop="1" thickBot="1" x14ac:dyDescent="0.3">
      <c r="A2" s="1"/>
      <c r="B2" s="1"/>
      <c r="C2" s="1"/>
      <c r="D2" s="1"/>
      <c r="E2" s="2" t="s">
        <v>0</v>
      </c>
      <c r="F2" s="2" t="s">
        <v>1</v>
      </c>
      <c r="G2" s="2" t="s">
        <v>2</v>
      </c>
      <c r="H2" s="2" t="s">
        <v>3</v>
      </c>
    </row>
    <row r="3" spans="1:8" ht="15.75" thickTop="1" x14ac:dyDescent="0.25">
      <c r="A3" s="3"/>
      <c r="B3" s="3" t="s">
        <v>4</v>
      </c>
      <c r="C3" s="3"/>
      <c r="D3" s="3"/>
      <c r="E3" s="4"/>
      <c r="F3" s="3"/>
      <c r="G3" s="3"/>
      <c r="H3" s="3"/>
    </row>
    <row r="4" spans="1:8" x14ac:dyDescent="0.25">
      <c r="A4" s="3"/>
      <c r="B4" s="3"/>
      <c r="C4" s="3" t="s">
        <v>28</v>
      </c>
      <c r="D4" s="3"/>
      <c r="E4" s="4"/>
      <c r="F4" s="3"/>
      <c r="G4" s="3"/>
      <c r="H4" s="3"/>
    </row>
    <row r="5" spans="1:8" ht="15.75" thickBot="1" x14ac:dyDescent="0.3">
      <c r="A5" s="3"/>
      <c r="B5" s="3"/>
      <c r="C5" s="3"/>
      <c r="D5" s="3" t="s">
        <v>305</v>
      </c>
      <c r="E5" s="4">
        <v>0.09</v>
      </c>
      <c r="F5" s="3"/>
      <c r="G5" s="3"/>
      <c r="H5" s="3"/>
    </row>
    <row r="6" spans="1:8" ht="15.75" thickBot="1" x14ac:dyDescent="0.3">
      <c r="A6" s="3"/>
      <c r="B6" s="3"/>
      <c r="C6" s="3" t="s">
        <v>30</v>
      </c>
      <c r="D6" s="3"/>
      <c r="E6" s="8">
        <f>ROUND(SUM(E4:E5),5)</f>
        <v>0.09</v>
      </c>
      <c r="F6" s="3"/>
      <c r="G6" s="3"/>
      <c r="H6" s="3"/>
    </row>
    <row r="7" spans="1:8" x14ac:dyDescent="0.25">
      <c r="A7" s="3"/>
      <c r="B7" s="3" t="s">
        <v>66</v>
      </c>
      <c r="C7" s="3"/>
      <c r="D7" s="3"/>
      <c r="E7" s="4">
        <f>ROUND(E3+E6,5)</f>
        <v>0.09</v>
      </c>
      <c r="F7" s="3"/>
      <c r="G7" s="3"/>
      <c r="H7" s="3"/>
    </row>
    <row r="8" spans="1:8" ht="15.75" thickBot="1" x14ac:dyDescent="0.3">
      <c r="A8" s="3"/>
      <c r="B8" s="3" t="s">
        <v>67</v>
      </c>
      <c r="C8" s="3"/>
      <c r="D8" s="3"/>
      <c r="E8" s="4">
        <v>0</v>
      </c>
      <c r="F8" s="3"/>
      <c r="G8" s="3"/>
      <c r="H8" s="3"/>
    </row>
    <row r="9" spans="1:8" s="17" customFormat="1" ht="13.5" thickBot="1" x14ac:dyDescent="0.25">
      <c r="A9" s="3" t="s">
        <v>293</v>
      </c>
      <c r="B9" s="3"/>
      <c r="C9" s="3"/>
      <c r="D9" s="3"/>
      <c r="E9" s="12">
        <f>ROUND(E7-E8,5)</f>
        <v>0.09</v>
      </c>
      <c r="F9" s="3"/>
      <c r="G9" s="3"/>
      <c r="H9" s="3"/>
    </row>
    <row r="10" spans="1:8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D6E8-E4AE-470B-A23A-0314588C92D5}">
  <dimension ref="A1:I473"/>
  <sheetViews>
    <sheetView workbookViewId="0">
      <selection sqref="A1:XFD1048576"/>
    </sheetView>
  </sheetViews>
  <sheetFormatPr defaultRowHeight="15" x14ac:dyDescent="0.25"/>
  <cols>
    <col min="1" max="1" width="6" bestFit="1" customWidth="1"/>
    <col min="2" max="2" width="11" bestFit="1" customWidth="1"/>
    <col min="3" max="3" width="11.85546875" bestFit="1" customWidth="1"/>
    <col min="4" max="4" width="8.7109375" bestFit="1" customWidth="1"/>
    <col min="5" max="5" width="17.140625" customWidth="1"/>
    <col min="6" max="6" width="41.140625" bestFit="1" customWidth="1"/>
    <col min="7" max="7" width="32" bestFit="1" customWidth="1"/>
    <col min="8" max="8" width="18.85546875" bestFit="1" customWidth="1"/>
    <col min="9" max="9" width="9.85546875" bestFit="1" customWidth="1"/>
  </cols>
  <sheetData>
    <row r="1" spans="1:9" s="16" customFormat="1" ht="15.75" thickBot="1" x14ac:dyDescent="0.3">
      <c r="A1" s="18"/>
      <c r="B1" s="19" t="s">
        <v>309</v>
      </c>
      <c r="C1" s="19" t="s">
        <v>310</v>
      </c>
      <c r="D1" s="19" t="s">
        <v>311</v>
      </c>
      <c r="E1" s="19" t="s">
        <v>312</v>
      </c>
      <c r="F1" s="19" t="s">
        <v>313</v>
      </c>
      <c r="G1" s="19" t="s">
        <v>314</v>
      </c>
      <c r="H1" s="19" t="s">
        <v>315</v>
      </c>
      <c r="I1" s="19" t="s">
        <v>316</v>
      </c>
    </row>
    <row r="2" spans="1:9" ht="15.75" thickTop="1" x14ac:dyDescent="0.25">
      <c r="A2" s="3" t="s">
        <v>317</v>
      </c>
      <c r="B2" s="3"/>
      <c r="C2" s="3"/>
      <c r="D2" s="20"/>
      <c r="E2" s="3"/>
      <c r="F2" s="3"/>
      <c r="G2" s="3"/>
      <c r="H2" s="3"/>
      <c r="I2" s="4"/>
    </row>
    <row r="3" spans="1:9" x14ac:dyDescent="0.25">
      <c r="A3" s="15"/>
      <c r="B3" s="3" t="s">
        <v>318</v>
      </c>
      <c r="C3" s="3" t="s">
        <v>319</v>
      </c>
      <c r="D3" s="20">
        <v>44620</v>
      </c>
      <c r="E3" s="3" t="s">
        <v>320</v>
      </c>
      <c r="F3" s="3"/>
      <c r="G3" s="3" t="s">
        <v>321</v>
      </c>
      <c r="H3" s="3"/>
      <c r="I3" s="4"/>
    </row>
    <row r="4" spans="1:9" x14ac:dyDescent="0.25">
      <c r="A4" s="3" t="s">
        <v>317</v>
      </c>
      <c r="B4" s="3"/>
      <c r="C4" s="3"/>
      <c r="D4" s="20"/>
      <c r="E4" s="3"/>
      <c r="F4" s="3"/>
      <c r="G4" s="3"/>
      <c r="H4" s="3"/>
      <c r="I4" s="4"/>
    </row>
    <row r="5" spans="1:9" ht="15.75" thickBot="1" x14ac:dyDescent="0.3">
      <c r="A5" s="15"/>
      <c r="B5" s="3"/>
      <c r="C5" s="3"/>
      <c r="D5" s="20"/>
      <c r="E5" s="3"/>
      <c r="F5" s="3"/>
      <c r="G5" s="3" t="s">
        <v>132</v>
      </c>
      <c r="H5" s="3" t="s">
        <v>322</v>
      </c>
      <c r="I5" s="6">
        <v>-15.89</v>
      </c>
    </row>
    <row r="6" spans="1:9" x14ac:dyDescent="0.25">
      <c r="A6" s="3" t="s">
        <v>323</v>
      </c>
      <c r="B6" s="3"/>
      <c r="C6" s="3"/>
      <c r="D6" s="20"/>
      <c r="E6" s="3"/>
      <c r="F6" s="3"/>
      <c r="G6" s="3"/>
      <c r="H6" s="3"/>
      <c r="I6" s="4">
        <f>ROUND(SUM(I4:I5),5)</f>
        <v>-15.89</v>
      </c>
    </row>
    <row r="7" spans="1:9" x14ac:dyDescent="0.25">
      <c r="A7" s="3" t="s">
        <v>317</v>
      </c>
      <c r="B7" s="3"/>
      <c r="C7" s="3"/>
      <c r="D7" s="20"/>
      <c r="E7" s="3"/>
      <c r="F7" s="3"/>
      <c r="G7" s="3"/>
      <c r="H7" s="3"/>
      <c r="I7" s="4"/>
    </row>
    <row r="8" spans="1:9" x14ac:dyDescent="0.25">
      <c r="A8" s="15"/>
      <c r="B8" s="3" t="s">
        <v>324</v>
      </c>
      <c r="C8" s="3" t="s">
        <v>325</v>
      </c>
      <c r="D8" s="20">
        <v>44608</v>
      </c>
      <c r="E8" s="3" t="s">
        <v>326</v>
      </c>
      <c r="F8" s="3"/>
      <c r="G8" s="3" t="s">
        <v>321</v>
      </c>
      <c r="H8" s="3"/>
      <c r="I8" s="4"/>
    </row>
    <row r="9" spans="1:9" x14ac:dyDescent="0.25">
      <c r="A9" s="3" t="s">
        <v>317</v>
      </c>
      <c r="B9" s="3"/>
      <c r="C9" s="3"/>
      <c r="D9" s="20"/>
      <c r="E9" s="3"/>
      <c r="F9" s="3"/>
      <c r="G9" s="3"/>
      <c r="H9" s="3"/>
      <c r="I9" s="4"/>
    </row>
    <row r="10" spans="1:9" ht="15.75" thickBot="1" x14ac:dyDescent="0.3">
      <c r="A10" s="15"/>
      <c r="B10" s="3" t="s">
        <v>327</v>
      </c>
      <c r="C10" s="3" t="s">
        <v>328</v>
      </c>
      <c r="D10" s="20">
        <v>44593</v>
      </c>
      <c r="E10" s="3"/>
      <c r="F10" s="3" t="s">
        <v>329</v>
      </c>
      <c r="G10" s="3" t="s">
        <v>330</v>
      </c>
      <c r="H10" s="3" t="s">
        <v>322</v>
      </c>
      <c r="I10" s="6">
        <v>-65.78</v>
      </c>
    </row>
    <row r="11" spans="1:9" x14ac:dyDescent="0.25">
      <c r="A11" s="3" t="s">
        <v>323</v>
      </c>
      <c r="B11" s="3"/>
      <c r="C11" s="3"/>
      <c r="D11" s="20"/>
      <c r="E11" s="3"/>
      <c r="F11" s="3"/>
      <c r="G11" s="3"/>
      <c r="H11" s="3"/>
      <c r="I11" s="4">
        <f>ROUND(SUM(I9:I10),5)</f>
        <v>-65.78</v>
      </c>
    </row>
    <row r="12" spans="1:9" x14ac:dyDescent="0.25">
      <c r="A12" s="3" t="s">
        <v>317</v>
      </c>
      <c r="B12" s="3"/>
      <c r="C12" s="3"/>
      <c r="D12" s="20"/>
      <c r="E12" s="3"/>
      <c r="F12" s="3"/>
      <c r="G12" s="3"/>
      <c r="H12" s="3"/>
      <c r="I12" s="4"/>
    </row>
    <row r="13" spans="1:9" x14ac:dyDescent="0.25">
      <c r="A13" s="15"/>
      <c r="B13" s="3" t="s">
        <v>324</v>
      </c>
      <c r="C13" s="3" t="s">
        <v>331</v>
      </c>
      <c r="D13" s="20">
        <v>44608</v>
      </c>
      <c r="E13" s="3" t="s">
        <v>332</v>
      </c>
      <c r="F13" s="3"/>
      <c r="G13" s="3" t="s">
        <v>321</v>
      </c>
      <c r="H13" s="3"/>
      <c r="I13" s="4"/>
    </row>
    <row r="14" spans="1:9" x14ac:dyDescent="0.25">
      <c r="A14" s="3" t="s">
        <v>317</v>
      </c>
      <c r="B14" s="3"/>
      <c r="C14" s="3"/>
      <c r="D14" s="20"/>
      <c r="E14" s="3"/>
      <c r="F14" s="3"/>
      <c r="G14" s="3"/>
      <c r="H14" s="3"/>
      <c r="I14" s="4"/>
    </row>
    <row r="15" spans="1:9" ht="15.75" thickBot="1" x14ac:dyDescent="0.3">
      <c r="A15" s="15"/>
      <c r="B15" s="3" t="s">
        <v>327</v>
      </c>
      <c r="C15" s="3" t="s">
        <v>333</v>
      </c>
      <c r="D15" s="20">
        <v>44596</v>
      </c>
      <c r="E15" s="3"/>
      <c r="F15" s="3" t="s">
        <v>334</v>
      </c>
      <c r="G15" s="3" t="s">
        <v>301</v>
      </c>
      <c r="H15" s="3" t="s">
        <v>335</v>
      </c>
      <c r="I15" s="6">
        <v>-160942.64000000001</v>
      </c>
    </row>
    <row r="16" spans="1:9" x14ac:dyDescent="0.25">
      <c r="A16" s="3" t="s">
        <v>323</v>
      </c>
      <c r="B16" s="3"/>
      <c r="C16" s="3"/>
      <c r="D16" s="20"/>
      <c r="E16" s="3"/>
      <c r="F16" s="3"/>
      <c r="G16" s="3"/>
      <c r="H16" s="3"/>
      <c r="I16" s="4">
        <f>ROUND(SUM(I14:I15),5)</f>
        <v>-160942.64000000001</v>
      </c>
    </row>
    <row r="17" spans="1:9" x14ac:dyDescent="0.25">
      <c r="A17" s="3" t="s">
        <v>317</v>
      </c>
      <c r="B17" s="3"/>
      <c r="C17" s="3"/>
      <c r="D17" s="20"/>
      <c r="E17" s="3"/>
      <c r="F17" s="3"/>
      <c r="G17" s="3"/>
      <c r="H17" s="3"/>
      <c r="I17" s="4"/>
    </row>
    <row r="18" spans="1:9" x14ac:dyDescent="0.25">
      <c r="A18" s="15"/>
      <c r="B18" s="3" t="s">
        <v>318</v>
      </c>
      <c r="C18" s="3" t="s">
        <v>319</v>
      </c>
      <c r="D18" s="20">
        <v>44602</v>
      </c>
      <c r="E18" s="3" t="s">
        <v>336</v>
      </c>
      <c r="F18" s="3"/>
      <c r="G18" s="3" t="s">
        <v>321</v>
      </c>
      <c r="H18" s="3"/>
      <c r="I18" s="4"/>
    </row>
    <row r="19" spans="1:9" x14ac:dyDescent="0.25">
      <c r="A19" s="3" t="s">
        <v>317</v>
      </c>
      <c r="B19" s="3"/>
      <c r="C19" s="3"/>
      <c r="D19" s="20"/>
      <c r="E19" s="3"/>
      <c r="F19" s="3"/>
      <c r="G19" s="3"/>
      <c r="H19" s="3"/>
      <c r="I19" s="4"/>
    </row>
    <row r="20" spans="1:9" ht="15.75" thickBot="1" x14ac:dyDescent="0.3">
      <c r="A20" s="15"/>
      <c r="B20" s="3"/>
      <c r="C20" s="3"/>
      <c r="D20" s="20"/>
      <c r="E20" s="3"/>
      <c r="F20" s="3"/>
      <c r="G20" s="3" t="s">
        <v>104</v>
      </c>
      <c r="H20" s="3" t="s">
        <v>322</v>
      </c>
      <c r="I20" s="6">
        <v>-1766.65</v>
      </c>
    </row>
    <row r="21" spans="1:9" x14ac:dyDescent="0.25">
      <c r="A21" s="3" t="s">
        <v>323</v>
      </c>
      <c r="B21" s="3"/>
      <c r="C21" s="3"/>
      <c r="D21" s="20"/>
      <c r="E21" s="3"/>
      <c r="F21" s="3"/>
      <c r="G21" s="3"/>
      <c r="H21" s="3"/>
      <c r="I21" s="4">
        <f>ROUND(SUM(I19:I20),5)</f>
        <v>-1766.65</v>
      </c>
    </row>
    <row r="22" spans="1:9" x14ac:dyDescent="0.25">
      <c r="A22" s="3" t="s">
        <v>317</v>
      </c>
      <c r="B22" s="3"/>
      <c r="C22" s="3"/>
      <c r="D22" s="20"/>
      <c r="E22" s="3"/>
      <c r="F22" s="3"/>
      <c r="G22" s="3"/>
      <c r="H22" s="3"/>
      <c r="I22" s="4"/>
    </row>
    <row r="23" spans="1:9" x14ac:dyDescent="0.25">
      <c r="A23" s="15"/>
      <c r="B23" s="3" t="s">
        <v>324</v>
      </c>
      <c r="C23" s="3" t="s">
        <v>337</v>
      </c>
      <c r="D23" s="20">
        <v>44629</v>
      </c>
      <c r="E23" s="3" t="s">
        <v>338</v>
      </c>
      <c r="F23" s="3" t="s">
        <v>339</v>
      </c>
      <c r="G23" s="3" t="s">
        <v>321</v>
      </c>
      <c r="H23" s="3"/>
      <c r="I23" s="4"/>
    </row>
    <row r="24" spans="1:9" x14ac:dyDescent="0.25">
      <c r="A24" s="3" t="s">
        <v>317</v>
      </c>
      <c r="B24" s="3"/>
      <c r="C24" s="3"/>
      <c r="D24" s="20"/>
      <c r="E24" s="3"/>
      <c r="F24" s="3"/>
      <c r="G24" s="3"/>
      <c r="H24" s="3"/>
      <c r="I24" s="4"/>
    </row>
    <row r="25" spans="1:9" x14ac:dyDescent="0.25">
      <c r="A25" s="3"/>
      <c r="B25" s="3" t="s">
        <v>327</v>
      </c>
      <c r="C25" s="3" t="s">
        <v>340</v>
      </c>
      <c r="D25" s="20">
        <v>44621</v>
      </c>
      <c r="E25" s="3"/>
      <c r="F25" s="3"/>
      <c r="G25" s="3" t="s">
        <v>117</v>
      </c>
      <c r="H25" s="3" t="s">
        <v>322</v>
      </c>
      <c r="I25" s="4">
        <v>-1750</v>
      </c>
    </row>
    <row r="26" spans="1:9" ht="15.75" thickBot="1" x14ac:dyDescent="0.3">
      <c r="A26" s="3"/>
      <c r="B26" s="3"/>
      <c r="C26" s="3"/>
      <c r="D26" s="20"/>
      <c r="E26" s="3"/>
      <c r="F26" s="3"/>
      <c r="G26" s="3" t="s">
        <v>118</v>
      </c>
      <c r="H26" s="3" t="s">
        <v>322</v>
      </c>
      <c r="I26" s="6">
        <v>-1059.9000000000001</v>
      </c>
    </row>
    <row r="27" spans="1:9" x14ac:dyDescent="0.25">
      <c r="A27" s="3" t="s">
        <v>323</v>
      </c>
      <c r="B27" s="3"/>
      <c r="C27" s="3"/>
      <c r="D27" s="20"/>
      <c r="E27" s="3"/>
      <c r="F27" s="3"/>
      <c r="G27" s="3"/>
      <c r="H27" s="3"/>
      <c r="I27" s="4">
        <f>ROUND(SUM(I24:I26),5)</f>
        <v>-2809.9</v>
      </c>
    </row>
    <row r="28" spans="1:9" x14ac:dyDescent="0.25">
      <c r="A28" s="3" t="s">
        <v>317</v>
      </c>
      <c r="B28" s="3"/>
      <c r="C28" s="3"/>
      <c r="D28" s="20"/>
      <c r="E28" s="3"/>
      <c r="F28" s="3"/>
      <c r="G28" s="3"/>
      <c r="H28" s="3"/>
      <c r="I28" s="4"/>
    </row>
    <row r="29" spans="1:9" x14ac:dyDescent="0.25">
      <c r="A29" s="15"/>
      <c r="B29" s="3" t="s">
        <v>324</v>
      </c>
      <c r="C29" s="3" t="s">
        <v>341</v>
      </c>
      <c r="D29" s="20">
        <v>44615</v>
      </c>
      <c r="E29" s="3" t="s">
        <v>342</v>
      </c>
      <c r="F29" s="3"/>
      <c r="G29" s="3" t="s">
        <v>321</v>
      </c>
      <c r="H29" s="3"/>
      <c r="I29" s="4"/>
    </row>
    <row r="30" spans="1:9" x14ac:dyDescent="0.25">
      <c r="A30" s="3" t="s">
        <v>317</v>
      </c>
      <c r="B30" s="3"/>
      <c r="C30" s="3"/>
      <c r="D30" s="20"/>
      <c r="E30" s="3"/>
      <c r="F30" s="3"/>
      <c r="G30" s="3"/>
      <c r="H30" s="3"/>
      <c r="I30" s="4"/>
    </row>
    <row r="31" spans="1:9" ht="15.75" thickBot="1" x14ac:dyDescent="0.3">
      <c r="A31" s="15"/>
      <c r="B31" s="3" t="s">
        <v>327</v>
      </c>
      <c r="C31" s="3" t="s">
        <v>343</v>
      </c>
      <c r="D31" s="20">
        <v>44600</v>
      </c>
      <c r="E31" s="3"/>
      <c r="F31" s="3"/>
      <c r="G31" s="3" t="s">
        <v>206</v>
      </c>
      <c r="H31" s="3" t="s">
        <v>322</v>
      </c>
      <c r="I31" s="6">
        <v>-1040</v>
      </c>
    </row>
    <row r="32" spans="1:9" x14ac:dyDescent="0.25">
      <c r="A32" s="3" t="s">
        <v>323</v>
      </c>
      <c r="B32" s="3"/>
      <c r="C32" s="3"/>
      <c r="D32" s="20"/>
      <c r="E32" s="3"/>
      <c r="F32" s="3"/>
      <c r="G32" s="3"/>
      <c r="H32" s="3"/>
      <c r="I32" s="4">
        <f>ROUND(SUM(I30:I31),5)</f>
        <v>-1040</v>
      </c>
    </row>
    <row r="33" spans="1:9" x14ac:dyDescent="0.25">
      <c r="A33" s="3" t="s">
        <v>317</v>
      </c>
      <c r="B33" s="3"/>
      <c r="C33" s="3"/>
      <c r="D33" s="20"/>
      <c r="E33" s="3"/>
      <c r="F33" s="3"/>
      <c r="G33" s="3"/>
      <c r="H33" s="3"/>
      <c r="I33" s="4"/>
    </row>
    <row r="34" spans="1:9" x14ac:dyDescent="0.25">
      <c r="A34" s="15"/>
      <c r="B34" s="3" t="s">
        <v>318</v>
      </c>
      <c r="C34" s="3" t="s">
        <v>319</v>
      </c>
      <c r="D34" s="20">
        <v>44621</v>
      </c>
      <c r="E34" s="3" t="s">
        <v>344</v>
      </c>
      <c r="F34" s="3"/>
      <c r="G34" s="3" t="s">
        <v>321</v>
      </c>
      <c r="H34" s="3"/>
      <c r="I34" s="4"/>
    </row>
    <row r="35" spans="1:9" x14ac:dyDescent="0.25">
      <c r="A35" s="3" t="s">
        <v>317</v>
      </c>
      <c r="B35" s="3"/>
      <c r="C35" s="3"/>
      <c r="D35" s="20"/>
      <c r="E35" s="3"/>
      <c r="F35" s="3"/>
      <c r="G35" s="3"/>
      <c r="H35" s="3"/>
      <c r="I35" s="4"/>
    </row>
    <row r="36" spans="1:9" ht="15.75" thickBot="1" x14ac:dyDescent="0.3">
      <c r="A36" s="15"/>
      <c r="B36" s="3"/>
      <c r="C36" s="3"/>
      <c r="D36" s="20"/>
      <c r="E36" s="3"/>
      <c r="F36" s="3" t="s">
        <v>345</v>
      </c>
      <c r="G36" s="3" t="s">
        <v>246</v>
      </c>
      <c r="H36" s="3" t="s">
        <v>322</v>
      </c>
      <c r="I36" s="6">
        <v>-26.73</v>
      </c>
    </row>
    <row r="37" spans="1:9" x14ac:dyDescent="0.25">
      <c r="A37" s="3" t="s">
        <v>323</v>
      </c>
      <c r="B37" s="3"/>
      <c r="C37" s="3"/>
      <c r="D37" s="20"/>
      <c r="E37" s="3"/>
      <c r="F37" s="3"/>
      <c r="G37" s="3"/>
      <c r="H37" s="3"/>
      <c r="I37" s="4">
        <f>ROUND(SUM(I35:I36),5)</f>
        <v>-26.73</v>
      </c>
    </row>
    <row r="38" spans="1:9" x14ac:dyDescent="0.25">
      <c r="A38" s="3" t="s">
        <v>317</v>
      </c>
      <c r="B38" s="3"/>
      <c r="C38" s="3"/>
      <c r="D38" s="20"/>
      <c r="E38" s="3"/>
      <c r="F38" s="3"/>
      <c r="G38" s="3"/>
      <c r="H38" s="3"/>
      <c r="I38" s="4"/>
    </row>
    <row r="39" spans="1:9" x14ac:dyDescent="0.25">
      <c r="A39" s="15"/>
      <c r="B39" s="3" t="s">
        <v>324</v>
      </c>
      <c r="C39" s="3" t="s">
        <v>346</v>
      </c>
      <c r="D39" s="20">
        <v>44608</v>
      </c>
      <c r="E39" s="3" t="s">
        <v>347</v>
      </c>
      <c r="F39" s="3"/>
      <c r="G39" s="3" t="s">
        <v>321</v>
      </c>
      <c r="H39" s="3"/>
      <c r="I39" s="4"/>
    </row>
    <row r="40" spans="1:9" x14ac:dyDescent="0.25">
      <c r="A40" s="3" t="s">
        <v>317</v>
      </c>
      <c r="B40" s="3"/>
      <c r="C40" s="3"/>
      <c r="D40" s="20"/>
      <c r="E40" s="3"/>
      <c r="F40" s="3"/>
      <c r="G40" s="3"/>
      <c r="H40" s="3"/>
      <c r="I40" s="4"/>
    </row>
    <row r="41" spans="1:9" ht="15.75" thickBot="1" x14ac:dyDescent="0.3">
      <c r="A41" s="15"/>
      <c r="B41" s="3" t="s">
        <v>327</v>
      </c>
      <c r="C41" s="3" t="s">
        <v>348</v>
      </c>
      <c r="D41" s="20">
        <v>44593</v>
      </c>
      <c r="E41" s="3"/>
      <c r="F41" s="3"/>
      <c r="G41" s="3" t="s">
        <v>227</v>
      </c>
      <c r="H41" s="3" t="s">
        <v>322</v>
      </c>
      <c r="I41" s="6">
        <v>-62.62</v>
      </c>
    </row>
    <row r="42" spans="1:9" x14ac:dyDescent="0.25">
      <c r="A42" s="3" t="s">
        <v>323</v>
      </c>
      <c r="B42" s="3"/>
      <c r="C42" s="3"/>
      <c r="D42" s="20"/>
      <c r="E42" s="3"/>
      <c r="F42" s="3"/>
      <c r="G42" s="3"/>
      <c r="H42" s="3"/>
      <c r="I42" s="4">
        <f>ROUND(SUM(I40:I41),5)</f>
        <v>-62.62</v>
      </c>
    </row>
    <row r="43" spans="1:9" x14ac:dyDescent="0.25">
      <c r="A43" s="3" t="s">
        <v>317</v>
      </c>
      <c r="B43" s="3"/>
      <c r="C43" s="3"/>
      <c r="D43" s="20"/>
      <c r="E43" s="3"/>
      <c r="F43" s="3"/>
      <c r="G43" s="3"/>
      <c r="H43" s="3"/>
      <c r="I43" s="4"/>
    </row>
    <row r="44" spans="1:9" x14ac:dyDescent="0.25">
      <c r="A44" s="15"/>
      <c r="B44" s="3" t="s">
        <v>324</v>
      </c>
      <c r="C44" s="3" t="s">
        <v>349</v>
      </c>
      <c r="D44" s="20">
        <v>44622</v>
      </c>
      <c r="E44" s="3" t="s">
        <v>347</v>
      </c>
      <c r="F44" s="3"/>
      <c r="G44" s="3" t="s">
        <v>321</v>
      </c>
      <c r="H44" s="3"/>
      <c r="I44" s="4"/>
    </row>
    <row r="45" spans="1:9" x14ac:dyDescent="0.25">
      <c r="A45" s="3" t="s">
        <v>317</v>
      </c>
      <c r="B45" s="3"/>
      <c r="C45" s="3"/>
      <c r="D45" s="20"/>
      <c r="E45" s="3"/>
      <c r="F45" s="3"/>
      <c r="G45" s="3"/>
      <c r="H45" s="3"/>
      <c r="I45" s="4"/>
    </row>
    <row r="46" spans="1:9" ht="15.75" thickBot="1" x14ac:dyDescent="0.3">
      <c r="A46" s="15"/>
      <c r="B46" s="3" t="s">
        <v>327</v>
      </c>
      <c r="C46" s="3" t="s">
        <v>350</v>
      </c>
      <c r="D46" s="20">
        <v>44621</v>
      </c>
      <c r="E46" s="3"/>
      <c r="F46" s="3"/>
      <c r="G46" s="3" t="s">
        <v>227</v>
      </c>
      <c r="H46" s="3" t="s">
        <v>322</v>
      </c>
      <c r="I46" s="6">
        <v>-34</v>
      </c>
    </row>
    <row r="47" spans="1:9" x14ac:dyDescent="0.25">
      <c r="A47" s="3" t="s">
        <v>323</v>
      </c>
      <c r="B47" s="3"/>
      <c r="C47" s="3"/>
      <c r="D47" s="20"/>
      <c r="E47" s="3"/>
      <c r="F47" s="3"/>
      <c r="G47" s="3"/>
      <c r="H47" s="3"/>
      <c r="I47" s="4">
        <f>ROUND(SUM(I45:I46),5)</f>
        <v>-34</v>
      </c>
    </row>
    <row r="48" spans="1:9" x14ac:dyDescent="0.25">
      <c r="A48" s="3" t="s">
        <v>317</v>
      </c>
      <c r="B48" s="3"/>
      <c r="C48" s="3"/>
      <c r="D48" s="20"/>
      <c r="E48" s="3"/>
      <c r="F48" s="3"/>
      <c r="G48" s="3"/>
      <c r="H48" s="3"/>
      <c r="I48" s="4"/>
    </row>
    <row r="49" spans="1:9" x14ac:dyDescent="0.25">
      <c r="A49" s="15"/>
      <c r="B49" s="3" t="s">
        <v>324</v>
      </c>
      <c r="C49" s="3" t="s">
        <v>351</v>
      </c>
      <c r="D49" s="20">
        <v>44622</v>
      </c>
      <c r="E49" s="3" t="s">
        <v>352</v>
      </c>
      <c r="F49" s="3"/>
      <c r="G49" s="3" t="s">
        <v>321</v>
      </c>
      <c r="H49" s="3"/>
      <c r="I49" s="4"/>
    </row>
    <row r="50" spans="1:9" x14ac:dyDescent="0.25">
      <c r="A50" s="3" t="s">
        <v>317</v>
      </c>
      <c r="B50" s="3"/>
      <c r="C50" s="3"/>
      <c r="D50" s="20"/>
      <c r="E50" s="3"/>
      <c r="F50" s="3"/>
      <c r="G50" s="3"/>
      <c r="H50" s="3"/>
      <c r="I50" s="4"/>
    </row>
    <row r="51" spans="1:9" x14ac:dyDescent="0.25">
      <c r="A51" s="3"/>
      <c r="B51" s="3" t="s">
        <v>327</v>
      </c>
      <c r="C51" s="3" t="s">
        <v>353</v>
      </c>
      <c r="D51" s="20">
        <v>44621</v>
      </c>
      <c r="E51" s="3"/>
      <c r="F51" s="3" t="s">
        <v>354</v>
      </c>
      <c r="G51" s="3" t="s">
        <v>307</v>
      </c>
      <c r="H51" s="3" t="s">
        <v>355</v>
      </c>
      <c r="I51" s="4">
        <v>-8457.2199999999993</v>
      </c>
    </row>
    <row r="52" spans="1:9" x14ac:dyDescent="0.25">
      <c r="A52" s="3"/>
      <c r="B52" s="3" t="s">
        <v>327</v>
      </c>
      <c r="C52" s="3" t="s">
        <v>356</v>
      </c>
      <c r="D52" s="20">
        <v>44621</v>
      </c>
      <c r="E52" s="3"/>
      <c r="F52" s="3" t="s">
        <v>357</v>
      </c>
      <c r="G52" s="3" t="s">
        <v>307</v>
      </c>
      <c r="H52" s="3" t="s">
        <v>355</v>
      </c>
      <c r="I52" s="4">
        <v>-16597.759999999998</v>
      </c>
    </row>
    <row r="53" spans="1:9" x14ac:dyDescent="0.25">
      <c r="A53" s="3"/>
      <c r="B53" s="3" t="s">
        <v>327</v>
      </c>
      <c r="C53" s="3" t="s">
        <v>358</v>
      </c>
      <c r="D53" s="20">
        <v>44621</v>
      </c>
      <c r="E53" s="3"/>
      <c r="F53" s="3" t="s">
        <v>359</v>
      </c>
      <c r="G53" s="3" t="s">
        <v>307</v>
      </c>
      <c r="H53" s="3" t="s">
        <v>355</v>
      </c>
      <c r="I53" s="4">
        <v>-5595.88</v>
      </c>
    </row>
    <row r="54" spans="1:9" ht="15.75" thickBot="1" x14ac:dyDescent="0.3">
      <c r="A54" s="3"/>
      <c r="B54" s="3" t="s">
        <v>327</v>
      </c>
      <c r="C54" s="3" t="s">
        <v>360</v>
      </c>
      <c r="D54" s="20">
        <v>44621</v>
      </c>
      <c r="E54" s="3"/>
      <c r="F54" s="3" t="s">
        <v>361</v>
      </c>
      <c r="G54" s="3" t="s">
        <v>307</v>
      </c>
      <c r="H54" s="3" t="s">
        <v>355</v>
      </c>
      <c r="I54" s="6">
        <v>-1830.72</v>
      </c>
    </row>
    <row r="55" spans="1:9" x14ac:dyDescent="0.25">
      <c r="A55" s="3" t="s">
        <v>323</v>
      </c>
      <c r="B55" s="3"/>
      <c r="C55" s="3"/>
      <c r="D55" s="20"/>
      <c r="E55" s="3"/>
      <c r="F55" s="3"/>
      <c r="G55" s="3"/>
      <c r="H55" s="3"/>
      <c r="I55" s="4">
        <f>ROUND(SUM(I50:I54),5)</f>
        <v>-32481.58</v>
      </c>
    </row>
    <row r="56" spans="1:9" x14ac:dyDescent="0.25">
      <c r="A56" s="3" t="s">
        <v>317</v>
      </c>
      <c r="B56" s="3"/>
      <c r="C56" s="3"/>
      <c r="D56" s="20"/>
      <c r="E56" s="3"/>
      <c r="F56" s="3"/>
      <c r="G56" s="3"/>
      <c r="H56" s="3"/>
      <c r="I56" s="4"/>
    </row>
    <row r="57" spans="1:9" x14ac:dyDescent="0.25">
      <c r="A57" s="15"/>
      <c r="B57" s="3" t="s">
        <v>324</v>
      </c>
      <c r="C57" s="3" t="s">
        <v>362</v>
      </c>
      <c r="D57" s="20">
        <v>44615</v>
      </c>
      <c r="E57" s="3" t="s">
        <v>363</v>
      </c>
      <c r="F57" s="3"/>
      <c r="G57" s="3" t="s">
        <v>321</v>
      </c>
      <c r="H57" s="3"/>
      <c r="I57" s="4"/>
    </row>
    <row r="58" spans="1:9" x14ac:dyDescent="0.25">
      <c r="A58" s="3" t="s">
        <v>317</v>
      </c>
      <c r="B58" s="3"/>
      <c r="C58" s="3"/>
      <c r="D58" s="20"/>
      <c r="E58" s="3"/>
      <c r="F58" s="3"/>
      <c r="G58" s="3"/>
      <c r="H58" s="3"/>
      <c r="I58" s="4"/>
    </row>
    <row r="59" spans="1:9" x14ac:dyDescent="0.25">
      <c r="A59" s="3"/>
      <c r="B59" s="3" t="s">
        <v>327</v>
      </c>
      <c r="C59" s="3" t="s">
        <v>364</v>
      </c>
      <c r="D59" s="20">
        <v>44606</v>
      </c>
      <c r="E59" s="3"/>
      <c r="F59" s="3" t="s">
        <v>365</v>
      </c>
      <c r="G59" s="3" t="s">
        <v>173</v>
      </c>
      <c r="H59" s="3" t="s">
        <v>322</v>
      </c>
      <c r="I59" s="4">
        <v>-28.94</v>
      </c>
    </row>
    <row r="60" spans="1:9" ht="15.75" thickBot="1" x14ac:dyDescent="0.3">
      <c r="A60" s="3"/>
      <c r="B60" s="3"/>
      <c r="C60" s="3"/>
      <c r="D60" s="20"/>
      <c r="E60" s="3"/>
      <c r="F60" s="3" t="s">
        <v>366</v>
      </c>
      <c r="G60" s="3" t="s">
        <v>227</v>
      </c>
      <c r="H60" s="3" t="s">
        <v>322</v>
      </c>
      <c r="I60" s="6">
        <v>-22.05</v>
      </c>
    </row>
    <row r="61" spans="1:9" x14ac:dyDescent="0.25">
      <c r="A61" s="3" t="s">
        <v>323</v>
      </c>
      <c r="B61" s="3"/>
      <c r="C61" s="3"/>
      <c r="D61" s="20"/>
      <c r="E61" s="3"/>
      <c r="F61" s="3"/>
      <c r="G61" s="3"/>
      <c r="H61" s="3"/>
      <c r="I61" s="4">
        <f>ROUND(SUM(I58:I60),5)</f>
        <v>-50.99</v>
      </c>
    </row>
    <row r="62" spans="1:9" x14ac:dyDescent="0.25">
      <c r="A62" s="3" t="s">
        <v>317</v>
      </c>
      <c r="B62" s="3"/>
      <c r="C62" s="3"/>
      <c r="D62" s="20"/>
      <c r="E62" s="3"/>
      <c r="F62" s="3"/>
      <c r="G62" s="3"/>
      <c r="H62" s="3"/>
      <c r="I62" s="4"/>
    </row>
    <row r="63" spans="1:9" x14ac:dyDescent="0.25">
      <c r="A63" s="15"/>
      <c r="B63" s="3" t="s">
        <v>324</v>
      </c>
      <c r="C63" s="3" t="s">
        <v>367</v>
      </c>
      <c r="D63" s="20">
        <v>44622</v>
      </c>
      <c r="E63" s="3" t="s">
        <v>363</v>
      </c>
      <c r="F63" s="3"/>
      <c r="G63" s="3" t="s">
        <v>321</v>
      </c>
      <c r="H63" s="3"/>
      <c r="I63" s="4"/>
    </row>
    <row r="64" spans="1:9" x14ac:dyDescent="0.25">
      <c r="A64" s="3" t="s">
        <v>317</v>
      </c>
      <c r="B64" s="3"/>
      <c r="C64" s="3"/>
      <c r="D64" s="20"/>
      <c r="E64" s="3"/>
      <c r="F64" s="3"/>
      <c r="G64" s="3"/>
      <c r="H64" s="3"/>
      <c r="I64" s="4"/>
    </row>
    <row r="65" spans="1:9" x14ac:dyDescent="0.25">
      <c r="A65" s="3"/>
      <c r="B65" s="3" t="s">
        <v>327</v>
      </c>
      <c r="C65" s="3" t="s">
        <v>368</v>
      </c>
      <c r="D65" s="20">
        <v>44621</v>
      </c>
      <c r="E65" s="3"/>
      <c r="F65" s="3" t="s">
        <v>369</v>
      </c>
      <c r="G65" s="3" t="s">
        <v>173</v>
      </c>
      <c r="H65" s="3" t="s">
        <v>322</v>
      </c>
      <c r="I65" s="4">
        <v>-29.89</v>
      </c>
    </row>
    <row r="66" spans="1:9" x14ac:dyDescent="0.25">
      <c r="A66" s="3"/>
      <c r="B66" s="3"/>
      <c r="C66" s="3"/>
      <c r="D66" s="20"/>
      <c r="E66" s="3"/>
      <c r="F66" s="3" t="s">
        <v>370</v>
      </c>
      <c r="G66" s="3" t="s">
        <v>227</v>
      </c>
      <c r="H66" s="3" t="s">
        <v>322</v>
      </c>
      <c r="I66" s="4">
        <v>-31.97</v>
      </c>
    </row>
    <row r="67" spans="1:9" ht="15.75" thickBot="1" x14ac:dyDescent="0.3">
      <c r="A67" s="3"/>
      <c r="B67" s="3" t="s">
        <v>327</v>
      </c>
      <c r="C67" s="3" t="s">
        <v>371</v>
      </c>
      <c r="D67" s="20">
        <v>44621</v>
      </c>
      <c r="E67" s="3"/>
      <c r="F67" s="3" t="s">
        <v>372</v>
      </c>
      <c r="G67" s="3" t="s">
        <v>227</v>
      </c>
      <c r="H67" s="3" t="s">
        <v>322</v>
      </c>
      <c r="I67" s="6">
        <v>-4.88</v>
      </c>
    </row>
    <row r="68" spans="1:9" x14ac:dyDescent="0.25">
      <c r="A68" s="3" t="s">
        <v>323</v>
      </c>
      <c r="B68" s="3"/>
      <c r="C68" s="3"/>
      <c r="D68" s="20"/>
      <c r="E68" s="3"/>
      <c r="F68" s="3"/>
      <c r="G68" s="3"/>
      <c r="H68" s="3"/>
      <c r="I68" s="4">
        <f>ROUND(SUM(I64:I67),5)</f>
        <v>-66.739999999999995</v>
      </c>
    </row>
    <row r="69" spans="1:9" x14ac:dyDescent="0.25">
      <c r="A69" s="3" t="s">
        <v>317</v>
      </c>
      <c r="B69" s="3"/>
      <c r="C69" s="3"/>
      <c r="D69" s="20"/>
      <c r="E69" s="3"/>
      <c r="F69" s="3"/>
      <c r="G69" s="3"/>
      <c r="H69" s="3"/>
      <c r="I69" s="4"/>
    </row>
    <row r="70" spans="1:9" x14ac:dyDescent="0.25">
      <c r="A70" s="15"/>
      <c r="B70" s="3" t="s">
        <v>324</v>
      </c>
      <c r="C70" s="3" t="s">
        <v>373</v>
      </c>
      <c r="D70" s="20">
        <v>44615</v>
      </c>
      <c r="E70" s="3" t="s">
        <v>374</v>
      </c>
      <c r="F70" s="3"/>
      <c r="G70" s="3" t="s">
        <v>321</v>
      </c>
      <c r="H70" s="3"/>
      <c r="I70" s="4"/>
    </row>
    <row r="71" spans="1:9" x14ac:dyDescent="0.25">
      <c r="A71" s="3" t="s">
        <v>317</v>
      </c>
      <c r="B71" s="3"/>
      <c r="C71" s="3"/>
      <c r="D71" s="20"/>
      <c r="E71" s="3"/>
      <c r="F71" s="3"/>
      <c r="G71" s="3"/>
      <c r="H71" s="3"/>
      <c r="I71" s="4"/>
    </row>
    <row r="72" spans="1:9" x14ac:dyDescent="0.25">
      <c r="A72" s="3"/>
      <c r="B72" s="3" t="s">
        <v>327</v>
      </c>
      <c r="C72" s="3" t="s">
        <v>375</v>
      </c>
      <c r="D72" s="20">
        <v>44595</v>
      </c>
      <c r="E72" s="3"/>
      <c r="F72" s="3" t="s">
        <v>376</v>
      </c>
      <c r="G72" s="3" t="s">
        <v>232</v>
      </c>
      <c r="H72" s="3" t="s">
        <v>322</v>
      </c>
      <c r="I72" s="4">
        <v>-44.45</v>
      </c>
    </row>
    <row r="73" spans="1:9" x14ac:dyDescent="0.25">
      <c r="A73" s="3"/>
      <c r="B73" s="3"/>
      <c r="C73" s="3"/>
      <c r="D73" s="20"/>
      <c r="E73" s="3"/>
      <c r="F73" s="3" t="s">
        <v>377</v>
      </c>
      <c r="G73" s="3" t="s">
        <v>87</v>
      </c>
      <c r="H73" s="3" t="s">
        <v>322</v>
      </c>
      <c r="I73" s="4">
        <v>-141.47</v>
      </c>
    </row>
    <row r="74" spans="1:9" x14ac:dyDescent="0.25">
      <c r="A74" s="3"/>
      <c r="B74" s="3"/>
      <c r="C74" s="3"/>
      <c r="D74" s="20"/>
      <c r="E74" s="3"/>
      <c r="F74" s="3" t="s">
        <v>378</v>
      </c>
      <c r="G74" s="3" t="s">
        <v>177</v>
      </c>
      <c r="H74" s="3" t="s">
        <v>322</v>
      </c>
      <c r="I74" s="4">
        <v>-88.35</v>
      </c>
    </row>
    <row r="75" spans="1:9" x14ac:dyDescent="0.25">
      <c r="A75" s="3"/>
      <c r="B75" s="3"/>
      <c r="C75" s="3"/>
      <c r="D75" s="20"/>
      <c r="E75" s="3"/>
      <c r="F75" s="3" t="s">
        <v>379</v>
      </c>
      <c r="G75" s="3" t="s">
        <v>232</v>
      </c>
      <c r="H75" s="3" t="s">
        <v>322</v>
      </c>
      <c r="I75" s="4">
        <v>-42.71</v>
      </c>
    </row>
    <row r="76" spans="1:9" x14ac:dyDescent="0.25">
      <c r="A76" s="3"/>
      <c r="B76" s="3"/>
      <c r="C76" s="3"/>
      <c r="D76" s="20"/>
      <c r="E76" s="3"/>
      <c r="F76" s="3" t="s">
        <v>380</v>
      </c>
      <c r="G76" s="3" t="s">
        <v>87</v>
      </c>
      <c r="H76" s="3" t="s">
        <v>322</v>
      </c>
      <c r="I76" s="4">
        <v>-85.43</v>
      </c>
    </row>
    <row r="77" spans="1:9" x14ac:dyDescent="0.25">
      <c r="A77" s="3"/>
      <c r="B77" s="3"/>
      <c r="C77" s="3"/>
      <c r="D77" s="20"/>
      <c r="E77" s="3"/>
      <c r="F77" s="3" t="s">
        <v>380</v>
      </c>
      <c r="G77" s="3" t="s">
        <v>177</v>
      </c>
      <c r="H77" s="3" t="s">
        <v>322</v>
      </c>
      <c r="I77" s="4">
        <v>-85.43</v>
      </c>
    </row>
    <row r="78" spans="1:9" ht="15.75" thickBot="1" x14ac:dyDescent="0.3">
      <c r="A78" s="3"/>
      <c r="B78" s="3"/>
      <c r="C78" s="3"/>
      <c r="D78" s="20"/>
      <c r="E78" s="3"/>
      <c r="F78" s="3" t="s">
        <v>381</v>
      </c>
      <c r="G78" s="3" t="s">
        <v>87</v>
      </c>
      <c r="H78" s="3" t="s">
        <v>322</v>
      </c>
      <c r="I78" s="6">
        <v>-69.95</v>
      </c>
    </row>
    <row r="79" spans="1:9" x14ac:dyDescent="0.25">
      <c r="A79" s="3" t="s">
        <v>323</v>
      </c>
      <c r="B79" s="3"/>
      <c r="C79" s="3"/>
      <c r="D79" s="20"/>
      <c r="E79" s="3"/>
      <c r="F79" s="3"/>
      <c r="G79" s="3"/>
      <c r="H79" s="3"/>
      <c r="I79" s="4">
        <f>ROUND(SUM(I71:I78),5)</f>
        <v>-557.79</v>
      </c>
    </row>
    <row r="80" spans="1:9" x14ac:dyDescent="0.25">
      <c r="A80" s="3" t="s">
        <v>317</v>
      </c>
      <c r="B80" s="3"/>
      <c r="C80" s="3"/>
      <c r="D80" s="20"/>
      <c r="E80" s="3"/>
      <c r="F80" s="3"/>
      <c r="G80" s="3"/>
      <c r="H80" s="3"/>
      <c r="I80" s="4"/>
    </row>
    <row r="81" spans="1:9" x14ac:dyDescent="0.25">
      <c r="A81" s="15"/>
      <c r="B81" s="3" t="s">
        <v>324</v>
      </c>
      <c r="C81" s="3" t="s">
        <v>382</v>
      </c>
      <c r="D81" s="20">
        <v>44608</v>
      </c>
      <c r="E81" s="3" t="s">
        <v>383</v>
      </c>
      <c r="F81" s="3"/>
      <c r="G81" s="3" t="s">
        <v>321</v>
      </c>
      <c r="H81" s="3"/>
      <c r="I81" s="4"/>
    </row>
    <row r="82" spans="1:9" x14ac:dyDescent="0.25">
      <c r="A82" s="3" t="s">
        <v>317</v>
      </c>
      <c r="B82" s="3"/>
      <c r="C82" s="3"/>
      <c r="D82" s="20"/>
      <c r="E82" s="3"/>
      <c r="F82" s="3"/>
      <c r="G82" s="3"/>
      <c r="H82" s="3"/>
      <c r="I82" s="4"/>
    </row>
    <row r="83" spans="1:9" ht="15.75" thickBot="1" x14ac:dyDescent="0.3">
      <c r="A83" s="15"/>
      <c r="B83" s="3" t="s">
        <v>327</v>
      </c>
      <c r="C83" s="3" t="s">
        <v>384</v>
      </c>
      <c r="D83" s="20">
        <v>44593</v>
      </c>
      <c r="E83" s="3"/>
      <c r="F83" s="3" t="s">
        <v>385</v>
      </c>
      <c r="G83" s="3" t="s">
        <v>195</v>
      </c>
      <c r="H83" s="3" t="s">
        <v>322</v>
      </c>
      <c r="I83" s="6">
        <v>-79.61</v>
      </c>
    </row>
    <row r="84" spans="1:9" x14ac:dyDescent="0.25">
      <c r="A84" s="3" t="s">
        <v>323</v>
      </c>
      <c r="B84" s="3"/>
      <c r="C84" s="3"/>
      <c r="D84" s="20"/>
      <c r="E84" s="3"/>
      <c r="F84" s="3"/>
      <c r="G84" s="3"/>
      <c r="H84" s="3"/>
      <c r="I84" s="4">
        <f>ROUND(SUM(I82:I83),5)</f>
        <v>-79.61</v>
      </c>
    </row>
    <row r="85" spans="1:9" x14ac:dyDescent="0.25">
      <c r="A85" s="3" t="s">
        <v>317</v>
      </c>
      <c r="B85" s="3"/>
      <c r="C85" s="3"/>
      <c r="D85" s="20"/>
      <c r="E85" s="3"/>
      <c r="F85" s="3"/>
      <c r="G85" s="3"/>
      <c r="H85" s="3"/>
      <c r="I85" s="4"/>
    </row>
    <row r="86" spans="1:9" x14ac:dyDescent="0.25">
      <c r="A86" s="15"/>
      <c r="B86" s="3" t="s">
        <v>324</v>
      </c>
      <c r="C86" s="3" t="s">
        <v>386</v>
      </c>
      <c r="D86" s="20">
        <v>44608</v>
      </c>
      <c r="E86" s="3" t="s">
        <v>387</v>
      </c>
      <c r="F86" s="3"/>
      <c r="G86" s="3" t="s">
        <v>321</v>
      </c>
      <c r="H86" s="3"/>
      <c r="I86" s="4"/>
    </row>
    <row r="87" spans="1:9" x14ac:dyDescent="0.25">
      <c r="A87" s="3" t="s">
        <v>317</v>
      </c>
      <c r="B87" s="3"/>
      <c r="C87" s="3"/>
      <c r="D87" s="20"/>
      <c r="E87" s="3"/>
      <c r="F87" s="3"/>
      <c r="G87" s="3"/>
      <c r="H87" s="3"/>
      <c r="I87" s="4"/>
    </row>
    <row r="88" spans="1:9" ht="15.75" thickBot="1" x14ac:dyDescent="0.3">
      <c r="A88" s="15"/>
      <c r="B88" s="3" t="s">
        <v>327</v>
      </c>
      <c r="C88" s="3" t="s">
        <v>384</v>
      </c>
      <c r="D88" s="20">
        <v>44593</v>
      </c>
      <c r="E88" s="3"/>
      <c r="F88" s="3"/>
      <c r="G88" s="3" t="s">
        <v>177</v>
      </c>
      <c r="H88" s="3" t="s">
        <v>322</v>
      </c>
      <c r="I88" s="6">
        <v>-153.25</v>
      </c>
    </row>
    <row r="89" spans="1:9" x14ac:dyDescent="0.25">
      <c r="A89" s="3" t="s">
        <v>323</v>
      </c>
      <c r="B89" s="3"/>
      <c r="C89" s="3"/>
      <c r="D89" s="20"/>
      <c r="E89" s="3"/>
      <c r="F89" s="3"/>
      <c r="G89" s="3"/>
      <c r="H89" s="3"/>
      <c r="I89" s="4">
        <f>ROUND(SUM(I87:I88),5)</f>
        <v>-153.25</v>
      </c>
    </row>
    <row r="90" spans="1:9" x14ac:dyDescent="0.25">
      <c r="A90" s="3" t="s">
        <v>317</v>
      </c>
      <c r="B90" s="3"/>
      <c r="C90" s="3"/>
      <c r="D90" s="20"/>
      <c r="E90" s="3"/>
      <c r="F90" s="3"/>
      <c r="G90" s="3"/>
      <c r="H90" s="3"/>
      <c r="I90" s="4"/>
    </row>
    <row r="91" spans="1:9" x14ac:dyDescent="0.25">
      <c r="A91" s="15"/>
      <c r="B91" s="3" t="s">
        <v>324</v>
      </c>
      <c r="C91" s="3" t="s">
        <v>388</v>
      </c>
      <c r="D91" s="20">
        <v>44622</v>
      </c>
      <c r="E91" s="3" t="s">
        <v>389</v>
      </c>
      <c r="F91" s="3"/>
      <c r="G91" s="3" t="s">
        <v>321</v>
      </c>
      <c r="H91" s="3"/>
      <c r="I91" s="4"/>
    </row>
    <row r="92" spans="1:9" x14ac:dyDescent="0.25">
      <c r="A92" s="3" t="s">
        <v>317</v>
      </c>
      <c r="B92" s="3"/>
      <c r="C92" s="3"/>
      <c r="D92" s="20"/>
      <c r="E92" s="3"/>
      <c r="F92" s="3"/>
      <c r="G92" s="3"/>
      <c r="H92" s="3"/>
      <c r="I92" s="4"/>
    </row>
    <row r="93" spans="1:9" ht="15.75" thickBot="1" x14ac:dyDescent="0.3">
      <c r="A93" s="15"/>
      <c r="B93" s="3" t="s">
        <v>327</v>
      </c>
      <c r="C93" s="3" t="s">
        <v>390</v>
      </c>
      <c r="D93" s="20">
        <v>44621</v>
      </c>
      <c r="E93" s="3"/>
      <c r="F93" s="3" t="s">
        <v>391</v>
      </c>
      <c r="G93" s="3" t="s">
        <v>259</v>
      </c>
      <c r="H93" s="3" t="s">
        <v>322</v>
      </c>
      <c r="I93" s="6">
        <v>-191.64</v>
      </c>
    </row>
    <row r="94" spans="1:9" x14ac:dyDescent="0.25">
      <c r="A94" s="3" t="s">
        <v>323</v>
      </c>
      <c r="B94" s="3"/>
      <c r="C94" s="3"/>
      <c r="D94" s="20"/>
      <c r="E94" s="3"/>
      <c r="F94" s="3"/>
      <c r="G94" s="3"/>
      <c r="H94" s="3"/>
      <c r="I94" s="4">
        <f>ROUND(SUM(I92:I93),5)</f>
        <v>-191.64</v>
      </c>
    </row>
    <row r="95" spans="1:9" x14ac:dyDescent="0.25">
      <c r="A95" s="3" t="s">
        <v>317</v>
      </c>
      <c r="B95" s="3"/>
      <c r="C95" s="3"/>
      <c r="D95" s="20"/>
      <c r="E95" s="3"/>
      <c r="F95" s="3"/>
      <c r="G95" s="3"/>
      <c r="H95" s="3"/>
      <c r="I95" s="4"/>
    </row>
    <row r="96" spans="1:9" x14ac:dyDescent="0.25">
      <c r="A96" s="15"/>
      <c r="B96" s="3" t="s">
        <v>324</v>
      </c>
      <c r="C96" s="3" t="s">
        <v>392</v>
      </c>
      <c r="D96" s="20">
        <v>44608</v>
      </c>
      <c r="E96" s="3" t="s">
        <v>393</v>
      </c>
      <c r="F96" s="3"/>
      <c r="G96" s="3" t="s">
        <v>321</v>
      </c>
      <c r="H96" s="3"/>
      <c r="I96" s="4"/>
    </row>
    <row r="97" spans="1:9" x14ac:dyDescent="0.25">
      <c r="A97" s="3" t="s">
        <v>317</v>
      </c>
      <c r="B97" s="3"/>
      <c r="C97" s="3"/>
      <c r="D97" s="20"/>
      <c r="E97" s="3"/>
      <c r="F97" s="3"/>
      <c r="G97" s="3"/>
      <c r="H97" s="3"/>
      <c r="I97" s="4"/>
    </row>
    <row r="98" spans="1:9" ht="15.75" thickBot="1" x14ac:dyDescent="0.3">
      <c r="A98" s="15"/>
      <c r="B98" s="3" t="s">
        <v>327</v>
      </c>
      <c r="C98" s="3" t="s">
        <v>394</v>
      </c>
      <c r="D98" s="20">
        <v>44593</v>
      </c>
      <c r="E98" s="3"/>
      <c r="F98" s="3" t="s">
        <v>395</v>
      </c>
      <c r="G98" s="3" t="s">
        <v>137</v>
      </c>
      <c r="H98" s="3" t="s">
        <v>322</v>
      </c>
      <c r="I98" s="6">
        <v>-2508</v>
      </c>
    </row>
    <row r="99" spans="1:9" x14ac:dyDescent="0.25">
      <c r="A99" s="3" t="s">
        <v>323</v>
      </c>
      <c r="B99" s="3"/>
      <c r="C99" s="3"/>
      <c r="D99" s="20"/>
      <c r="E99" s="3"/>
      <c r="F99" s="3"/>
      <c r="G99" s="3"/>
      <c r="H99" s="3"/>
      <c r="I99" s="4">
        <f>ROUND(SUM(I97:I98),5)</f>
        <v>-2508</v>
      </c>
    </row>
    <row r="100" spans="1:9" x14ac:dyDescent="0.25">
      <c r="A100" s="3" t="s">
        <v>317</v>
      </c>
      <c r="B100" s="3"/>
      <c r="C100" s="3"/>
      <c r="D100" s="20"/>
      <c r="E100" s="3"/>
      <c r="F100" s="3"/>
      <c r="G100" s="3"/>
      <c r="H100" s="3"/>
      <c r="I100" s="4"/>
    </row>
    <row r="101" spans="1:9" x14ac:dyDescent="0.25">
      <c r="A101" s="15"/>
      <c r="B101" s="3" t="s">
        <v>324</v>
      </c>
      <c r="C101" s="3" t="s">
        <v>396</v>
      </c>
      <c r="D101" s="20">
        <v>44615</v>
      </c>
      <c r="E101" s="3" t="s">
        <v>397</v>
      </c>
      <c r="F101" s="3"/>
      <c r="G101" s="3" t="s">
        <v>321</v>
      </c>
      <c r="H101" s="3"/>
      <c r="I101" s="4"/>
    </row>
    <row r="102" spans="1:9" x14ac:dyDescent="0.25">
      <c r="A102" s="3" t="s">
        <v>317</v>
      </c>
      <c r="B102" s="3"/>
      <c r="C102" s="3"/>
      <c r="D102" s="20"/>
      <c r="E102" s="3"/>
      <c r="F102" s="3"/>
      <c r="G102" s="3"/>
      <c r="H102" s="3"/>
      <c r="I102" s="4"/>
    </row>
    <row r="103" spans="1:9" x14ac:dyDescent="0.25">
      <c r="A103" s="3"/>
      <c r="B103" s="3" t="s">
        <v>327</v>
      </c>
      <c r="C103" s="3" t="s">
        <v>398</v>
      </c>
      <c r="D103" s="20">
        <v>44598</v>
      </c>
      <c r="E103" s="3"/>
      <c r="F103" s="3" t="s">
        <v>399</v>
      </c>
      <c r="G103" s="3" t="s">
        <v>82</v>
      </c>
      <c r="H103" s="3" t="s">
        <v>322</v>
      </c>
      <c r="I103" s="4">
        <v>-80.33</v>
      </c>
    </row>
    <row r="104" spans="1:9" ht="15.75" thickBot="1" x14ac:dyDescent="0.3">
      <c r="A104" s="3"/>
      <c r="B104" s="3"/>
      <c r="C104" s="3"/>
      <c r="D104" s="20"/>
      <c r="E104" s="3"/>
      <c r="F104" s="3" t="s">
        <v>399</v>
      </c>
      <c r="G104" s="3" t="s">
        <v>170</v>
      </c>
      <c r="H104" s="3" t="s">
        <v>322</v>
      </c>
      <c r="I104" s="6">
        <v>-80.319999999999993</v>
      </c>
    </row>
    <row r="105" spans="1:9" x14ac:dyDescent="0.25">
      <c r="A105" s="3" t="s">
        <v>323</v>
      </c>
      <c r="B105" s="3"/>
      <c r="C105" s="3"/>
      <c r="D105" s="20"/>
      <c r="E105" s="3"/>
      <c r="F105" s="3"/>
      <c r="G105" s="3"/>
      <c r="H105" s="3"/>
      <c r="I105" s="4">
        <f>ROUND(SUM(I102:I104),5)</f>
        <v>-160.65</v>
      </c>
    </row>
    <row r="106" spans="1:9" x14ac:dyDescent="0.25">
      <c r="A106" s="3" t="s">
        <v>317</v>
      </c>
      <c r="B106" s="3"/>
      <c r="C106" s="3"/>
      <c r="D106" s="20"/>
      <c r="E106" s="3"/>
      <c r="F106" s="3"/>
      <c r="G106" s="3"/>
      <c r="H106" s="3"/>
      <c r="I106" s="4"/>
    </row>
    <row r="107" spans="1:9" x14ac:dyDescent="0.25">
      <c r="A107" s="15"/>
      <c r="B107" s="3" t="s">
        <v>324</v>
      </c>
      <c r="C107" s="3" t="s">
        <v>400</v>
      </c>
      <c r="D107" s="20">
        <v>44622</v>
      </c>
      <c r="E107" s="3" t="s">
        <v>401</v>
      </c>
      <c r="F107" s="3"/>
      <c r="G107" s="3" t="s">
        <v>321</v>
      </c>
      <c r="H107" s="3"/>
      <c r="I107" s="4"/>
    </row>
    <row r="108" spans="1:9" x14ac:dyDescent="0.25">
      <c r="A108" s="3" t="s">
        <v>317</v>
      </c>
      <c r="B108" s="3"/>
      <c r="C108" s="3"/>
      <c r="D108" s="20"/>
      <c r="E108" s="3"/>
      <c r="F108" s="3"/>
      <c r="G108" s="3"/>
      <c r="H108" s="3"/>
      <c r="I108" s="4"/>
    </row>
    <row r="109" spans="1:9" ht="15.75" thickBot="1" x14ac:dyDescent="0.3">
      <c r="A109" s="15"/>
      <c r="B109" s="3" t="s">
        <v>327</v>
      </c>
      <c r="C109" s="3" t="s">
        <v>402</v>
      </c>
      <c r="D109" s="20">
        <v>44621</v>
      </c>
      <c r="E109" s="3"/>
      <c r="F109" s="3" t="s">
        <v>403</v>
      </c>
      <c r="G109" s="3" t="s">
        <v>308</v>
      </c>
      <c r="H109" s="3" t="s">
        <v>355</v>
      </c>
      <c r="I109" s="6">
        <v>-34.799999999999997</v>
      </c>
    </row>
    <row r="110" spans="1:9" x14ac:dyDescent="0.25">
      <c r="A110" s="3" t="s">
        <v>323</v>
      </c>
      <c r="B110" s="3"/>
      <c r="C110" s="3"/>
      <c r="D110" s="20"/>
      <c r="E110" s="3"/>
      <c r="F110" s="3"/>
      <c r="G110" s="3"/>
      <c r="H110" s="3"/>
      <c r="I110" s="4">
        <f>ROUND(SUM(I108:I109),5)</f>
        <v>-34.799999999999997</v>
      </c>
    </row>
    <row r="111" spans="1:9" x14ac:dyDescent="0.25">
      <c r="A111" s="3" t="s">
        <v>317</v>
      </c>
      <c r="B111" s="3"/>
      <c r="C111" s="3"/>
      <c r="D111" s="20"/>
      <c r="E111" s="3"/>
      <c r="F111" s="3"/>
      <c r="G111" s="3"/>
      <c r="H111" s="3"/>
      <c r="I111" s="4"/>
    </row>
    <row r="112" spans="1:9" x14ac:dyDescent="0.25">
      <c r="A112" s="15"/>
      <c r="B112" s="3" t="s">
        <v>324</v>
      </c>
      <c r="C112" s="3" t="s">
        <v>404</v>
      </c>
      <c r="D112" s="20">
        <v>44622</v>
      </c>
      <c r="E112" s="3" t="s">
        <v>405</v>
      </c>
      <c r="F112" s="3"/>
      <c r="G112" s="3" t="s">
        <v>321</v>
      </c>
      <c r="H112" s="3"/>
      <c r="I112" s="4"/>
    </row>
    <row r="113" spans="1:9" x14ac:dyDescent="0.25">
      <c r="A113" s="3" t="s">
        <v>317</v>
      </c>
      <c r="B113" s="3"/>
      <c r="C113" s="3"/>
      <c r="D113" s="20"/>
      <c r="E113" s="3"/>
      <c r="F113" s="3"/>
      <c r="G113" s="3"/>
      <c r="H113" s="3"/>
      <c r="I113" s="4"/>
    </row>
    <row r="114" spans="1:9" ht="15.75" thickBot="1" x14ac:dyDescent="0.3">
      <c r="A114" s="15"/>
      <c r="B114" s="3" t="s">
        <v>327</v>
      </c>
      <c r="C114" s="3" t="s">
        <v>406</v>
      </c>
      <c r="D114" s="20">
        <v>44621</v>
      </c>
      <c r="E114" s="3"/>
      <c r="F114" s="3" t="s">
        <v>407</v>
      </c>
      <c r="G114" s="3" t="s">
        <v>308</v>
      </c>
      <c r="H114" s="3" t="s">
        <v>355</v>
      </c>
      <c r="I114" s="6">
        <v>-20.76</v>
      </c>
    </row>
    <row r="115" spans="1:9" x14ac:dyDescent="0.25">
      <c r="A115" s="3" t="s">
        <v>323</v>
      </c>
      <c r="B115" s="3"/>
      <c r="C115" s="3"/>
      <c r="D115" s="20"/>
      <c r="E115" s="3"/>
      <c r="F115" s="3"/>
      <c r="G115" s="3"/>
      <c r="H115" s="3"/>
      <c r="I115" s="4">
        <f>ROUND(SUM(I113:I114),5)</f>
        <v>-20.76</v>
      </c>
    </row>
    <row r="116" spans="1:9" x14ac:dyDescent="0.25">
      <c r="A116" s="3" t="s">
        <v>317</v>
      </c>
      <c r="B116" s="3"/>
      <c r="C116" s="3"/>
      <c r="D116" s="20"/>
      <c r="E116" s="3"/>
      <c r="F116" s="3"/>
      <c r="G116" s="3"/>
      <c r="H116" s="3"/>
      <c r="I116" s="4"/>
    </row>
    <row r="117" spans="1:9" x14ac:dyDescent="0.25">
      <c r="A117" s="15"/>
      <c r="B117" s="3" t="s">
        <v>324</v>
      </c>
      <c r="C117" s="3" t="s">
        <v>408</v>
      </c>
      <c r="D117" s="20">
        <v>44622</v>
      </c>
      <c r="E117" s="3" t="s">
        <v>409</v>
      </c>
      <c r="F117" s="3"/>
      <c r="G117" s="3" t="s">
        <v>321</v>
      </c>
      <c r="H117" s="3"/>
      <c r="I117" s="4"/>
    </row>
    <row r="118" spans="1:9" x14ac:dyDescent="0.25">
      <c r="A118" s="3" t="s">
        <v>317</v>
      </c>
      <c r="B118" s="3"/>
      <c r="C118" s="3"/>
      <c r="D118" s="20"/>
      <c r="E118" s="3"/>
      <c r="F118" s="3"/>
      <c r="G118" s="3"/>
      <c r="H118" s="3"/>
      <c r="I118" s="4"/>
    </row>
    <row r="119" spans="1:9" ht="15.75" thickBot="1" x14ac:dyDescent="0.3">
      <c r="A119" s="15"/>
      <c r="B119" s="3" t="s">
        <v>327</v>
      </c>
      <c r="C119" s="3" t="s">
        <v>410</v>
      </c>
      <c r="D119" s="20">
        <v>44621</v>
      </c>
      <c r="E119" s="3"/>
      <c r="F119" s="3" t="s">
        <v>411</v>
      </c>
      <c r="G119" s="3" t="s">
        <v>308</v>
      </c>
      <c r="H119" s="3" t="s">
        <v>355</v>
      </c>
      <c r="I119" s="6">
        <v>-35.58</v>
      </c>
    </row>
    <row r="120" spans="1:9" x14ac:dyDescent="0.25">
      <c r="A120" s="3" t="s">
        <v>323</v>
      </c>
      <c r="B120" s="3"/>
      <c r="C120" s="3"/>
      <c r="D120" s="20"/>
      <c r="E120" s="3"/>
      <c r="F120" s="3"/>
      <c r="G120" s="3"/>
      <c r="H120" s="3"/>
      <c r="I120" s="4">
        <f>ROUND(SUM(I118:I119),5)</f>
        <v>-35.58</v>
      </c>
    </row>
    <row r="121" spans="1:9" x14ac:dyDescent="0.25">
      <c r="A121" s="3" t="s">
        <v>317</v>
      </c>
      <c r="B121" s="3"/>
      <c r="C121" s="3"/>
      <c r="D121" s="20"/>
      <c r="E121" s="3"/>
      <c r="F121" s="3"/>
      <c r="G121" s="3"/>
      <c r="H121" s="3"/>
      <c r="I121" s="4"/>
    </row>
    <row r="122" spans="1:9" x14ac:dyDescent="0.25">
      <c r="A122" s="15"/>
      <c r="B122" s="3" t="s">
        <v>324</v>
      </c>
      <c r="C122" s="3" t="s">
        <v>412</v>
      </c>
      <c r="D122" s="20">
        <v>44622</v>
      </c>
      <c r="E122" s="3" t="s">
        <v>413</v>
      </c>
      <c r="F122" s="3"/>
      <c r="G122" s="3" t="s">
        <v>321</v>
      </c>
      <c r="H122" s="3"/>
      <c r="I122" s="4"/>
    </row>
    <row r="123" spans="1:9" x14ac:dyDescent="0.25">
      <c r="A123" s="3" t="s">
        <v>317</v>
      </c>
      <c r="B123" s="3"/>
      <c r="C123" s="3"/>
      <c r="D123" s="20"/>
      <c r="E123" s="3"/>
      <c r="F123" s="3"/>
      <c r="G123" s="3"/>
      <c r="H123" s="3"/>
      <c r="I123" s="4"/>
    </row>
    <row r="124" spans="1:9" ht="15.75" thickBot="1" x14ac:dyDescent="0.3">
      <c r="A124" s="15"/>
      <c r="B124" s="3" t="s">
        <v>327</v>
      </c>
      <c r="C124" s="3" t="s">
        <v>414</v>
      </c>
      <c r="D124" s="20">
        <v>44621</v>
      </c>
      <c r="E124" s="3"/>
      <c r="F124" s="3" t="s">
        <v>407</v>
      </c>
      <c r="G124" s="3" t="s">
        <v>308</v>
      </c>
      <c r="H124" s="3" t="s">
        <v>355</v>
      </c>
      <c r="I124" s="6">
        <v>-57.5</v>
      </c>
    </row>
    <row r="125" spans="1:9" x14ac:dyDescent="0.25">
      <c r="A125" s="3" t="s">
        <v>323</v>
      </c>
      <c r="B125" s="3"/>
      <c r="C125" s="3"/>
      <c r="D125" s="20"/>
      <c r="E125" s="3"/>
      <c r="F125" s="3"/>
      <c r="G125" s="3"/>
      <c r="H125" s="3"/>
      <c r="I125" s="4">
        <f>ROUND(SUM(I123:I124),5)</f>
        <v>-57.5</v>
      </c>
    </row>
    <row r="126" spans="1:9" x14ac:dyDescent="0.25">
      <c r="A126" s="3" t="s">
        <v>317</v>
      </c>
      <c r="B126" s="3"/>
      <c r="C126" s="3"/>
      <c r="D126" s="20"/>
      <c r="E126" s="3"/>
      <c r="F126" s="3"/>
      <c r="G126" s="3"/>
      <c r="H126" s="3"/>
      <c r="I126" s="4"/>
    </row>
    <row r="127" spans="1:9" x14ac:dyDescent="0.25">
      <c r="A127" s="15"/>
      <c r="B127" s="3" t="s">
        <v>324</v>
      </c>
      <c r="C127" s="3" t="s">
        <v>415</v>
      </c>
      <c r="D127" s="20">
        <v>44622</v>
      </c>
      <c r="E127" s="3" t="s">
        <v>416</v>
      </c>
      <c r="F127" s="3"/>
      <c r="G127" s="3" t="s">
        <v>321</v>
      </c>
      <c r="H127" s="3"/>
      <c r="I127" s="4"/>
    </row>
    <row r="128" spans="1:9" x14ac:dyDescent="0.25">
      <c r="A128" s="3" t="s">
        <v>317</v>
      </c>
      <c r="B128" s="3"/>
      <c r="C128" s="3"/>
      <c r="D128" s="20"/>
      <c r="E128" s="3"/>
      <c r="F128" s="3"/>
      <c r="G128" s="3"/>
      <c r="H128" s="3"/>
      <c r="I128" s="4"/>
    </row>
    <row r="129" spans="1:9" ht="15.75" thickBot="1" x14ac:dyDescent="0.3">
      <c r="A129" s="15"/>
      <c r="B129" s="3" t="s">
        <v>327</v>
      </c>
      <c r="C129" s="3" t="s">
        <v>417</v>
      </c>
      <c r="D129" s="20">
        <v>44621</v>
      </c>
      <c r="E129" s="3"/>
      <c r="F129" s="3" t="s">
        <v>418</v>
      </c>
      <c r="G129" s="3" t="s">
        <v>308</v>
      </c>
      <c r="H129" s="3" t="s">
        <v>355</v>
      </c>
      <c r="I129" s="6">
        <v>-31.92</v>
      </c>
    </row>
    <row r="130" spans="1:9" x14ac:dyDescent="0.25">
      <c r="A130" s="3" t="s">
        <v>323</v>
      </c>
      <c r="B130" s="3"/>
      <c r="C130" s="3"/>
      <c r="D130" s="20"/>
      <c r="E130" s="3"/>
      <c r="F130" s="3"/>
      <c r="G130" s="3"/>
      <c r="H130" s="3"/>
      <c r="I130" s="4">
        <f>ROUND(SUM(I128:I129),5)</f>
        <v>-31.92</v>
      </c>
    </row>
    <row r="131" spans="1:9" x14ac:dyDescent="0.25">
      <c r="A131" s="3" t="s">
        <v>317</v>
      </c>
      <c r="B131" s="3"/>
      <c r="C131" s="3"/>
      <c r="D131" s="20"/>
      <c r="E131" s="3"/>
      <c r="F131" s="3"/>
      <c r="G131" s="3"/>
      <c r="H131" s="3"/>
      <c r="I131" s="4"/>
    </row>
    <row r="132" spans="1:9" x14ac:dyDescent="0.25">
      <c r="A132" s="15"/>
      <c r="B132" s="3" t="s">
        <v>324</v>
      </c>
      <c r="C132" s="3" t="s">
        <v>419</v>
      </c>
      <c r="D132" s="20">
        <v>44622</v>
      </c>
      <c r="E132" s="3" t="s">
        <v>420</v>
      </c>
      <c r="F132" s="3"/>
      <c r="G132" s="3" t="s">
        <v>321</v>
      </c>
      <c r="H132" s="3"/>
      <c r="I132" s="4"/>
    </row>
    <row r="133" spans="1:9" x14ac:dyDescent="0.25">
      <c r="A133" s="3" t="s">
        <v>317</v>
      </c>
      <c r="B133" s="3"/>
      <c r="C133" s="3"/>
      <c r="D133" s="20"/>
      <c r="E133" s="3"/>
      <c r="F133" s="3"/>
      <c r="G133" s="3"/>
      <c r="H133" s="3"/>
      <c r="I133" s="4"/>
    </row>
    <row r="134" spans="1:9" ht="15.75" thickBot="1" x14ac:dyDescent="0.3">
      <c r="A134" s="15"/>
      <c r="B134" s="3" t="s">
        <v>327</v>
      </c>
      <c r="C134" s="3" t="s">
        <v>421</v>
      </c>
      <c r="D134" s="20">
        <v>44621</v>
      </c>
      <c r="E134" s="3"/>
      <c r="F134" s="3" t="s">
        <v>422</v>
      </c>
      <c r="G134" s="3" t="s">
        <v>308</v>
      </c>
      <c r="H134" s="3" t="s">
        <v>355</v>
      </c>
      <c r="I134" s="6">
        <v>-34.630000000000003</v>
      </c>
    </row>
    <row r="135" spans="1:9" x14ac:dyDescent="0.25">
      <c r="A135" s="3" t="s">
        <v>323</v>
      </c>
      <c r="B135" s="3"/>
      <c r="C135" s="3"/>
      <c r="D135" s="20"/>
      <c r="E135" s="3"/>
      <c r="F135" s="3"/>
      <c r="G135" s="3"/>
      <c r="H135" s="3"/>
      <c r="I135" s="4">
        <f>ROUND(SUM(I133:I134),5)</f>
        <v>-34.630000000000003</v>
      </c>
    </row>
    <row r="136" spans="1:9" x14ac:dyDescent="0.25">
      <c r="A136" s="3" t="s">
        <v>317</v>
      </c>
      <c r="B136" s="3"/>
      <c r="C136" s="3"/>
      <c r="D136" s="20"/>
      <c r="E136" s="3"/>
      <c r="F136" s="3"/>
      <c r="G136" s="3"/>
      <c r="H136" s="3"/>
      <c r="I136" s="4"/>
    </row>
    <row r="137" spans="1:9" x14ac:dyDescent="0.25">
      <c r="A137" s="15"/>
      <c r="B137" s="3" t="s">
        <v>324</v>
      </c>
      <c r="C137" s="3" t="s">
        <v>423</v>
      </c>
      <c r="D137" s="20">
        <v>44622</v>
      </c>
      <c r="E137" s="3" t="s">
        <v>424</v>
      </c>
      <c r="F137" s="3"/>
      <c r="G137" s="3" t="s">
        <v>321</v>
      </c>
      <c r="H137" s="3"/>
      <c r="I137" s="4"/>
    </row>
    <row r="138" spans="1:9" x14ac:dyDescent="0.25">
      <c r="A138" s="3" t="s">
        <v>317</v>
      </c>
      <c r="B138" s="3"/>
      <c r="C138" s="3"/>
      <c r="D138" s="20"/>
      <c r="E138" s="3"/>
      <c r="F138" s="3"/>
      <c r="G138" s="3"/>
      <c r="H138" s="3"/>
      <c r="I138" s="4"/>
    </row>
    <row r="139" spans="1:9" ht="15.75" thickBot="1" x14ac:dyDescent="0.3">
      <c r="A139" s="15"/>
      <c r="B139" s="3" t="s">
        <v>327</v>
      </c>
      <c r="C139" s="3" t="s">
        <v>425</v>
      </c>
      <c r="D139" s="20">
        <v>44621</v>
      </c>
      <c r="E139" s="3"/>
      <c r="F139" s="3" t="s">
        <v>426</v>
      </c>
      <c r="G139" s="3" t="s">
        <v>260</v>
      </c>
      <c r="H139" s="3" t="s">
        <v>322</v>
      </c>
      <c r="I139" s="6">
        <v>-74.34</v>
      </c>
    </row>
    <row r="140" spans="1:9" x14ac:dyDescent="0.25">
      <c r="A140" s="3" t="s">
        <v>323</v>
      </c>
      <c r="B140" s="3"/>
      <c r="C140" s="3"/>
      <c r="D140" s="20"/>
      <c r="E140" s="3"/>
      <c r="F140" s="3"/>
      <c r="G140" s="3"/>
      <c r="H140" s="3"/>
      <c r="I140" s="4">
        <f>ROUND(SUM(I138:I139),5)</f>
        <v>-74.34</v>
      </c>
    </row>
    <row r="141" spans="1:9" x14ac:dyDescent="0.25">
      <c r="A141" s="3" t="s">
        <v>317</v>
      </c>
      <c r="B141" s="3"/>
      <c r="C141" s="3"/>
      <c r="D141" s="20"/>
      <c r="E141" s="3"/>
      <c r="F141" s="3"/>
      <c r="G141" s="3"/>
      <c r="H141" s="3"/>
      <c r="I141" s="4"/>
    </row>
    <row r="142" spans="1:9" x14ac:dyDescent="0.25">
      <c r="A142" s="15"/>
      <c r="B142" s="3" t="s">
        <v>324</v>
      </c>
      <c r="C142" s="3" t="s">
        <v>427</v>
      </c>
      <c r="D142" s="20">
        <v>44608</v>
      </c>
      <c r="E142" s="3" t="s">
        <v>428</v>
      </c>
      <c r="F142" s="3"/>
      <c r="G142" s="3" t="s">
        <v>321</v>
      </c>
      <c r="H142" s="3"/>
      <c r="I142" s="4"/>
    </row>
    <row r="143" spans="1:9" x14ac:dyDescent="0.25">
      <c r="A143" s="3" t="s">
        <v>317</v>
      </c>
      <c r="B143" s="3"/>
      <c r="C143" s="3"/>
      <c r="D143" s="20"/>
      <c r="E143" s="3"/>
      <c r="F143" s="3"/>
      <c r="G143" s="3"/>
      <c r="H143" s="3"/>
      <c r="I143" s="4"/>
    </row>
    <row r="144" spans="1:9" ht="15.75" thickBot="1" x14ac:dyDescent="0.3">
      <c r="A144" s="15"/>
      <c r="B144" s="3" t="s">
        <v>327</v>
      </c>
      <c r="C144" s="3" t="s">
        <v>429</v>
      </c>
      <c r="D144" s="20">
        <v>44593</v>
      </c>
      <c r="E144" s="3"/>
      <c r="F144" s="3" t="s">
        <v>430</v>
      </c>
      <c r="G144" s="3" t="s">
        <v>308</v>
      </c>
      <c r="H144" s="3" t="s">
        <v>355</v>
      </c>
      <c r="I144" s="6">
        <v>-23.38</v>
      </c>
    </row>
    <row r="145" spans="1:9" x14ac:dyDescent="0.25">
      <c r="A145" s="3" t="s">
        <v>323</v>
      </c>
      <c r="B145" s="3"/>
      <c r="C145" s="3"/>
      <c r="D145" s="20"/>
      <c r="E145" s="3"/>
      <c r="F145" s="3"/>
      <c r="G145" s="3"/>
      <c r="H145" s="3"/>
      <c r="I145" s="4">
        <f>ROUND(SUM(I143:I144),5)</f>
        <v>-23.38</v>
      </c>
    </row>
    <row r="146" spans="1:9" x14ac:dyDescent="0.25">
      <c r="A146" s="3" t="s">
        <v>317</v>
      </c>
      <c r="B146" s="3"/>
      <c r="C146" s="3"/>
      <c r="D146" s="20"/>
      <c r="E146" s="3"/>
      <c r="F146" s="3"/>
      <c r="G146" s="3"/>
      <c r="H146" s="3"/>
      <c r="I146" s="4"/>
    </row>
    <row r="147" spans="1:9" x14ac:dyDescent="0.25">
      <c r="A147" s="15"/>
      <c r="B147" s="3" t="s">
        <v>324</v>
      </c>
      <c r="C147" s="3" t="s">
        <v>431</v>
      </c>
      <c r="D147" s="20">
        <v>44622</v>
      </c>
      <c r="E147" s="3" t="s">
        <v>432</v>
      </c>
      <c r="F147" s="3"/>
      <c r="G147" s="3" t="s">
        <v>321</v>
      </c>
      <c r="H147" s="3"/>
      <c r="I147" s="4"/>
    </row>
    <row r="148" spans="1:9" x14ac:dyDescent="0.25">
      <c r="A148" s="3" t="s">
        <v>317</v>
      </c>
      <c r="B148" s="3"/>
      <c r="C148" s="3"/>
      <c r="D148" s="20"/>
      <c r="E148" s="3"/>
      <c r="F148" s="3"/>
      <c r="G148" s="3"/>
      <c r="H148" s="3"/>
      <c r="I148" s="4"/>
    </row>
    <row r="149" spans="1:9" ht="15.75" thickBot="1" x14ac:dyDescent="0.3">
      <c r="A149" s="15"/>
      <c r="B149" s="3" t="s">
        <v>327</v>
      </c>
      <c r="C149" s="3" t="s">
        <v>433</v>
      </c>
      <c r="D149" s="20">
        <v>44621</v>
      </c>
      <c r="E149" s="3"/>
      <c r="F149" s="3" t="s">
        <v>434</v>
      </c>
      <c r="G149" s="3" t="s">
        <v>308</v>
      </c>
      <c r="H149" s="3" t="s">
        <v>355</v>
      </c>
      <c r="I149" s="6">
        <v>-29.45</v>
      </c>
    </row>
    <row r="150" spans="1:9" x14ac:dyDescent="0.25">
      <c r="A150" s="3" t="s">
        <v>323</v>
      </c>
      <c r="B150" s="3"/>
      <c r="C150" s="3"/>
      <c r="D150" s="20"/>
      <c r="E150" s="3"/>
      <c r="F150" s="3"/>
      <c r="G150" s="3"/>
      <c r="H150" s="3"/>
      <c r="I150" s="4">
        <f>ROUND(SUM(I148:I149),5)</f>
        <v>-29.45</v>
      </c>
    </row>
    <row r="151" spans="1:9" x14ac:dyDescent="0.25">
      <c r="A151" s="3" t="s">
        <v>317</v>
      </c>
      <c r="B151" s="3"/>
      <c r="C151" s="3"/>
      <c r="D151" s="20"/>
      <c r="E151" s="3"/>
      <c r="F151" s="3"/>
      <c r="G151" s="3"/>
      <c r="H151" s="3"/>
      <c r="I151" s="4"/>
    </row>
    <row r="152" spans="1:9" x14ac:dyDescent="0.25">
      <c r="A152" s="15"/>
      <c r="B152" s="3" t="s">
        <v>324</v>
      </c>
      <c r="C152" s="3" t="s">
        <v>435</v>
      </c>
      <c r="D152" s="20">
        <v>44622</v>
      </c>
      <c r="E152" s="3" t="s">
        <v>436</v>
      </c>
      <c r="F152" s="3"/>
      <c r="G152" s="3" t="s">
        <v>321</v>
      </c>
      <c r="H152" s="3"/>
      <c r="I152" s="4"/>
    </row>
    <row r="153" spans="1:9" x14ac:dyDescent="0.25">
      <c r="A153" s="3" t="s">
        <v>317</v>
      </c>
      <c r="B153" s="3"/>
      <c r="C153" s="3"/>
      <c r="D153" s="20"/>
      <c r="E153" s="3"/>
      <c r="F153" s="3"/>
      <c r="G153" s="3"/>
      <c r="H153" s="3"/>
      <c r="I153" s="4"/>
    </row>
    <row r="154" spans="1:9" ht="15.75" thickBot="1" x14ac:dyDescent="0.3">
      <c r="A154" s="15"/>
      <c r="B154" s="3" t="s">
        <v>327</v>
      </c>
      <c r="C154" s="3" t="s">
        <v>437</v>
      </c>
      <c r="D154" s="20">
        <v>44621</v>
      </c>
      <c r="E154" s="3"/>
      <c r="F154" s="3" t="s">
        <v>407</v>
      </c>
      <c r="G154" s="3" t="s">
        <v>308</v>
      </c>
      <c r="H154" s="3" t="s">
        <v>355</v>
      </c>
      <c r="I154" s="6">
        <v>-50.01</v>
      </c>
    </row>
    <row r="155" spans="1:9" x14ac:dyDescent="0.25">
      <c r="A155" s="3" t="s">
        <v>323</v>
      </c>
      <c r="B155" s="3"/>
      <c r="C155" s="3"/>
      <c r="D155" s="20"/>
      <c r="E155" s="3"/>
      <c r="F155" s="3"/>
      <c r="G155" s="3"/>
      <c r="H155" s="3"/>
      <c r="I155" s="4">
        <f>ROUND(SUM(I153:I154),5)</f>
        <v>-50.01</v>
      </c>
    </row>
    <row r="156" spans="1:9" x14ac:dyDescent="0.25">
      <c r="A156" s="3" t="s">
        <v>317</v>
      </c>
      <c r="B156" s="3"/>
      <c r="C156" s="3"/>
      <c r="D156" s="20"/>
      <c r="E156" s="3"/>
      <c r="F156" s="3"/>
      <c r="G156" s="3"/>
      <c r="H156" s="3"/>
      <c r="I156" s="4"/>
    </row>
    <row r="157" spans="1:9" x14ac:dyDescent="0.25">
      <c r="A157" s="15"/>
      <c r="B157" s="3" t="s">
        <v>324</v>
      </c>
      <c r="C157" s="3" t="s">
        <v>438</v>
      </c>
      <c r="D157" s="20">
        <v>44622</v>
      </c>
      <c r="E157" s="3" t="s">
        <v>439</v>
      </c>
      <c r="F157" s="3"/>
      <c r="G157" s="3" t="s">
        <v>321</v>
      </c>
      <c r="H157" s="3"/>
      <c r="I157" s="4"/>
    </row>
    <row r="158" spans="1:9" x14ac:dyDescent="0.25">
      <c r="A158" s="3" t="s">
        <v>317</v>
      </c>
      <c r="B158" s="3"/>
      <c r="C158" s="3"/>
      <c r="D158" s="20"/>
      <c r="E158" s="3"/>
      <c r="F158" s="3"/>
      <c r="G158" s="3"/>
      <c r="H158" s="3"/>
      <c r="I158" s="4"/>
    </row>
    <row r="159" spans="1:9" ht="15.75" thickBot="1" x14ac:dyDescent="0.3">
      <c r="A159" s="15"/>
      <c r="B159" s="3" t="s">
        <v>327</v>
      </c>
      <c r="C159" s="3" t="s">
        <v>440</v>
      </c>
      <c r="D159" s="20">
        <v>44621</v>
      </c>
      <c r="E159" s="3"/>
      <c r="F159" s="3" t="s">
        <v>385</v>
      </c>
      <c r="G159" s="3" t="s">
        <v>197</v>
      </c>
      <c r="H159" s="3" t="s">
        <v>322</v>
      </c>
      <c r="I159" s="6">
        <v>-513.67999999999995</v>
      </c>
    </row>
    <row r="160" spans="1:9" x14ac:dyDescent="0.25">
      <c r="A160" s="3" t="s">
        <v>323</v>
      </c>
      <c r="B160" s="3"/>
      <c r="C160" s="3"/>
      <c r="D160" s="20"/>
      <c r="E160" s="3"/>
      <c r="F160" s="3"/>
      <c r="G160" s="3"/>
      <c r="H160" s="3"/>
      <c r="I160" s="4">
        <f>ROUND(SUM(I158:I159),5)</f>
        <v>-513.67999999999995</v>
      </c>
    </row>
    <row r="161" spans="1:9" x14ac:dyDescent="0.25">
      <c r="A161" s="3" t="s">
        <v>317</v>
      </c>
      <c r="B161" s="3"/>
      <c r="C161" s="3"/>
      <c r="D161" s="20"/>
      <c r="E161" s="3"/>
      <c r="F161" s="3"/>
      <c r="G161" s="3"/>
      <c r="H161" s="3"/>
      <c r="I161" s="4"/>
    </row>
    <row r="162" spans="1:9" x14ac:dyDescent="0.25">
      <c r="A162" s="15"/>
      <c r="B162" s="3" t="s">
        <v>324</v>
      </c>
      <c r="C162" s="3" t="s">
        <v>441</v>
      </c>
      <c r="D162" s="20">
        <v>44608</v>
      </c>
      <c r="E162" s="3" t="s">
        <v>442</v>
      </c>
      <c r="F162" s="3"/>
      <c r="G162" s="3" t="s">
        <v>321</v>
      </c>
      <c r="H162" s="3"/>
      <c r="I162" s="4"/>
    </row>
    <row r="163" spans="1:9" x14ac:dyDescent="0.25">
      <c r="A163" s="3" t="s">
        <v>317</v>
      </c>
      <c r="B163" s="3"/>
      <c r="C163" s="3"/>
      <c r="D163" s="20"/>
      <c r="E163" s="3"/>
      <c r="F163" s="3"/>
      <c r="G163" s="3"/>
      <c r="H163" s="3"/>
      <c r="I163" s="4"/>
    </row>
    <row r="164" spans="1:9" ht="15.75" thickBot="1" x14ac:dyDescent="0.3">
      <c r="A164" s="15"/>
      <c r="B164" s="3" t="s">
        <v>327</v>
      </c>
      <c r="C164" s="3" t="s">
        <v>443</v>
      </c>
      <c r="D164" s="20">
        <v>44593</v>
      </c>
      <c r="E164" s="3"/>
      <c r="F164" s="3" t="s">
        <v>444</v>
      </c>
      <c r="G164" s="3" t="s">
        <v>308</v>
      </c>
      <c r="H164" s="3" t="s">
        <v>355</v>
      </c>
      <c r="I164" s="6">
        <v>-25.23</v>
      </c>
    </row>
    <row r="165" spans="1:9" x14ac:dyDescent="0.25">
      <c r="A165" s="3" t="s">
        <v>323</v>
      </c>
      <c r="B165" s="3"/>
      <c r="C165" s="3"/>
      <c r="D165" s="20"/>
      <c r="E165" s="3"/>
      <c r="F165" s="3"/>
      <c r="G165" s="3"/>
      <c r="H165" s="3"/>
      <c r="I165" s="4">
        <f>ROUND(SUM(I163:I164),5)</f>
        <v>-25.23</v>
      </c>
    </row>
    <row r="166" spans="1:9" x14ac:dyDescent="0.25">
      <c r="A166" s="3" t="s">
        <v>317</v>
      </c>
      <c r="B166" s="3"/>
      <c r="C166" s="3"/>
      <c r="D166" s="20"/>
      <c r="E166" s="3"/>
      <c r="F166" s="3"/>
      <c r="G166" s="3"/>
      <c r="H166" s="3"/>
      <c r="I166" s="4"/>
    </row>
    <row r="167" spans="1:9" x14ac:dyDescent="0.25">
      <c r="A167" s="15"/>
      <c r="B167" s="3" t="s">
        <v>324</v>
      </c>
      <c r="C167" s="3" t="s">
        <v>445</v>
      </c>
      <c r="D167" s="20">
        <v>44622</v>
      </c>
      <c r="E167" s="3" t="s">
        <v>446</v>
      </c>
      <c r="F167" s="3"/>
      <c r="G167" s="3" t="s">
        <v>321</v>
      </c>
      <c r="H167" s="3"/>
      <c r="I167" s="4"/>
    </row>
    <row r="168" spans="1:9" x14ac:dyDescent="0.25">
      <c r="A168" s="3" t="s">
        <v>317</v>
      </c>
      <c r="B168" s="3"/>
      <c r="C168" s="3"/>
      <c r="D168" s="20"/>
      <c r="E168" s="3"/>
      <c r="F168" s="3"/>
      <c r="G168" s="3"/>
      <c r="H168" s="3"/>
      <c r="I168" s="4"/>
    </row>
    <row r="169" spans="1:9" ht="15.75" thickBot="1" x14ac:dyDescent="0.3">
      <c r="A169" s="15"/>
      <c r="B169" s="3" t="s">
        <v>327</v>
      </c>
      <c r="C169" s="3" t="s">
        <v>447</v>
      </c>
      <c r="D169" s="20">
        <v>44621</v>
      </c>
      <c r="E169" s="3"/>
      <c r="F169" s="3" t="s">
        <v>448</v>
      </c>
      <c r="G169" s="3" t="s">
        <v>308</v>
      </c>
      <c r="H169" s="3" t="s">
        <v>355</v>
      </c>
      <c r="I169" s="6">
        <v>-47.09</v>
      </c>
    </row>
    <row r="170" spans="1:9" x14ac:dyDescent="0.25">
      <c r="A170" s="3" t="s">
        <v>323</v>
      </c>
      <c r="B170" s="3"/>
      <c r="C170" s="3"/>
      <c r="D170" s="20"/>
      <c r="E170" s="3"/>
      <c r="F170" s="3"/>
      <c r="G170" s="3"/>
      <c r="H170" s="3"/>
      <c r="I170" s="4">
        <f>ROUND(SUM(I168:I169),5)</f>
        <v>-47.09</v>
      </c>
    </row>
    <row r="171" spans="1:9" x14ac:dyDescent="0.25">
      <c r="A171" s="3" t="s">
        <v>317</v>
      </c>
      <c r="B171" s="3"/>
      <c r="C171" s="3"/>
      <c r="D171" s="20"/>
      <c r="E171" s="3"/>
      <c r="F171" s="3"/>
      <c r="G171" s="3"/>
      <c r="H171" s="3"/>
      <c r="I171" s="4"/>
    </row>
    <row r="172" spans="1:9" x14ac:dyDescent="0.25">
      <c r="A172" s="15"/>
      <c r="B172" s="3" t="s">
        <v>324</v>
      </c>
      <c r="C172" s="3" t="s">
        <v>449</v>
      </c>
      <c r="D172" s="20">
        <v>44622</v>
      </c>
      <c r="E172" s="3" t="s">
        <v>450</v>
      </c>
      <c r="F172" s="3"/>
      <c r="G172" s="3" t="s">
        <v>321</v>
      </c>
      <c r="H172" s="3"/>
      <c r="I172" s="4"/>
    </row>
    <row r="173" spans="1:9" x14ac:dyDescent="0.25">
      <c r="A173" s="3" t="s">
        <v>317</v>
      </c>
      <c r="B173" s="3"/>
      <c r="C173" s="3"/>
      <c r="D173" s="20"/>
      <c r="E173" s="3"/>
      <c r="F173" s="3"/>
      <c r="G173" s="3"/>
      <c r="H173" s="3"/>
      <c r="I173" s="4"/>
    </row>
    <row r="174" spans="1:9" ht="15.75" thickBot="1" x14ac:dyDescent="0.3">
      <c r="A174" s="15"/>
      <c r="B174" s="3" t="s">
        <v>327</v>
      </c>
      <c r="C174" s="3" t="s">
        <v>451</v>
      </c>
      <c r="D174" s="20">
        <v>44621</v>
      </c>
      <c r="E174" s="3"/>
      <c r="F174" s="3" t="s">
        <v>452</v>
      </c>
      <c r="G174" s="3" t="s">
        <v>234</v>
      </c>
      <c r="H174" s="3" t="s">
        <v>322</v>
      </c>
      <c r="I174" s="6">
        <v>-42.17</v>
      </c>
    </row>
    <row r="175" spans="1:9" x14ac:dyDescent="0.25">
      <c r="A175" s="3" t="s">
        <v>323</v>
      </c>
      <c r="B175" s="3"/>
      <c r="C175" s="3"/>
      <c r="D175" s="20"/>
      <c r="E175" s="3"/>
      <c r="F175" s="3"/>
      <c r="G175" s="3"/>
      <c r="H175" s="3"/>
      <c r="I175" s="4">
        <f>ROUND(SUM(I173:I174),5)</f>
        <v>-42.17</v>
      </c>
    </row>
    <row r="176" spans="1:9" x14ac:dyDescent="0.25">
      <c r="A176" s="3" t="s">
        <v>317</v>
      </c>
      <c r="B176" s="3"/>
      <c r="C176" s="3"/>
      <c r="D176" s="20"/>
      <c r="E176" s="3"/>
      <c r="F176" s="3"/>
      <c r="G176" s="3"/>
      <c r="H176" s="3"/>
      <c r="I176" s="4"/>
    </row>
    <row r="177" spans="1:9" x14ac:dyDescent="0.25">
      <c r="A177" s="15"/>
      <c r="B177" s="3" t="s">
        <v>324</v>
      </c>
      <c r="C177" s="3" t="s">
        <v>453</v>
      </c>
      <c r="D177" s="20">
        <v>44622</v>
      </c>
      <c r="E177" s="3" t="s">
        <v>454</v>
      </c>
      <c r="F177" s="3"/>
      <c r="G177" s="3" t="s">
        <v>321</v>
      </c>
      <c r="H177" s="3"/>
      <c r="I177" s="4"/>
    </row>
    <row r="178" spans="1:9" x14ac:dyDescent="0.25">
      <c r="A178" s="3" t="s">
        <v>317</v>
      </c>
      <c r="B178" s="3"/>
      <c r="C178" s="3"/>
      <c r="D178" s="20"/>
      <c r="E178" s="3"/>
      <c r="F178" s="3"/>
      <c r="G178" s="3"/>
      <c r="H178" s="3"/>
      <c r="I178" s="4"/>
    </row>
    <row r="179" spans="1:9" ht="15.75" thickBot="1" x14ac:dyDescent="0.3">
      <c r="A179" s="15"/>
      <c r="B179" s="3" t="s">
        <v>327</v>
      </c>
      <c r="C179" s="3" t="s">
        <v>455</v>
      </c>
      <c r="D179" s="20">
        <v>44621</v>
      </c>
      <c r="E179" s="3"/>
      <c r="F179" s="3" t="s">
        <v>456</v>
      </c>
      <c r="G179" s="3" t="s">
        <v>308</v>
      </c>
      <c r="H179" s="3" t="s">
        <v>355</v>
      </c>
      <c r="I179" s="6">
        <v>-34.78</v>
      </c>
    </row>
    <row r="180" spans="1:9" x14ac:dyDescent="0.25">
      <c r="A180" s="3" t="s">
        <v>323</v>
      </c>
      <c r="B180" s="3"/>
      <c r="C180" s="3"/>
      <c r="D180" s="20"/>
      <c r="E180" s="3"/>
      <c r="F180" s="3"/>
      <c r="G180" s="3"/>
      <c r="H180" s="3"/>
      <c r="I180" s="4">
        <f>ROUND(SUM(I178:I179),5)</f>
        <v>-34.78</v>
      </c>
    </row>
    <row r="181" spans="1:9" x14ac:dyDescent="0.25">
      <c r="A181" s="3" t="s">
        <v>317</v>
      </c>
      <c r="B181" s="3"/>
      <c r="C181" s="3"/>
      <c r="D181" s="20"/>
      <c r="E181" s="3"/>
      <c r="F181" s="3"/>
      <c r="G181" s="3"/>
      <c r="H181" s="3"/>
      <c r="I181" s="4"/>
    </row>
    <row r="182" spans="1:9" x14ac:dyDescent="0.25">
      <c r="A182" s="15"/>
      <c r="B182" s="3" t="s">
        <v>324</v>
      </c>
      <c r="C182" s="3" t="s">
        <v>457</v>
      </c>
      <c r="D182" s="20">
        <v>44608</v>
      </c>
      <c r="E182" s="3" t="s">
        <v>458</v>
      </c>
      <c r="F182" s="3"/>
      <c r="G182" s="3" t="s">
        <v>321</v>
      </c>
      <c r="H182" s="3"/>
      <c r="I182" s="4"/>
    </row>
    <row r="183" spans="1:9" x14ac:dyDescent="0.25">
      <c r="A183" s="3" t="s">
        <v>317</v>
      </c>
      <c r="B183" s="3"/>
      <c r="C183" s="3"/>
      <c r="D183" s="20"/>
      <c r="E183" s="3"/>
      <c r="F183" s="3"/>
      <c r="G183" s="3"/>
      <c r="H183" s="3"/>
      <c r="I183" s="4"/>
    </row>
    <row r="184" spans="1:9" ht="15.75" thickBot="1" x14ac:dyDescent="0.3">
      <c r="A184" s="15"/>
      <c r="B184" s="3" t="s">
        <v>327</v>
      </c>
      <c r="C184" s="3" t="s">
        <v>459</v>
      </c>
      <c r="D184" s="20">
        <v>44593</v>
      </c>
      <c r="E184" s="3"/>
      <c r="F184" s="3" t="s">
        <v>460</v>
      </c>
      <c r="G184" s="3" t="s">
        <v>308</v>
      </c>
      <c r="H184" s="3" t="s">
        <v>355</v>
      </c>
      <c r="I184" s="6">
        <v>-4627.78</v>
      </c>
    </row>
    <row r="185" spans="1:9" x14ac:dyDescent="0.25">
      <c r="A185" s="3" t="s">
        <v>323</v>
      </c>
      <c r="B185" s="3"/>
      <c r="C185" s="3"/>
      <c r="D185" s="20"/>
      <c r="E185" s="3"/>
      <c r="F185" s="3"/>
      <c r="G185" s="3"/>
      <c r="H185" s="3"/>
      <c r="I185" s="4">
        <f>ROUND(SUM(I183:I184),5)</f>
        <v>-4627.78</v>
      </c>
    </row>
    <row r="186" spans="1:9" x14ac:dyDescent="0.25">
      <c r="A186" s="3" t="s">
        <v>317</v>
      </c>
      <c r="B186" s="3"/>
      <c r="C186" s="3"/>
      <c r="D186" s="20"/>
      <c r="E186" s="3"/>
      <c r="F186" s="3"/>
      <c r="G186" s="3"/>
      <c r="H186" s="3"/>
      <c r="I186" s="4"/>
    </row>
    <row r="187" spans="1:9" x14ac:dyDescent="0.25">
      <c r="A187" s="15"/>
      <c r="B187" s="3" t="s">
        <v>324</v>
      </c>
      <c r="C187" s="3" t="s">
        <v>461</v>
      </c>
      <c r="D187" s="20">
        <v>44622</v>
      </c>
      <c r="E187" s="3" t="s">
        <v>462</v>
      </c>
      <c r="F187" s="3"/>
      <c r="G187" s="3" t="s">
        <v>321</v>
      </c>
      <c r="H187" s="3"/>
      <c r="I187" s="4"/>
    </row>
    <row r="188" spans="1:9" x14ac:dyDescent="0.25">
      <c r="A188" s="3" t="s">
        <v>317</v>
      </c>
      <c r="B188" s="3"/>
      <c r="C188" s="3"/>
      <c r="D188" s="20"/>
      <c r="E188" s="3"/>
      <c r="F188" s="3"/>
      <c r="G188" s="3"/>
      <c r="H188" s="3"/>
      <c r="I188" s="4"/>
    </row>
    <row r="189" spans="1:9" ht="15.75" thickBot="1" x14ac:dyDescent="0.3">
      <c r="A189" s="15"/>
      <c r="B189" s="3" t="s">
        <v>327</v>
      </c>
      <c r="C189" s="3" t="s">
        <v>463</v>
      </c>
      <c r="D189" s="20">
        <v>44621</v>
      </c>
      <c r="E189" s="3"/>
      <c r="F189" s="3" t="s">
        <v>464</v>
      </c>
      <c r="G189" s="3" t="s">
        <v>308</v>
      </c>
      <c r="H189" s="3" t="s">
        <v>355</v>
      </c>
      <c r="I189" s="6">
        <v>-97.41</v>
      </c>
    </row>
    <row r="190" spans="1:9" x14ac:dyDescent="0.25">
      <c r="A190" s="3" t="s">
        <v>323</v>
      </c>
      <c r="B190" s="3"/>
      <c r="C190" s="3"/>
      <c r="D190" s="20"/>
      <c r="E190" s="3"/>
      <c r="F190" s="3"/>
      <c r="G190" s="3"/>
      <c r="H190" s="3"/>
      <c r="I190" s="4">
        <f>ROUND(SUM(I188:I189),5)</f>
        <v>-97.41</v>
      </c>
    </row>
    <row r="191" spans="1:9" x14ac:dyDescent="0.25">
      <c r="A191" s="3" t="s">
        <v>317</v>
      </c>
      <c r="B191" s="3"/>
      <c r="C191" s="3"/>
      <c r="D191" s="20"/>
      <c r="E191" s="3"/>
      <c r="F191" s="3"/>
      <c r="G191" s="3"/>
      <c r="H191" s="3"/>
      <c r="I191" s="4"/>
    </row>
    <row r="192" spans="1:9" x14ac:dyDescent="0.25">
      <c r="A192" s="15"/>
      <c r="B192" s="3" t="s">
        <v>324</v>
      </c>
      <c r="C192" s="3" t="s">
        <v>465</v>
      </c>
      <c r="D192" s="20">
        <v>44608</v>
      </c>
      <c r="E192" s="3" t="s">
        <v>466</v>
      </c>
      <c r="F192" s="3"/>
      <c r="G192" s="3" t="s">
        <v>321</v>
      </c>
      <c r="H192" s="3"/>
      <c r="I192" s="4"/>
    </row>
    <row r="193" spans="1:9" x14ac:dyDescent="0.25">
      <c r="A193" s="3" t="s">
        <v>317</v>
      </c>
      <c r="B193" s="3"/>
      <c r="C193" s="3"/>
      <c r="D193" s="20"/>
      <c r="E193" s="3"/>
      <c r="F193" s="3"/>
      <c r="G193" s="3"/>
      <c r="H193" s="3"/>
      <c r="I193" s="4"/>
    </row>
    <row r="194" spans="1:9" ht="15.75" thickBot="1" x14ac:dyDescent="0.3">
      <c r="A194" s="15"/>
      <c r="B194" s="3" t="s">
        <v>327</v>
      </c>
      <c r="C194" s="3" t="s">
        <v>467</v>
      </c>
      <c r="D194" s="20">
        <v>44593</v>
      </c>
      <c r="E194" s="3"/>
      <c r="F194" s="3" t="s">
        <v>468</v>
      </c>
      <c r="G194" s="3" t="s">
        <v>308</v>
      </c>
      <c r="H194" s="3" t="s">
        <v>355</v>
      </c>
      <c r="I194" s="6">
        <v>-24.73</v>
      </c>
    </row>
    <row r="195" spans="1:9" x14ac:dyDescent="0.25">
      <c r="A195" s="3" t="s">
        <v>323</v>
      </c>
      <c r="B195" s="3"/>
      <c r="C195" s="3"/>
      <c r="D195" s="20"/>
      <c r="E195" s="3"/>
      <c r="F195" s="3"/>
      <c r="G195" s="3"/>
      <c r="H195" s="3"/>
      <c r="I195" s="4">
        <f>ROUND(SUM(I193:I194),5)</f>
        <v>-24.73</v>
      </c>
    </row>
    <row r="196" spans="1:9" x14ac:dyDescent="0.25">
      <c r="A196" s="3" t="s">
        <v>317</v>
      </c>
      <c r="B196" s="3"/>
      <c r="C196" s="3"/>
      <c r="D196" s="20"/>
      <c r="E196" s="3"/>
      <c r="F196" s="3"/>
      <c r="G196" s="3"/>
      <c r="H196" s="3"/>
      <c r="I196" s="4"/>
    </row>
    <row r="197" spans="1:9" x14ac:dyDescent="0.25">
      <c r="A197" s="15"/>
      <c r="B197" s="3" t="s">
        <v>324</v>
      </c>
      <c r="C197" s="3" t="s">
        <v>469</v>
      </c>
      <c r="D197" s="20">
        <v>44622</v>
      </c>
      <c r="E197" s="3" t="s">
        <v>470</v>
      </c>
      <c r="F197" s="3"/>
      <c r="G197" s="3" t="s">
        <v>321</v>
      </c>
      <c r="H197" s="3"/>
      <c r="I197" s="4"/>
    </row>
    <row r="198" spans="1:9" x14ac:dyDescent="0.25">
      <c r="A198" s="3" t="s">
        <v>317</v>
      </c>
      <c r="B198" s="3"/>
      <c r="C198" s="3"/>
      <c r="D198" s="20"/>
      <c r="E198" s="3"/>
      <c r="F198" s="3"/>
      <c r="G198" s="3"/>
      <c r="H198" s="3"/>
      <c r="I198" s="4"/>
    </row>
    <row r="199" spans="1:9" ht="15.75" thickBot="1" x14ac:dyDescent="0.3">
      <c r="A199" s="15"/>
      <c r="B199" s="3" t="s">
        <v>327</v>
      </c>
      <c r="C199" s="3" t="s">
        <v>471</v>
      </c>
      <c r="D199" s="20">
        <v>44621</v>
      </c>
      <c r="E199" s="3"/>
      <c r="F199" s="3" t="s">
        <v>472</v>
      </c>
      <c r="G199" s="3" t="s">
        <v>92</v>
      </c>
      <c r="H199" s="3" t="s">
        <v>322</v>
      </c>
      <c r="I199" s="6">
        <v>-269.60000000000002</v>
      </c>
    </row>
    <row r="200" spans="1:9" x14ac:dyDescent="0.25">
      <c r="A200" s="3" t="s">
        <v>323</v>
      </c>
      <c r="B200" s="3"/>
      <c r="C200" s="3"/>
      <c r="D200" s="20"/>
      <c r="E200" s="3"/>
      <c r="F200" s="3"/>
      <c r="G200" s="3"/>
      <c r="H200" s="3"/>
      <c r="I200" s="4">
        <f>ROUND(SUM(I198:I199),5)</f>
        <v>-269.60000000000002</v>
      </c>
    </row>
    <row r="201" spans="1:9" x14ac:dyDescent="0.25">
      <c r="A201" s="3" t="s">
        <v>317</v>
      </c>
      <c r="B201" s="3"/>
      <c r="C201" s="3"/>
      <c r="D201" s="20"/>
      <c r="E201" s="3"/>
      <c r="F201" s="3"/>
      <c r="G201" s="3"/>
      <c r="H201" s="3"/>
      <c r="I201" s="4"/>
    </row>
    <row r="202" spans="1:9" x14ac:dyDescent="0.25">
      <c r="A202" s="15"/>
      <c r="B202" s="3" t="s">
        <v>324</v>
      </c>
      <c r="C202" s="3" t="s">
        <v>473</v>
      </c>
      <c r="D202" s="20">
        <v>44622</v>
      </c>
      <c r="E202" s="3" t="s">
        <v>474</v>
      </c>
      <c r="F202" s="3"/>
      <c r="G202" s="3" t="s">
        <v>321</v>
      </c>
      <c r="H202" s="3"/>
      <c r="I202" s="4"/>
    </row>
    <row r="203" spans="1:9" x14ac:dyDescent="0.25">
      <c r="A203" s="3" t="s">
        <v>317</v>
      </c>
      <c r="B203" s="3"/>
      <c r="C203" s="3"/>
      <c r="D203" s="20"/>
      <c r="E203" s="3"/>
      <c r="F203" s="3"/>
      <c r="G203" s="3"/>
      <c r="H203" s="3"/>
      <c r="I203" s="4"/>
    </row>
    <row r="204" spans="1:9" ht="15.75" thickBot="1" x14ac:dyDescent="0.3">
      <c r="A204" s="15"/>
      <c r="B204" s="3" t="s">
        <v>327</v>
      </c>
      <c r="C204" s="3" t="s">
        <v>475</v>
      </c>
      <c r="D204" s="20">
        <v>44621</v>
      </c>
      <c r="E204" s="3"/>
      <c r="F204" s="3" t="s">
        <v>476</v>
      </c>
      <c r="G204" s="3" t="s">
        <v>308</v>
      </c>
      <c r="H204" s="3" t="s">
        <v>355</v>
      </c>
      <c r="I204" s="6">
        <v>-60.1</v>
      </c>
    </row>
    <row r="205" spans="1:9" x14ac:dyDescent="0.25">
      <c r="A205" s="3" t="s">
        <v>323</v>
      </c>
      <c r="B205" s="3"/>
      <c r="C205" s="3"/>
      <c r="D205" s="20"/>
      <c r="E205" s="3"/>
      <c r="F205" s="3"/>
      <c r="G205" s="3"/>
      <c r="H205" s="3"/>
      <c r="I205" s="4">
        <f>ROUND(SUM(I203:I204),5)</f>
        <v>-60.1</v>
      </c>
    </row>
    <row r="206" spans="1:9" x14ac:dyDescent="0.25">
      <c r="A206" s="3" t="s">
        <v>317</v>
      </c>
      <c r="B206" s="3"/>
      <c r="C206" s="3"/>
      <c r="D206" s="20"/>
      <c r="E206" s="3"/>
      <c r="F206" s="3"/>
      <c r="G206" s="3"/>
      <c r="H206" s="3"/>
      <c r="I206" s="4"/>
    </row>
    <row r="207" spans="1:9" x14ac:dyDescent="0.25">
      <c r="A207" s="15"/>
      <c r="B207" s="3" t="s">
        <v>324</v>
      </c>
      <c r="C207" s="3" t="s">
        <v>477</v>
      </c>
      <c r="D207" s="20">
        <v>44622</v>
      </c>
      <c r="E207" s="3" t="s">
        <v>478</v>
      </c>
      <c r="F207" s="3"/>
      <c r="G207" s="3" t="s">
        <v>321</v>
      </c>
      <c r="H207" s="3"/>
      <c r="I207" s="4"/>
    </row>
    <row r="208" spans="1:9" x14ac:dyDescent="0.25">
      <c r="A208" s="3" t="s">
        <v>317</v>
      </c>
      <c r="B208" s="3"/>
      <c r="C208" s="3"/>
      <c r="D208" s="20"/>
      <c r="E208" s="3"/>
      <c r="F208" s="3"/>
      <c r="G208" s="3"/>
      <c r="H208" s="3"/>
      <c r="I208" s="4"/>
    </row>
    <row r="209" spans="1:9" ht="15.75" thickBot="1" x14ac:dyDescent="0.3">
      <c r="A209" s="15"/>
      <c r="B209" s="3" t="s">
        <v>327</v>
      </c>
      <c r="C209" s="3" t="s">
        <v>479</v>
      </c>
      <c r="D209" s="20">
        <v>44621</v>
      </c>
      <c r="E209" s="3"/>
      <c r="F209" s="3" t="s">
        <v>480</v>
      </c>
      <c r="G209" s="3" t="s">
        <v>308</v>
      </c>
      <c r="H209" s="3" t="s">
        <v>355</v>
      </c>
      <c r="I209" s="6">
        <v>-32.64</v>
      </c>
    </row>
    <row r="210" spans="1:9" x14ac:dyDescent="0.25">
      <c r="A210" s="3" t="s">
        <v>323</v>
      </c>
      <c r="B210" s="3"/>
      <c r="C210" s="3"/>
      <c r="D210" s="20"/>
      <c r="E210" s="3"/>
      <c r="F210" s="3"/>
      <c r="G210" s="3"/>
      <c r="H210" s="3"/>
      <c r="I210" s="4">
        <f>ROUND(SUM(I208:I209),5)</f>
        <v>-32.64</v>
      </c>
    </row>
    <row r="211" spans="1:9" x14ac:dyDescent="0.25">
      <c r="A211" s="3" t="s">
        <v>317</v>
      </c>
      <c r="B211" s="3"/>
      <c r="C211" s="3"/>
      <c r="D211" s="20"/>
      <c r="E211" s="3"/>
      <c r="F211" s="3"/>
      <c r="G211" s="3"/>
      <c r="H211" s="3"/>
      <c r="I211" s="4"/>
    </row>
    <row r="212" spans="1:9" x14ac:dyDescent="0.25">
      <c r="A212" s="15"/>
      <c r="B212" s="3" t="s">
        <v>324</v>
      </c>
      <c r="C212" s="3" t="s">
        <v>481</v>
      </c>
      <c r="D212" s="20">
        <v>44608</v>
      </c>
      <c r="E212" s="3" t="s">
        <v>482</v>
      </c>
      <c r="F212" s="3"/>
      <c r="G212" s="3" t="s">
        <v>321</v>
      </c>
      <c r="H212" s="3"/>
      <c r="I212" s="4"/>
    </row>
    <row r="213" spans="1:9" x14ac:dyDescent="0.25">
      <c r="A213" s="3" t="s">
        <v>317</v>
      </c>
      <c r="B213" s="3"/>
      <c r="C213" s="3"/>
      <c r="D213" s="20"/>
      <c r="E213" s="3"/>
      <c r="F213" s="3"/>
      <c r="G213" s="3"/>
      <c r="H213" s="3"/>
      <c r="I213" s="4"/>
    </row>
    <row r="214" spans="1:9" x14ac:dyDescent="0.25">
      <c r="A214" s="3"/>
      <c r="B214" s="3" t="s">
        <v>327</v>
      </c>
      <c r="C214" s="3" t="s">
        <v>483</v>
      </c>
      <c r="D214" s="20">
        <v>44593</v>
      </c>
      <c r="E214" s="3"/>
      <c r="F214" s="3" t="s">
        <v>484</v>
      </c>
      <c r="G214" s="3" t="s">
        <v>90</v>
      </c>
      <c r="H214" s="3" t="s">
        <v>322</v>
      </c>
      <c r="I214" s="4">
        <v>-831.75</v>
      </c>
    </row>
    <row r="215" spans="1:9" x14ac:dyDescent="0.25">
      <c r="A215" s="3"/>
      <c r="B215" s="3"/>
      <c r="C215" s="3"/>
      <c r="D215" s="20"/>
      <c r="E215" s="3"/>
      <c r="F215" s="3" t="s">
        <v>485</v>
      </c>
      <c r="G215" s="3" t="s">
        <v>196</v>
      </c>
      <c r="H215" s="3" t="s">
        <v>322</v>
      </c>
      <c r="I215" s="4">
        <v>-688.75</v>
      </c>
    </row>
    <row r="216" spans="1:9" x14ac:dyDescent="0.25">
      <c r="A216" s="3"/>
      <c r="B216" s="3"/>
      <c r="C216" s="3"/>
      <c r="D216" s="20"/>
      <c r="E216" s="3"/>
      <c r="F216" s="3" t="s">
        <v>486</v>
      </c>
      <c r="G216" s="3" t="s">
        <v>179</v>
      </c>
      <c r="H216" s="3" t="s">
        <v>322</v>
      </c>
      <c r="I216" s="4">
        <v>-48</v>
      </c>
    </row>
    <row r="217" spans="1:9" x14ac:dyDescent="0.25">
      <c r="A217" s="3"/>
      <c r="B217" s="3"/>
      <c r="C217" s="3"/>
      <c r="D217" s="20"/>
      <c r="E217" s="3"/>
      <c r="F217" s="3" t="s">
        <v>487</v>
      </c>
      <c r="G217" s="3" t="s">
        <v>178</v>
      </c>
      <c r="H217" s="3" t="s">
        <v>322</v>
      </c>
      <c r="I217" s="4">
        <v>-1608</v>
      </c>
    </row>
    <row r="218" spans="1:9" x14ac:dyDescent="0.25">
      <c r="A218" s="3"/>
      <c r="B218" s="3"/>
      <c r="C218" s="3"/>
      <c r="D218" s="20"/>
      <c r="E218" s="3"/>
      <c r="F218" s="3" t="s">
        <v>487</v>
      </c>
      <c r="G218" s="3" t="s">
        <v>233</v>
      </c>
      <c r="H218" s="3" t="s">
        <v>322</v>
      </c>
      <c r="I218" s="4">
        <v>-1608</v>
      </c>
    </row>
    <row r="219" spans="1:9" x14ac:dyDescent="0.25">
      <c r="A219" s="3"/>
      <c r="B219" s="3"/>
      <c r="C219" s="3"/>
      <c r="D219" s="20"/>
      <c r="E219" s="3"/>
      <c r="F219" s="3" t="s">
        <v>488</v>
      </c>
      <c r="G219" s="3" t="s">
        <v>91</v>
      </c>
      <c r="H219" s="3" t="s">
        <v>322</v>
      </c>
      <c r="I219" s="4">
        <v>-1661</v>
      </c>
    </row>
    <row r="220" spans="1:9" x14ac:dyDescent="0.25">
      <c r="A220" s="3"/>
      <c r="B220" s="3"/>
      <c r="C220" s="3"/>
      <c r="D220" s="20"/>
      <c r="E220" s="3"/>
      <c r="F220" s="3" t="s">
        <v>489</v>
      </c>
      <c r="G220" s="3" t="s">
        <v>179</v>
      </c>
      <c r="H220" s="3" t="s">
        <v>322</v>
      </c>
      <c r="I220" s="4">
        <v>-1306</v>
      </c>
    </row>
    <row r="221" spans="1:9" x14ac:dyDescent="0.25">
      <c r="A221" s="3"/>
      <c r="B221" s="3"/>
      <c r="C221" s="3"/>
      <c r="D221" s="20"/>
      <c r="E221" s="3"/>
      <c r="F221" s="3" t="s">
        <v>490</v>
      </c>
      <c r="G221" s="3" t="s">
        <v>196</v>
      </c>
      <c r="H221" s="3" t="s">
        <v>322</v>
      </c>
      <c r="I221" s="4">
        <v>-1339</v>
      </c>
    </row>
    <row r="222" spans="1:9" x14ac:dyDescent="0.25">
      <c r="A222" s="3"/>
      <c r="B222" s="3"/>
      <c r="C222" s="3"/>
      <c r="D222" s="20"/>
      <c r="E222" s="3"/>
      <c r="F222" s="3" t="s">
        <v>490</v>
      </c>
      <c r="G222" s="3" t="s">
        <v>233</v>
      </c>
      <c r="H222" s="3" t="s">
        <v>322</v>
      </c>
      <c r="I222" s="4">
        <v>-2367.5</v>
      </c>
    </row>
    <row r="223" spans="1:9" x14ac:dyDescent="0.25">
      <c r="A223" s="3"/>
      <c r="B223" s="3"/>
      <c r="C223" s="3"/>
      <c r="D223" s="20"/>
      <c r="E223" s="3"/>
      <c r="F223" s="3" t="s">
        <v>490</v>
      </c>
      <c r="G223" s="3" t="s">
        <v>178</v>
      </c>
      <c r="H223" s="3" t="s">
        <v>322</v>
      </c>
      <c r="I223" s="4">
        <v>-800.25</v>
      </c>
    </row>
    <row r="224" spans="1:9" ht="15.75" thickBot="1" x14ac:dyDescent="0.3">
      <c r="A224" s="3"/>
      <c r="B224" s="3"/>
      <c r="C224" s="3"/>
      <c r="D224" s="20"/>
      <c r="E224" s="3"/>
      <c r="F224" s="3" t="s">
        <v>490</v>
      </c>
      <c r="G224" s="3" t="s">
        <v>178</v>
      </c>
      <c r="H224" s="3" t="s">
        <v>322</v>
      </c>
      <c r="I224" s="6">
        <v>-194.75</v>
      </c>
    </row>
    <row r="225" spans="1:9" x14ac:dyDescent="0.25">
      <c r="A225" s="3" t="s">
        <v>323</v>
      </c>
      <c r="B225" s="3"/>
      <c r="C225" s="3"/>
      <c r="D225" s="20"/>
      <c r="E225" s="3"/>
      <c r="F225" s="3"/>
      <c r="G225" s="3"/>
      <c r="H225" s="3"/>
      <c r="I225" s="4">
        <f>ROUND(SUM(I213:I224),5)</f>
        <v>-12453</v>
      </c>
    </row>
    <row r="226" spans="1:9" x14ac:dyDescent="0.25">
      <c r="A226" s="3" t="s">
        <v>317</v>
      </c>
      <c r="B226" s="3"/>
      <c r="C226" s="3"/>
      <c r="D226" s="20"/>
      <c r="E226" s="3"/>
      <c r="F226" s="3"/>
      <c r="G226" s="3"/>
      <c r="H226" s="3"/>
      <c r="I226" s="4"/>
    </row>
    <row r="227" spans="1:9" x14ac:dyDescent="0.25">
      <c r="A227" s="15"/>
      <c r="B227" s="3" t="s">
        <v>324</v>
      </c>
      <c r="C227" s="3" t="s">
        <v>491</v>
      </c>
      <c r="D227" s="20">
        <v>44615</v>
      </c>
      <c r="E227" s="3" t="s">
        <v>492</v>
      </c>
      <c r="F227" s="3"/>
      <c r="G227" s="3" t="s">
        <v>321</v>
      </c>
      <c r="H227" s="3"/>
      <c r="I227" s="4"/>
    </row>
    <row r="228" spans="1:9" x14ac:dyDescent="0.25">
      <c r="A228" s="3" t="s">
        <v>317</v>
      </c>
      <c r="B228" s="3"/>
      <c r="C228" s="3"/>
      <c r="D228" s="20"/>
      <c r="E228" s="3"/>
      <c r="F228" s="3"/>
      <c r="G228" s="3"/>
      <c r="H228" s="3"/>
      <c r="I228" s="4"/>
    </row>
    <row r="229" spans="1:9" ht="15.75" thickBot="1" x14ac:dyDescent="0.3">
      <c r="A229" s="15"/>
      <c r="B229" s="3" t="s">
        <v>327</v>
      </c>
      <c r="C229" s="3" t="s">
        <v>493</v>
      </c>
      <c r="D229" s="20">
        <v>44604</v>
      </c>
      <c r="E229" s="3"/>
      <c r="F229" s="3" t="s">
        <v>494</v>
      </c>
      <c r="G229" s="3" t="s">
        <v>147</v>
      </c>
      <c r="H229" s="3" t="s">
        <v>322</v>
      </c>
      <c r="I229" s="6">
        <v>-45</v>
      </c>
    </row>
    <row r="230" spans="1:9" x14ac:dyDescent="0.25">
      <c r="A230" s="3" t="s">
        <v>323</v>
      </c>
      <c r="B230" s="3"/>
      <c r="C230" s="3"/>
      <c r="D230" s="20"/>
      <c r="E230" s="3"/>
      <c r="F230" s="3"/>
      <c r="G230" s="3"/>
      <c r="H230" s="3"/>
      <c r="I230" s="4">
        <f>ROUND(SUM(I228:I229),5)</f>
        <v>-45</v>
      </c>
    </row>
    <row r="231" spans="1:9" x14ac:dyDescent="0.25">
      <c r="A231" s="3" t="s">
        <v>317</v>
      </c>
      <c r="B231" s="3"/>
      <c r="C231" s="3"/>
      <c r="D231" s="20"/>
      <c r="E231" s="3"/>
      <c r="F231" s="3"/>
      <c r="G231" s="3"/>
      <c r="H231" s="3"/>
      <c r="I231" s="4"/>
    </row>
    <row r="232" spans="1:9" x14ac:dyDescent="0.25">
      <c r="A232" s="15"/>
      <c r="B232" s="3" t="s">
        <v>324</v>
      </c>
      <c r="C232" s="3" t="s">
        <v>495</v>
      </c>
      <c r="D232" s="20">
        <v>44622</v>
      </c>
      <c r="E232" s="3" t="s">
        <v>496</v>
      </c>
      <c r="F232" s="3"/>
      <c r="G232" s="3" t="s">
        <v>321</v>
      </c>
      <c r="H232" s="3"/>
      <c r="I232" s="4"/>
    </row>
    <row r="233" spans="1:9" x14ac:dyDescent="0.25">
      <c r="A233" s="3" t="s">
        <v>317</v>
      </c>
      <c r="B233" s="3"/>
      <c r="C233" s="3"/>
      <c r="D233" s="20"/>
      <c r="E233" s="3"/>
      <c r="F233" s="3"/>
      <c r="G233" s="3"/>
      <c r="H233" s="3"/>
      <c r="I233" s="4"/>
    </row>
    <row r="234" spans="1:9" ht="15.75" thickBot="1" x14ac:dyDescent="0.3">
      <c r="A234" s="15"/>
      <c r="B234" s="3" t="s">
        <v>327</v>
      </c>
      <c r="C234" s="3" t="s">
        <v>497</v>
      </c>
      <c r="D234" s="20">
        <v>44621</v>
      </c>
      <c r="E234" s="3"/>
      <c r="F234" s="3" t="s">
        <v>498</v>
      </c>
      <c r="G234" s="3" t="s">
        <v>227</v>
      </c>
      <c r="H234" s="3" t="s">
        <v>322</v>
      </c>
      <c r="I234" s="6">
        <v>-71.430000000000007</v>
      </c>
    </row>
    <row r="235" spans="1:9" x14ac:dyDescent="0.25">
      <c r="A235" s="3" t="s">
        <v>323</v>
      </c>
      <c r="B235" s="3"/>
      <c r="C235" s="3"/>
      <c r="D235" s="20"/>
      <c r="E235" s="3"/>
      <c r="F235" s="3"/>
      <c r="G235" s="3"/>
      <c r="H235" s="3"/>
      <c r="I235" s="4">
        <f>ROUND(SUM(I233:I234),5)</f>
        <v>-71.430000000000007</v>
      </c>
    </row>
    <row r="236" spans="1:9" x14ac:dyDescent="0.25">
      <c r="A236" s="3" t="s">
        <v>317</v>
      </c>
      <c r="B236" s="3"/>
      <c r="C236" s="3"/>
      <c r="D236" s="20"/>
      <c r="E236" s="3"/>
      <c r="F236" s="3"/>
      <c r="G236" s="3"/>
      <c r="H236" s="3"/>
      <c r="I236" s="4"/>
    </row>
    <row r="237" spans="1:9" x14ac:dyDescent="0.25">
      <c r="A237" s="15"/>
      <c r="B237" s="3" t="s">
        <v>324</v>
      </c>
      <c r="C237" s="3" t="s">
        <v>499</v>
      </c>
      <c r="D237" s="20">
        <v>44629</v>
      </c>
      <c r="E237" s="3" t="s">
        <v>496</v>
      </c>
      <c r="F237" s="3"/>
      <c r="G237" s="3" t="s">
        <v>321</v>
      </c>
      <c r="H237" s="3"/>
      <c r="I237" s="4"/>
    </row>
    <row r="238" spans="1:9" x14ac:dyDescent="0.25">
      <c r="A238" s="3" t="s">
        <v>317</v>
      </c>
      <c r="B238" s="3"/>
      <c r="C238" s="3"/>
      <c r="D238" s="20"/>
      <c r="E238" s="3"/>
      <c r="F238" s="3"/>
      <c r="G238" s="3"/>
      <c r="H238" s="3"/>
      <c r="I238" s="4"/>
    </row>
    <row r="239" spans="1:9" ht="15.75" thickBot="1" x14ac:dyDescent="0.3">
      <c r="A239" s="15"/>
      <c r="B239" s="3" t="s">
        <v>327</v>
      </c>
      <c r="C239" s="3" t="s">
        <v>500</v>
      </c>
      <c r="D239" s="20">
        <v>44621</v>
      </c>
      <c r="E239" s="3"/>
      <c r="F239" s="3" t="s">
        <v>501</v>
      </c>
      <c r="G239" s="3" t="s">
        <v>228</v>
      </c>
      <c r="H239" s="3" t="s">
        <v>322</v>
      </c>
      <c r="I239" s="6">
        <v>-51.08</v>
      </c>
    </row>
    <row r="240" spans="1:9" x14ac:dyDescent="0.25">
      <c r="A240" s="3" t="s">
        <v>323</v>
      </c>
      <c r="B240" s="3"/>
      <c r="C240" s="3"/>
      <c r="D240" s="20"/>
      <c r="E240" s="3"/>
      <c r="F240" s="3"/>
      <c r="G240" s="3"/>
      <c r="H240" s="3"/>
      <c r="I240" s="4">
        <f>ROUND(SUM(I238:I239),5)</f>
        <v>-51.08</v>
      </c>
    </row>
    <row r="241" spans="1:9" x14ac:dyDescent="0.25">
      <c r="A241" s="3" t="s">
        <v>317</v>
      </c>
      <c r="B241" s="3"/>
      <c r="C241" s="3"/>
      <c r="D241" s="20"/>
      <c r="E241" s="3"/>
      <c r="F241" s="3"/>
      <c r="G241" s="3"/>
      <c r="H241" s="3"/>
      <c r="I241" s="4"/>
    </row>
    <row r="242" spans="1:9" x14ac:dyDescent="0.25">
      <c r="A242" s="15"/>
      <c r="B242" s="3" t="s">
        <v>324</v>
      </c>
      <c r="C242" s="3" t="s">
        <v>502</v>
      </c>
      <c r="D242" s="20">
        <v>44622</v>
      </c>
      <c r="E242" s="3" t="s">
        <v>503</v>
      </c>
      <c r="F242" s="3"/>
      <c r="G242" s="3" t="s">
        <v>321</v>
      </c>
      <c r="H242" s="3"/>
      <c r="I242" s="4"/>
    </row>
    <row r="243" spans="1:9" x14ac:dyDescent="0.25">
      <c r="A243" s="3" t="s">
        <v>317</v>
      </c>
      <c r="B243" s="3"/>
      <c r="C243" s="3"/>
      <c r="D243" s="20"/>
      <c r="E243" s="3"/>
      <c r="F243" s="3"/>
      <c r="G243" s="3"/>
      <c r="H243" s="3"/>
      <c r="I243" s="4"/>
    </row>
    <row r="244" spans="1:9" ht="15.75" thickBot="1" x14ac:dyDescent="0.3">
      <c r="A244" s="15"/>
      <c r="B244" s="3" t="s">
        <v>327</v>
      </c>
      <c r="C244" s="3" t="s">
        <v>504</v>
      </c>
      <c r="D244" s="20">
        <v>44621</v>
      </c>
      <c r="E244" s="3"/>
      <c r="F244" s="3" t="s">
        <v>505</v>
      </c>
      <c r="G244" s="3" t="s">
        <v>240</v>
      </c>
      <c r="H244" s="3" t="s">
        <v>322</v>
      </c>
      <c r="I244" s="6">
        <v>-406.57</v>
      </c>
    </row>
    <row r="245" spans="1:9" x14ac:dyDescent="0.25">
      <c r="A245" s="3" t="s">
        <v>323</v>
      </c>
      <c r="B245" s="3"/>
      <c r="C245" s="3"/>
      <c r="D245" s="20"/>
      <c r="E245" s="3"/>
      <c r="F245" s="3"/>
      <c r="G245" s="3"/>
      <c r="H245" s="3"/>
      <c r="I245" s="4">
        <f>ROUND(SUM(I243:I244),5)</f>
        <v>-406.57</v>
      </c>
    </row>
    <row r="246" spans="1:9" x14ac:dyDescent="0.25">
      <c r="A246" s="3" t="s">
        <v>317</v>
      </c>
      <c r="B246" s="3"/>
      <c r="C246" s="3"/>
      <c r="D246" s="20"/>
      <c r="E246" s="3"/>
      <c r="F246" s="3"/>
      <c r="G246" s="3"/>
      <c r="H246" s="3"/>
      <c r="I246" s="4"/>
    </row>
    <row r="247" spans="1:9" x14ac:dyDescent="0.25">
      <c r="A247" s="15"/>
      <c r="B247" s="3" t="s">
        <v>324</v>
      </c>
      <c r="C247" s="3" t="s">
        <v>506</v>
      </c>
      <c r="D247" s="20">
        <v>44615</v>
      </c>
      <c r="E247" s="3" t="s">
        <v>507</v>
      </c>
      <c r="F247" s="3"/>
      <c r="G247" s="3" t="s">
        <v>321</v>
      </c>
      <c r="H247" s="3"/>
      <c r="I247" s="4"/>
    </row>
    <row r="248" spans="1:9" x14ac:dyDescent="0.25">
      <c r="A248" s="3" t="s">
        <v>317</v>
      </c>
      <c r="B248" s="3"/>
      <c r="C248" s="3"/>
      <c r="D248" s="20"/>
      <c r="E248" s="3"/>
      <c r="F248" s="3"/>
      <c r="G248" s="3"/>
      <c r="H248" s="3"/>
      <c r="I248" s="4"/>
    </row>
    <row r="249" spans="1:9" x14ac:dyDescent="0.25">
      <c r="A249" s="3"/>
      <c r="B249" s="3" t="s">
        <v>327</v>
      </c>
      <c r="C249" s="3" t="s">
        <v>508</v>
      </c>
      <c r="D249" s="20">
        <v>44596</v>
      </c>
      <c r="E249" s="3"/>
      <c r="F249" s="3" t="s">
        <v>509</v>
      </c>
      <c r="G249" s="3" t="s">
        <v>76</v>
      </c>
      <c r="H249" s="3" t="s">
        <v>322</v>
      </c>
      <c r="I249" s="4">
        <v>-5.77</v>
      </c>
    </row>
    <row r="250" spans="1:9" x14ac:dyDescent="0.25">
      <c r="A250" s="3"/>
      <c r="B250" s="3"/>
      <c r="C250" s="3"/>
      <c r="D250" s="20"/>
      <c r="E250" s="3"/>
      <c r="F250" s="3" t="s">
        <v>510</v>
      </c>
      <c r="G250" s="3" t="s">
        <v>165</v>
      </c>
      <c r="H250" s="3" t="s">
        <v>322</v>
      </c>
      <c r="I250" s="4">
        <v>-11.54</v>
      </c>
    </row>
    <row r="251" spans="1:9" x14ac:dyDescent="0.25">
      <c r="A251" s="3"/>
      <c r="B251" s="3"/>
      <c r="C251" s="3"/>
      <c r="D251" s="20"/>
      <c r="E251" s="3"/>
      <c r="F251" s="3" t="s">
        <v>511</v>
      </c>
      <c r="G251" s="3" t="s">
        <v>222</v>
      </c>
      <c r="H251" s="3" t="s">
        <v>322</v>
      </c>
      <c r="I251" s="4">
        <v>-17.309999999999999</v>
      </c>
    </row>
    <row r="252" spans="1:9" x14ac:dyDescent="0.25">
      <c r="A252" s="3"/>
      <c r="B252" s="3"/>
      <c r="C252" s="3"/>
      <c r="D252" s="20"/>
      <c r="E252" s="3"/>
      <c r="F252" s="3" t="s">
        <v>512</v>
      </c>
      <c r="G252" s="3" t="s">
        <v>76</v>
      </c>
      <c r="H252" s="3" t="s">
        <v>322</v>
      </c>
      <c r="I252" s="4">
        <v>-608.45000000000005</v>
      </c>
    </row>
    <row r="253" spans="1:9" x14ac:dyDescent="0.25">
      <c r="A253" s="3"/>
      <c r="B253" s="3"/>
      <c r="C253" s="3"/>
      <c r="D253" s="20"/>
      <c r="E253" s="3"/>
      <c r="F253" s="3" t="s">
        <v>513</v>
      </c>
      <c r="G253" s="3" t="s">
        <v>165</v>
      </c>
      <c r="H253" s="3" t="s">
        <v>322</v>
      </c>
      <c r="I253" s="4">
        <v>-2654.41</v>
      </c>
    </row>
    <row r="254" spans="1:9" ht="15.75" thickBot="1" x14ac:dyDescent="0.3">
      <c r="A254" s="3"/>
      <c r="B254" s="3"/>
      <c r="C254" s="3"/>
      <c r="D254" s="20"/>
      <c r="E254" s="3"/>
      <c r="F254" s="3" t="s">
        <v>514</v>
      </c>
      <c r="G254" s="3" t="s">
        <v>222</v>
      </c>
      <c r="H254" s="3" t="s">
        <v>322</v>
      </c>
      <c r="I254" s="6">
        <v>-1914.13</v>
      </c>
    </row>
    <row r="255" spans="1:9" x14ac:dyDescent="0.25">
      <c r="A255" s="3" t="s">
        <v>323</v>
      </c>
      <c r="B255" s="3"/>
      <c r="C255" s="3"/>
      <c r="D255" s="20"/>
      <c r="E255" s="3"/>
      <c r="F255" s="3"/>
      <c r="G255" s="3"/>
      <c r="H255" s="3"/>
      <c r="I255" s="4">
        <f>ROUND(SUM(I248:I254),5)</f>
        <v>-5211.6099999999997</v>
      </c>
    </row>
    <row r="256" spans="1:9" x14ac:dyDescent="0.25">
      <c r="A256" s="3" t="s">
        <v>317</v>
      </c>
      <c r="B256" s="3"/>
      <c r="C256" s="3"/>
      <c r="D256" s="20"/>
      <c r="E256" s="3"/>
      <c r="F256" s="3"/>
      <c r="G256" s="3"/>
      <c r="H256" s="3"/>
      <c r="I256" s="4"/>
    </row>
    <row r="257" spans="1:9" x14ac:dyDescent="0.25">
      <c r="A257" s="15"/>
      <c r="B257" s="3" t="s">
        <v>324</v>
      </c>
      <c r="C257" s="3" t="s">
        <v>515</v>
      </c>
      <c r="D257" s="20">
        <v>44622</v>
      </c>
      <c r="E257" s="3" t="s">
        <v>516</v>
      </c>
      <c r="F257" s="3"/>
      <c r="G257" s="3" t="s">
        <v>321</v>
      </c>
      <c r="H257" s="3"/>
      <c r="I257" s="4"/>
    </row>
    <row r="258" spans="1:9" x14ac:dyDescent="0.25">
      <c r="A258" s="3" t="s">
        <v>317</v>
      </c>
      <c r="B258" s="3"/>
      <c r="C258" s="3"/>
      <c r="D258" s="20"/>
      <c r="E258" s="3"/>
      <c r="F258" s="3"/>
      <c r="G258" s="3"/>
      <c r="H258" s="3"/>
      <c r="I258" s="4"/>
    </row>
    <row r="259" spans="1:9" ht="15.75" thickBot="1" x14ac:dyDescent="0.3">
      <c r="A259" s="15"/>
      <c r="B259" s="3" t="s">
        <v>327</v>
      </c>
      <c r="C259" s="3" t="s">
        <v>517</v>
      </c>
      <c r="D259" s="20">
        <v>44621</v>
      </c>
      <c r="E259" s="3"/>
      <c r="F259" s="3" t="s">
        <v>518</v>
      </c>
      <c r="G259" s="3" t="s">
        <v>181</v>
      </c>
      <c r="H259" s="3" t="s">
        <v>322</v>
      </c>
      <c r="I259" s="6">
        <v>-2246.5</v>
      </c>
    </row>
    <row r="260" spans="1:9" x14ac:dyDescent="0.25">
      <c r="A260" s="3" t="s">
        <v>323</v>
      </c>
      <c r="B260" s="3"/>
      <c r="C260" s="3"/>
      <c r="D260" s="20"/>
      <c r="E260" s="3"/>
      <c r="F260" s="3"/>
      <c r="G260" s="3"/>
      <c r="H260" s="3"/>
      <c r="I260" s="4">
        <f>ROUND(SUM(I258:I259),5)</f>
        <v>-2246.5</v>
      </c>
    </row>
    <row r="261" spans="1:9" x14ac:dyDescent="0.25">
      <c r="A261" s="3" t="s">
        <v>317</v>
      </c>
      <c r="B261" s="3"/>
      <c r="C261" s="3"/>
      <c r="D261" s="20"/>
      <c r="E261" s="3"/>
      <c r="F261" s="3"/>
      <c r="G261" s="3"/>
      <c r="H261" s="3"/>
      <c r="I261" s="4"/>
    </row>
    <row r="262" spans="1:9" x14ac:dyDescent="0.25">
      <c r="A262" s="15"/>
      <c r="B262" s="3" t="s">
        <v>324</v>
      </c>
      <c r="C262" s="3" t="s">
        <v>519</v>
      </c>
      <c r="D262" s="20">
        <v>44615</v>
      </c>
      <c r="E262" s="3" t="s">
        <v>520</v>
      </c>
      <c r="F262" s="3"/>
      <c r="G262" s="3" t="s">
        <v>321</v>
      </c>
      <c r="H262" s="3"/>
      <c r="I262" s="4"/>
    </row>
    <row r="263" spans="1:9" x14ac:dyDescent="0.25">
      <c r="A263" s="3" t="s">
        <v>317</v>
      </c>
      <c r="B263" s="3"/>
      <c r="C263" s="3"/>
      <c r="D263" s="20"/>
      <c r="E263" s="3"/>
      <c r="F263" s="3"/>
      <c r="G263" s="3"/>
      <c r="H263" s="3"/>
      <c r="I263" s="4"/>
    </row>
    <row r="264" spans="1:9" ht="15.75" thickBot="1" x14ac:dyDescent="0.3">
      <c r="A264" s="15"/>
      <c r="B264" s="3" t="s">
        <v>327</v>
      </c>
      <c r="C264" s="3" t="s">
        <v>521</v>
      </c>
      <c r="D264" s="20">
        <v>44607</v>
      </c>
      <c r="E264" s="3"/>
      <c r="F264" s="3"/>
      <c r="G264" s="3" t="s">
        <v>148</v>
      </c>
      <c r="H264" s="3" t="s">
        <v>322</v>
      </c>
      <c r="I264" s="6">
        <v>-620</v>
      </c>
    </row>
    <row r="265" spans="1:9" x14ac:dyDescent="0.25">
      <c r="A265" s="3" t="s">
        <v>323</v>
      </c>
      <c r="B265" s="3"/>
      <c r="C265" s="3"/>
      <c r="D265" s="20"/>
      <c r="E265" s="3"/>
      <c r="F265" s="3"/>
      <c r="G265" s="3"/>
      <c r="H265" s="3"/>
      <c r="I265" s="4">
        <f>ROUND(SUM(I263:I264),5)</f>
        <v>-620</v>
      </c>
    </row>
    <row r="266" spans="1:9" x14ac:dyDescent="0.25">
      <c r="A266" s="3" t="s">
        <v>317</v>
      </c>
      <c r="B266" s="3"/>
      <c r="C266" s="3"/>
      <c r="D266" s="20"/>
      <c r="E266" s="3"/>
      <c r="F266" s="3"/>
      <c r="G266" s="3"/>
      <c r="H266" s="3"/>
      <c r="I266" s="4"/>
    </row>
    <row r="267" spans="1:9" x14ac:dyDescent="0.25">
      <c r="A267" s="15"/>
      <c r="B267" s="3" t="s">
        <v>324</v>
      </c>
      <c r="C267" s="3" t="s">
        <v>522</v>
      </c>
      <c r="D267" s="20">
        <v>44615</v>
      </c>
      <c r="E267" s="3" t="s">
        <v>523</v>
      </c>
      <c r="F267" s="3"/>
      <c r="G267" s="3" t="s">
        <v>321</v>
      </c>
      <c r="H267" s="3"/>
      <c r="I267" s="4"/>
    </row>
    <row r="268" spans="1:9" x14ac:dyDescent="0.25">
      <c r="A268" s="3" t="s">
        <v>317</v>
      </c>
      <c r="B268" s="3"/>
      <c r="C268" s="3"/>
      <c r="D268" s="20"/>
      <c r="E268" s="3"/>
      <c r="F268" s="3"/>
      <c r="G268" s="3"/>
      <c r="H268" s="3"/>
      <c r="I268" s="4"/>
    </row>
    <row r="269" spans="1:9" ht="15.75" thickBot="1" x14ac:dyDescent="0.3">
      <c r="A269" s="15"/>
      <c r="B269" s="3" t="s">
        <v>327</v>
      </c>
      <c r="C269" s="3" t="s">
        <v>524</v>
      </c>
      <c r="D269" s="20">
        <v>44593</v>
      </c>
      <c r="E269" s="3"/>
      <c r="F269" s="3" t="s">
        <v>525</v>
      </c>
      <c r="G269" s="3" t="s">
        <v>161</v>
      </c>
      <c r="H269" s="3" t="s">
        <v>322</v>
      </c>
      <c r="I269" s="6">
        <v>-181.75</v>
      </c>
    </row>
    <row r="270" spans="1:9" x14ac:dyDescent="0.25">
      <c r="A270" s="3" t="s">
        <v>323</v>
      </c>
      <c r="B270" s="3"/>
      <c r="C270" s="3"/>
      <c r="D270" s="20"/>
      <c r="E270" s="3"/>
      <c r="F270" s="3"/>
      <c r="G270" s="3"/>
      <c r="H270" s="3"/>
      <c r="I270" s="4">
        <f>ROUND(SUM(I268:I269),5)</f>
        <v>-181.75</v>
      </c>
    </row>
    <row r="271" spans="1:9" x14ac:dyDescent="0.25">
      <c r="A271" s="3" t="s">
        <v>317</v>
      </c>
      <c r="B271" s="3"/>
      <c r="C271" s="3"/>
      <c r="D271" s="20"/>
      <c r="E271" s="3"/>
      <c r="F271" s="3"/>
      <c r="G271" s="3"/>
      <c r="H271" s="3"/>
      <c r="I271" s="4"/>
    </row>
    <row r="272" spans="1:9" x14ac:dyDescent="0.25">
      <c r="A272" s="15"/>
      <c r="B272" s="3" t="s">
        <v>324</v>
      </c>
      <c r="C272" s="3" t="s">
        <v>526</v>
      </c>
      <c r="D272" s="20">
        <v>44615</v>
      </c>
      <c r="E272" s="3" t="s">
        <v>527</v>
      </c>
      <c r="F272" s="3"/>
      <c r="G272" s="3" t="s">
        <v>321</v>
      </c>
      <c r="H272" s="3"/>
      <c r="I272" s="4"/>
    </row>
    <row r="273" spans="1:9" x14ac:dyDescent="0.25">
      <c r="A273" s="3" t="s">
        <v>317</v>
      </c>
      <c r="B273" s="3"/>
      <c r="C273" s="3"/>
      <c r="D273" s="20"/>
      <c r="E273" s="3"/>
      <c r="F273" s="3"/>
      <c r="G273" s="3"/>
      <c r="H273" s="3"/>
      <c r="I273" s="4"/>
    </row>
    <row r="274" spans="1:9" ht="15.75" thickBot="1" x14ac:dyDescent="0.3">
      <c r="A274" s="15"/>
      <c r="B274" s="3" t="s">
        <v>327</v>
      </c>
      <c r="C274" s="3" t="s">
        <v>528</v>
      </c>
      <c r="D274" s="20">
        <v>44603</v>
      </c>
      <c r="E274" s="3"/>
      <c r="F274" s="3" t="s">
        <v>529</v>
      </c>
      <c r="G274" s="3" t="s">
        <v>255</v>
      </c>
      <c r="H274" s="3" t="s">
        <v>322</v>
      </c>
      <c r="I274" s="6">
        <v>-118</v>
      </c>
    </row>
    <row r="275" spans="1:9" x14ac:dyDescent="0.25">
      <c r="A275" s="3" t="s">
        <v>323</v>
      </c>
      <c r="B275" s="3"/>
      <c r="C275" s="3"/>
      <c r="D275" s="20"/>
      <c r="E275" s="3"/>
      <c r="F275" s="3"/>
      <c r="G275" s="3"/>
      <c r="H275" s="3"/>
      <c r="I275" s="4">
        <f>ROUND(SUM(I273:I274),5)</f>
        <v>-118</v>
      </c>
    </row>
    <row r="276" spans="1:9" x14ac:dyDescent="0.25">
      <c r="A276" s="3" t="s">
        <v>317</v>
      </c>
      <c r="B276" s="3"/>
      <c r="C276" s="3"/>
      <c r="D276" s="20"/>
      <c r="E276" s="3"/>
      <c r="F276" s="3"/>
      <c r="G276" s="3"/>
      <c r="H276" s="3"/>
      <c r="I276" s="4"/>
    </row>
    <row r="277" spans="1:9" x14ac:dyDescent="0.25">
      <c r="A277" s="15"/>
      <c r="B277" s="3" t="s">
        <v>324</v>
      </c>
      <c r="C277" s="3" t="s">
        <v>530</v>
      </c>
      <c r="D277" s="20">
        <v>44629</v>
      </c>
      <c r="E277" s="3" t="s">
        <v>531</v>
      </c>
      <c r="F277" s="3"/>
      <c r="G277" s="3" t="s">
        <v>321</v>
      </c>
      <c r="H277" s="3"/>
      <c r="I277" s="4"/>
    </row>
    <row r="278" spans="1:9" x14ac:dyDescent="0.25">
      <c r="A278" s="3" t="s">
        <v>317</v>
      </c>
      <c r="B278" s="3"/>
      <c r="C278" s="3"/>
      <c r="D278" s="20"/>
      <c r="E278" s="3"/>
      <c r="F278" s="3"/>
      <c r="G278" s="3"/>
      <c r="H278" s="3"/>
      <c r="I278" s="4"/>
    </row>
    <row r="279" spans="1:9" ht="15.75" thickBot="1" x14ac:dyDescent="0.3">
      <c r="A279" s="15"/>
      <c r="B279" s="3" t="s">
        <v>327</v>
      </c>
      <c r="C279" s="3" t="s">
        <v>532</v>
      </c>
      <c r="D279" s="20">
        <v>44621</v>
      </c>
      <c r="E279" s="3"/>
      <c r="F279" s="3" t="s">
        <v>533</v>
      </c>
      <c r="G279" s="3" t="s">
        <v>94</v>
      </c>
      <c r="H279" s="3" t="s">
        <v>322</v>
      </c>
      <c r="I279" s="6">
        <v>-63.08</v>
      </c>
    </row>
    <row r="280" spans="1:9" x14ac:dyDescent="0.25">
      <c r="A280" s="3" t="s">
        <v>323</v>
      </c>
      <c r="B280" s="3"/>
      <c r="C280" s="3"/>
      <c r="D280" s="20"/>
      <c r="E280" s="3"/>
      <c r="F280" s="3"/>
      <c r="G280" s="3"/>
      <c r="H280" s="3"/>
      <c r="I280" s="4">
        <f>ROUND(SUM(I278:I279),5)</f>
        <v>-63.08</v>
      </c>
    </row>
    <row r="281" spans="1:9" x14ac:dyDescent="0.25">
      <c r="A281" s="3" t="s">
        <v>317</v>
      </c>
      <c r="B281" s="3"/>
      <c r="C281" s="3"/>
      <c r="D281" s="20"/>
      <c r="E281" s="3"/>
      <c r="F281" s="3"/>
      <c r="G281" s="3"/>
      <c r="H281" s="3"/>
      <c r="I281" s="4"/>
    </row>
    <row r="282" spans="1:9" x14ac:dyDescent="0.25">
      <c r="A282" s="15"/>
      <c r="B282" s="3" t="s">
        <v>324</v>
      </c>
      <c r="C282" s="3" t="s">
        <v>534</v>
      </c>
      <c r="D282" s="20">
        <v>44629</v>
      </c>
      <c r="E282" s="3" t="s">
        <v>535</v>
      </c>
      <c r="F282" s="3"/>
      <c r="G282" s="3" t="s">
        <v>321</v>
      </c>
      <c r="H282" s="3"/>
      <c r="I282" s="4"/>
    </row>
    <row r="283" spans="1:9" x14ac:dyDescent="0.25">
      <c r="A283" s="3" t="s">
        <v>317</v>
      </c>
      <c r="B283" s="3"/>
      <c r="C283" s="3"/>
      <c r="D283" s="20"/>
      <c r="E283" s="3"/>
      <c r="F283" s="3"/>
      <c r="G283" s="3"/>
      <c r="H283" s="3"/>
      <c r="I283" s="4"/>
    </row>
    <row r="284" spans="1:9" ht="15.75" thickBot="1" x14ac:dyDescent="0.3">
      <c r="A284" s="15"/>
      <c r="B284" s="3" t="s">
        <v>327</v>
      </c>
      <c r="C284" s="3" t="s">
        <v>532</v>
      </c>
      <c r="D284" s="20">
        <v>44621</v>
      </c>
      <c r="E284" s="3"/>
      <c r="F284" s="3" t="s">
        <v>536</v>
      </c>
      <c r="G284" s="3" t="s">
        <v>94</v>
      </c>
      <c r="H284" s="3" t="s">
        <v>322</v>
      </c>
      <c r="I284" s="6">
        <v>-130.32</v>
      </c>
    </row>
    <row r="285" spans="1:9" x14ac:dyDescent="0.25">
      <c r="A285" s="3" t="s">
        <v>323</v>
      </c>
      <c r="B285" s="3"/>
      <c r="C285" s="3"/>
      <c r="D285" s="20"/>
      <c r="E285" s="3"/>
      <c r="F285" s="3"/>
      <c r="G285" s="3"/>
      <c r="H285" s="3"/>
      <c r="I285" s="4">
        <f>ROUND(SUM(I283:I284),5)</f>
        <v>-130.32</v>
      </c>
    </row>
    <row r="286" spans="1:9" x14ac:dyDescent="0.25">
      <c r="A286" s="3" t="s">
        <v>317</v>
      </c>
      <c r="B286" s="3"/>
      <c r="C286" s="3"/>
      <c r="D286" s="20"/>
      <c r="E286" s="3"/>
      <c r="F286" s="3"/>
      <c r="G286" s="3"/>
      <c r="H286" s="3"/>
      <c r="I286" s="4"/>
    </row>
    <row r="287" spans="1:9" x14ac:dyDescent="0.25">
      <c r="A287" s="15"/>
      <c r="B287" s="3" t="s">
        <v>324</v>
      </c>
      <c r="C287" s="3" t="s">
        <v>537</v>
      </c>
      <c r="D287" s="20">
        <v>44629</v>
      </c>
      <c r="E287" s="3" t="s">
        <v>538</v>
      </c>
      <c r="F287" s="3"/>
      <c r="G287" s="3" t="s">
        <v>321</v>
      </c>
      <c r="H287" s="3"/>
      <c r="I287" s="4"/>
    </row>
    <row r="288" spans="1:9" x14ac:dyDescent="0.25">
      <c r="A288" s="3" t="s">
        <v>317</v>
      </c>
      <c r="B288" s="3"/>
      <c r="C288" s="3"/>
      <c r="D288" s="20"/>
      <c r="E288" s="3"/>
      <c r="F288" s="3"/>
      <c r="G288" s="3"/>
      <c r="H288" s="3"/>
      <c r="I288" s="4"/>
    </row>
    <row r="289" spans="1:9" ht="15.75" thickBot="1" x14ac:dyDescent="0.3">
      <c r="A289" s="15"/>
      <c r="B289" s="3" t="s">
        <v>327</v>
      </c>
      <c r="C289" s="3" t="s">
        <v>532</v>
      </c>
      <c r="D289" s="20">
        <v>44621</v>
      </c>
      <c r="E289" s="3"/>
      <c r="F289" s="3" t="s">
        <v>539</v>
      </c>
      <c r="G289" s="3" t="s">
        <v>94</v>
      </c>
      <c r="H289" s="3" t="s">
        <v>322</v>
      </c>
      <c r="I289" s="6">
        <v>-95.7</v>
      </c>
    </row>
    <row r="290" spans="1:9" x14ac:dyDescent="0.25">
      <c r="A290" s="3" t="s">
        <v>323</v>
      </c>
      <c r="B290" s="3"/>
      <c r="C290" s="3"/>
      <c r="D290" s="20"/>
      <c r="E290" s="3"/>
      <c r="F290" s="3"/>
      <c r="G290" s="3"/>
      <c r="H290" s="3"/>
      <c r="I290" s="4">
        <f>ROUND(SUM(I288:I289),5)</f>
        <v>-95.7</v>
      </c>
    </row>
    <row r="291" spans="1:9" x14ac:dyDescent="0.25">
      <c r="A291" s="3" t="s">
        <v>317</v>
      </c>
      <c r="B291" s="3"/>
      <c r="C291" s="3"/>
      <c r="D291" s="20"/>
      <c r="E291" s="3"/>
      <c r="F291" s="3"/>
      <c r="G291" s="3"/>
      <c r="H291" s="3"/>
      <c r="I291" s="4"/>
    </row>
    <row r="292" spans="1:9" x14ac:dyDescent="0.25">
      <c r="A292" s="15"/>
      <c r="B292" s="3" t="s">
        <v>324</v>
      </c>
      <c r="C292" s="3" t="s">
        <v>540</v>
      </c>
      <c r="D292" s="20">
        <v>44629</v>
      </c>
      <c r="E292" s="3" t="s">
        <v>541</v>
      </c>
      <c r="F292" s="3"/>
      <c r="G292" s="3" t="s">
        <v>321</v>
      </c>
      <c r="H292" s="3"/>
      <c r="I292" s="4"/>
    </row>
    <row r="293" spans="1:9" x14ac:dyDescent="0.25">
      <c r="A293" s="3" t="s">
        <v>317</v>
      </c>
      <c r="B293" s="3"/>
      <c r="C293" s="3"/>
      <c r="D293" s="20"/>
      <c r="E293" s="3"/>
      <c r="F293" s="3"/>
      <c r="G293" s="3"/>
      <c r="H293" s="3"/>
      <c r="I293" s="4"/>
    </row>
    <row r="294" spans="1:9" ht="15.75" thickBot="1" x14ac:dyDescent="0.3">
      <c r="A294" s="15"/>
      <c r="B294" s="3" t="s">
        <v>327</v>
      </c>
      <c r="C294" s="3" t="s">
        <v>532</v>
      </c>
      <c r="D294" s="20">
        <v>44621</v>
      </c>
      <c r="E294" s="3"/>
      <c r="F294" s="3" t="s">
        <v>385</v>
      </c>
      <c r="G294" s="3" t="s">
        <v>200</v>
      </c>
      <c r="H294" s="3" t="s">
        <v>322</v>
      </c>
      <c r="I294" s="6">
        <v>-172.97</v>
      </c>
    </row>
    <row r="295" spans="1:9" x14ac:dyDescent="0.25">
      <c r="A295" s="3" t="s">
        <v>323</v>
      </c>
      <c r="B295" s="3"/>
      <c r="C295" s="3"/>
      <c r="D295" s="20"/>
      <c r="E295" s="3"/>
      <c r="F295" s="3"/>
      <c r="G295" s="3"/>
      <c r="H295" s="3"/>
      <c r="I295" s="4">
        <f>ROUND(SUM(I293:I294),5)</f>
        <v>-172.97</v>
      </c>
    </row>
    <row r="296" spans="1:9" x14ac:dyDescent="0.25">
      <c r="A296" s="3" t="s">
        <v>317</v>
      </c>
      <c r="B296" s="3"/>
      <c r="C296" s="3"/>
      <c r="D296" s="20"/>
      <c r="E296" s="3"/>
      <c r="F296" s="3"/>
      <c r="G296" s="3"/>
      <c r="H296" s="3"/>
      <c r="I296" s="4"/>
    </row>
    <row r="297" spans="1:9" x14ac:dyDescent="0.25">
      <c r="A297" s="15"/>
      <c r="B297" s="3" t="s">
        <v>324</v>
      </c>
      <c r="C297" s="3" t="s">
        <v>542</v>
      </c>
      <c r="D297" s="20">
        <v>44629</v>
      </c>
      <c r="E297" s="3" t="s">
        <v>543</v>
      </c>
      <c r="F297" s="3"/>
      <c r="G297" s="3" t="s">
        <v>321</v>
      </c>
      <c r="H297" s="3"/>
      <c r="I297" s="4"/>
    </row>
    <row r="298" spans="1:9" x14ac:dyDescent="0.25">
      <c r="A298" s="3" t="s">
        <v>317</v>
      </c>
      <c r="B298" s="3"/>
      <c r="C298" s="3"/>
      <c r="D298" s="20"/>
      <c r="E298" s="3"/>
      <c r="F298" s="3"/>
      <c r="G298" s="3"/>
      <c r="H298" s="3"/>
      <c r="I298" s="4"/>
    </row>
    <row r="299" spans="1:9" ht="15.75" thickBot="1" x14ac:dyDescent="0.3">
      <c r="A299" s="15"/>
      <c r="B299" s="3" t="s">
        <v>327</v>
      </c>
      <c r="C299" s="3" t="s">
        <v>532</v>
      </c>
      <c r="D299" s="20">
        <v>44621</v>
      </c>
      <c r="E299" s="3"/>
      <c r="F299" s="3" t="s">
        <v>544</v>
      </c>
      <c r="G299" s="3" t="s">
        <v>261</v>
      </c>
      <c r="H299" s="3" t="s">
        <v>322</v>
      </c>
      <c r="I299" s="6">
        <v>-95.7</v>
      </c>
    </row>
    <row r="300" spans="1:9" x14ac:dyDescent="0.25">
      <c r="A300" s="3" t="s">
        <v>323</v>
      </c>
      <c r="B300" s="3"/>
      <c r="C300" s="3"/>
      <c r="D300" s="20"/>
      <c r="E300" s="3"/>
      <c r="F300" s="3"/>
      <c r="G300" s="3"/>
      <c r="H300" s="3"/>
      <c r="I300" s="4">
        <f>ROUND(SUM(I298:I299),5)</f>
        <v>-95.7</v>
      </c>
    </row>
    <row r="301" spans="1:9" x14ac:dyDescent="0.25">
      <c r="A301" s="3" t="s">
        <v>317</v>
      </c>
      <c r="B301" s="3"/>
      <c r="C301" s="3"/>
      <c r="D301" s="20"/>
      <c r="E301" s="3"/>
      <c r="F301" s="3"/>
      <c r="G301" s="3"/>
      <c r="H301" s="3"/>
      <c r="I301" s="4"/>
    </row>
    <row r="302" spans="1:9" x14ac:dyDescent="0.25">
      <c r="A302" s="15"/>
      <c r="B302" s="3" t="s">
        <v>324</v>
      </c>
      <c r="C302" s="3" t="s">
        <v>545</v>
      </c>
      <c r="D302" s="20">
        <v>44629</v>
      </c>
      <c r="E302" s="3" t="s">
        <v>546</v>
      </c>
      <c r="F302" s="3"/>
      <c r="G302" s="3" t="s">
        <v>321</v>
      </c>
      <c r="H302" s="3"/>
      <c r="I302" s="4"/>
    </row>
    <row r="303" spans="1:9" x14ac:dyDescent="0.25">
      <c r="A303" s="3" t="s">
        <v>317</v>
      </c>
      <c r="B303" s="3"/>
      <c r="C303" s="3"/>
      <c r="D303" s="20"/>
      <c r="E303" s="3"/>
      <c r="F303" s="3"/>
      <c r="G303" s="3"/>
      <c r="H303" s="3"/>
      <c r="I303" s="4"/>
    </row>
    <row r="304" spans="1:9" ht="15.75" thickBot="1" x14ac:dyDescent="0.3">
      <c r="A304" s="15"/>
      <c r="B304" s="3" t="s">
        <v>327</v>
      </c>
      <c r="C304" s="3" t="s">
        <v>532</v>
      </c>
      <c r="D304" s="20">
        <v>44621</v>
      </c>
      <c r="E304" s="3"/>
      <c r="F304" s="3" t="s">
        <v>452</v>
      </c>
      <c r="G304" s="3" t="s">
        <v>236</v>
      </c>
      <c r="H304" s="3" t="s">
        <v>322</v>
      </c>
      <c r="I304" s="6">
        <v>-95.7</v>
      </c>
    </row>
    <row r="305" spans="1:9" x14ac:dyDescent="0.25">
      <c r="A305" s="3" t="s">
        <v>323</v>
      </c>
      <c r="B305" s="3"/>
      <c r="C305" s="3"/>
      <c r="D305" s="20"/>
      <c r="E305" s="3"/>
      <c r="F305" s="3"/>
      <c r="G305" s="3"/>
      <c r="H305" s="3"/>
      <c r="I305" s="4">
        <f>ROUND(SUM(I303:I304),5)</f>
        <v>-95.7</v>
      </c>
    </row>
    <row r="306" spans="1:9" x14ac:dyDescent="0.25">
      <c r="A306" s="3" t="s">
        <v>317</v>
      </c>
      <c r="B306" s="3"/>
      <c r="C306" s="3"/>
      <c r="D306" s="20"/>
      <c r="E306" s="3"/>
      <c r="F306" s="3"/>
      <c r="G306" s="3"/>
      <c r="H306" s="3"/>
      <c r="I306" s="4"/>
    </row>
    <row r="307" spans="1:9" x14ac:dyDescent="0.25">
      <c r="A307" s="15"/>
      <c r="B307" s="3" t="s">
        <v>324</v>
      </c>
      <c r="C307" s="3" t="s">
        <v>547</v>
      </c>
      <c r="D307" s="20">
        <v>44629</v>
      </c>
      <c r="E307" s="3" t="s">
        <v>548</v>
      </c>
      <c r="F307" s="3"/>
      <c r="G307" s="3" t="s">
        <v>321</v>
      </c>
      <c r="H307" s="3"/>
      <c r="I307" s="4"/>
    </row>
    <row r="308" spans="1:9" x14ac:dyDescent="0.25">
      <c r="A308" s="3" t="s">
        <v>317</v>
      </c>
      <c r="B308" s="3"/>
      <c r="C308" s="3"/>
      <c r="D308" s="20"/>
      <c r="E308" s="3"/>
      <c r="F308" s="3"/>
      <c r="G308" s="3"/>
      <c r="H308" s="3"/>
      <c r="I308" s="4"/>
    </row>
    <row r="309" spans="1:9" ht="15.75" thickBot="1" x14ac:dyDescent="0.3">
      <c r="A309" s="15"/>
      <c r="B309" s="3" t="s">
        <v>327</v>
      </c>
      <c r="C309" s="3" t="s">
        <v>532</v>
      </c>
      <c r="D309" s="20">
        <v>44621</v>
      </c>
      <c r="E309" s="3"/>
      <c r="F309" s="3" t="s">
        <v>549</v>
      </c>
      <c r="G309" s="3" t="s">
        <v>199</v>
      </c>
      <c r="H309" s="3" t="s">
        <v>322</v>
      </c>
      <c r="I309" s="6">
        <v>-38.29</v>
      </c>
    </row>
    <row r="310" spans="1:9" x14ac:dyDescent="0.25">
      <c r="A310" s="3" t="s">
        <v>323</v>
      </c>
      <c r="B310" s="3"/>
      <c r="C310" s="3"/>
      <c r="D310" s="20"/>
      <c r="E310" s="3"/>
      <c r="F310" s="3"/>
      <c r="G310" s="3"/>
      <c r="H310" s="3"/>
      <c r="I310" s="4">
        <f>ROUND(SUM(I308:I309),5)</f>
        <v>-38.29</v>
      </c>
    </row>
    <row r="311" spans="1:9" x14ac:dyDescent="0.25">
      <c r="A311" s="3" t="s">
        <v>317</v>
      </c>
      <c r="B311" s="3"/>
      <c r="C311" s="3"/>
      <c r="D311" s="20"/>
      <c r="E311" s="3"/>
      <c r="F311" s="3"/>
      <c r="G311" s="3"/>
      <c r="H311" s="3"/>
      <c r="I311" s="4"/>
    </row>
    <row r="312" spans="1:9" x14ac:dyDescent="0.25">
      <c r="A312" s="15"/>
      <c r="B312" s="3" t="s">
        <v>318</v>
      </c>
      <c r="C312" s="3"/>
      <c r="D312" s="20">
        <v>44617</v>
      </c>
      <c r="E312" s="3" t="s">
        <v>550</v>
      </c>
      <c r="F312" s="3"/>
      <c r="G312" s="3" t="s">
        <v>321</v>
      </c>
      <c r="H312" s="3"/>
      <c r="I312" s="4"/>
    </row>
    <row r="313" spans="1:9" x14ac:dyDescent="0.25">
      <c r="A313" s="3" t="s">
        <v>317</v>
      </c>
      <c r="B313" s="3"/>
      <c r="C313" s="3"/>
      <c r="D313" s="20"/>
      <c r="E313" s="3"/>
      <c r="F313" s="3"/>
      <c r="G313" s="3"/>
      <c r="H313" s="3"/>
      <c r="I313" s="4"/>
    </row>
    <row r="314" spans="1:9" ht="15.75" thickBot="1" x14ac:dyDescent="0.3">
      <c r="A314" s="15"/>
      <c r="B314" s="3"/>
      <c r="C314" s="3"/>
      <c r="D314" s="20"/>
      <c r="E314" s="3"/>
      <c r="F314" s="3" t="s">
        <v>551</v>
      </c>
      <c r="G314" s="3" t="s">
        <v>184</v>
      </c>
      <c r="H314" s="3" t="s">
        <v>322</v>
      </c>
      <c r="I314" s="6">
        <v>-22</v>
      </c>
    </row>
    <row r="315" spans="1:9" x14ac:dyDescent="0.25">
      <c r="A315" s="3" t="s">
        <v>323</v>
      </c>
      <c r="B315" s="3"/>
      <c r="C315" s="3"/>
      <c r="D315" s="20"/>
      <c r="E315" s="3"/>
      <c r="F315" s="3"/>
      <c r="G315" s="3"/>
      <c r="H315" s="3"/>
      <c r="I315" s="4">
        <f>ROUND(SUM(I313:I314),5)</f>
        <v>-22</v>
      </c>
    </row>
    <row r="316" spans="1:9" x14ac:dyDescent="0.25">
      <c r="A316" s="3" t="s">
        <v>317</v>
      </c>
      <c r="B316" s="3"/>
      <c r="C316" s="3"/>
      <c r="D316" s="20"/>
      <c r="E316" s="3"/>
      <c r="F316" s="3"/>
      <c r="G316" s="3"/>
      <c r="H316" s="3"/>
      <c r="I316" s="4"/>
    </row>
    <row r="317" spans="1:9" x14ac:dyDescent="0.25">
      <c r="A317" s="15"/>
      <c r="B317" s="3" t="s">
        <v>318</v>
      </c>
      <c r="C317" s="3"/>
      <c r="D317" s="20">
        <v>44610</v>
      </c>
      <c r="E317" s="3" t="s">
        <v>552</v>
      </c>
      <c r="F317" s="3"/>
      <c r="G317" s="3" t="s">
        <v>321</v>
      </c>
      <c r="H317" s="3"/>
      <c r="I317" s="4"/>
    </row>
    <row r="318" spans="1:9" x14ac:dyDescent="0.25">
      <c r="A318" s="3" t="s">
        <v>317</v>
      </c>
      <c r="B318" s="3"/>
      <c r="C318" s="3"/>
      <c r="D318" s="20"/>
      <c r="E318" s="3"/>
      <c r="F318" s="3"/>
      <c r="G318" s="3"/>
      <c r="H318" s="3"/>
      <c r="I318" s="4"/>
    </row>
    <row r="319" spans="1:9" ht="15.75" thickBot="1" x14ac:dyDescent="0.3">
      <c r="A319" s="15"/>
      <c r="B319" s="3"/>
      <c r="C319" s="3"/>
      <c r="D319" s="20"/>
      <c r="E319" s="3"/>
      <c r="F319" s="3"/>
      <c r="G319" s="3" t="s">
        <v>102</v>
      </c>
      <c r="H319" s="3" t="s">
        <v>322</v>
      </c>
      <c r="I319" s="6">
        <v>-92.08</v>
      </c>
    </row>
    <row r="320" spans="1:9" x14ac:dyDescent="0.25">
      <c r="A320" s="3" t="s">
        <v>323</v>
      </c>
      <c r="B320" s="3"/>
      <c r="C320" s="3"/>
      <c r="D320" s="20"/>
      <c r="E320" s="3"/>
      <c r="F320" s="3"/>
      <c r="G320" s="3"/>
      <c r="H320" s="3"/>
      <c r="I320" s="4">
        <f>ROUND(SUM(I318:I319),5)</f>
        <v>-92.08</v>
      </c>
    </row>
    <row r="321" spans="1:9" x14ac:dyDescent="0.25">
      <c r="A321" s="3" t="s">
        <v>317</v>
      </c>
      <c r="B321" s="3"/>
      <c r="C321" s="3"/>
      <c r="D321" s="20"/>
      <c r="E321" s="3"/>
      <c r="F321" s="3"/>
      <c r="G321" s="3"/>
      <c r="H321" s="3"/>
      <c r="I321" s="4"/>
    </row>
    <row r="322" spans="1:9" x14ac:dyDescent="0.25">
      <c r="A322" s="15"/>
      <c r="B322" s="3" t="s">
        <v>324</v>
      </c>
      <c r="C322" s="3" t="s">
        <v>553</v>
      </c>
      <c r="D322" s="20">
        <v>44608</v>
      </c>
      <c r="E322" s="3" t="s">
        <v>554</v>
      </c>
      <c r="F322" s="3"/>
      <c r="G322" s="3" t="s">
        <v>321</v>
      </c>
      <c r="H322" s="3"/>
      <c r="I322" s="4"/>
    </row>
    <row r="323" spans="1:9" x14ac:dyDescent="0.25">
      <c r="A323" s="3" t="s">
        <v>317</v>
      </c>
      <c r="B323" s="3"/>
      <c r="C323" s="3"/>
      <c r="D323" s="20"/>
      <c r="E323" s="3"/>
      <c r="F323" s="3"/>
      <c r="G323" s="3"/>
      <c r="H323" s="3"/>
      <c r="I323" s="4"/>
    </row>
    <row r="324" spans="1:9" ht="15.75" thickBot="1" x14ac:dyDescent="0.3">
      <c r="A324" s="15"/>
      <c r="B324" s="3" t="s">
        <v>327</v>
      </c>
      <c r="C324" s="3" t="s">
        <v>555</v>
      </c>
      <c r="D324" s="20">
        <v>44599</v>
      </c>
      <c r="E324" s="3"/>
      <c r="F324" s="3" t="s">
        <v>452</v>
      </c>
      <c r="G324" s="3" t="s">
        <v>237</v>
      </c>
      <c r="H324" s="3" t="s">
        <v>322</v>
      </c>
      <c r="I324" s="6">
        <v>-500</v>
      </c>
    </row>
    <row r="325" spans="1:9" x14ac:dyDescent="0.25">
      <c r="A325" s="3" t="s">
        <v>323</v>
      </c>
      <c r="B325" s="3"/>
      <c r="C325" s="3"/>
      <c r="D325" s="20"/>
      <c r="E325" s="3"/>
      <c r="F325" s="3"/>
      <c r="G325" s="3"/>
      <c r="H325" s="3"/>
      <c r="I325" s="4">
        <f>ROUND(SUM(I323:I324),5)</f>
        <v>-500</v>
      </c>
    </row>
    <row r="326" spans="1:9" x14ac:dyDescent="0.25">
      <c r="A326" s="3" t="s">
        <v>317</v>
      </c>
      <c r="B326" s="3"/>
      <c r="C326" s="3"/>
      <c r="D326" s="20"/>
      <c r="E326" s="3"/>
      <c r="F326" s="3"/>
      <c r="G326" s="3"/>
      <c r="H326" s="3"/>
      <c r="I326" s="4"/>
    </row>
    <row r="327" spans="1:9" x14ac:dyDescent="0.25">
      <c r="A327" s="15"/>
      <c r="B327" s="3" t="s">
        <v>324</v>
      </c>
      <c r="C327" s="3" t="s">
        <v>556</v>
      </c>
      <c r="D327" s="20">
        <v>44622</v>
      </c>
      <c r="E327" s="3" t="s">
        <v>557</v>
      </c>
      <c r="F327" s="3"/>
      <c r="G327" s="3" t="s">
        <v>321</v>
      </c>
      <c r="H327" s="3"/>
      <c r="I327" s="4"/>
    </row>
    <row r="328" spans="1:9" x14ac:dyDescent="0.25">
      <c r="A328" s="3" t="s">
        <v>317</v>
      </c>
      <c r="B328" s="3"/>
      <c r="C328" s="3"/>
      <c r="D328" s="20"/>
      <c r="E328" s="3"/>
      <c r="F328" s="3"/>
      <c r="G328" s="3"/>
      <c r="H328" s="3"/>
      <c r="I328" s="4"/>
    </row>
    <row r="329" spans="1:9" ht="15.75" thickBot="1" x14ac:dyDescent="0.3">
      <c r="A329" s="15"/>
      <c r="B329" s="3" t="s">
        <v>327</v>
      </c>
      <c r="C329" s="3" t="s">
        <v>558</v>
      </c>
      <c r="D329" s="20">
        <v>44621</v>
      </c>
      <c r="E329" s="3"/>
      <c r="F329" s="3" t="s">
        <v>559</v>
      </c>
      <c r="G329" s="3" t="s">
        <v>560</v>
      </c>
      <c r="H329" s="3" t="s">
        <v>322</v>
      </c>
      <c r="I329" s="6">
        <v>-644.51</v>
      </c>
    </row>
    <row r="330" spans="1:9" x14ac:dyDescent="0.25">
      <c r="A330" s="3" t="s">
        <v>323</v>
      </c>
      <c r="B330" s="3"/>
      <c r="C330" s="3"/>
      <c r="D330" s="20"/>
      <c r="E330" s="3"/>
      <c r="F330" s="3"/>
      <c r="G330" s="3"/>
      <c r="H330" s="3"/>
      <c r="I330" s="4">
        <f>ROUND(SUM(I328:I329),5)</f>
        <v>-644.51</v>
      </c>
    </row>
    <row r="331" spans="1:9" x14ac:dyDescent="0.25">
      <c r="A331" s="3" t="s">
        <v>317</v>
      </c>
      <c r="B331" s="3"/>
      <c r="C331" s="3"/>
      <c r="D331" s="20"/>
      <c r="E331" s="3"/>
      <c r="F331" s="3"/>
      <c r="G331" s="3"/>
      <c r="H331" s="3"/>
      <c r="I331" s="4"/>
    </row>
    <row r="332" spans="1:9" x14ac:dyDescent="0.25">
      <c r="A332" s="15"/>
      <c r="B332" s="3" t="s">
        <v>318</v>
      </c>
      <c r="C332" s="3" t="s">
        <v>319</v>
      </c>
      <c r="D332" s="20">
        <v>44608</v>
      </c>
      <c r="E332" s="3" t="s">
        <v>561</v>
      </c>
      <c r="F332" s="3"/>
      <c r="G332" s="3" t="s">
        <v>321</v>
      </c>
      <c r="H332" s="3"/>
      <c r="I332" s="4"/>
    </row>
    <row r="333" spans="1:9" x14ac:dyDescent="0.25">
      <c r="A333" s="3" t="s">
        <v>317</v>
      </c>
      <c r="B333" s="3"/>
      <c r="C333" s="3"/>
      <c r="D333" s="20"/>
      <c r="E333" s="3"/>
      <c r="F333" s="3"/>
      <c r="G333" s="3"/>
      <c r="H333" s="3"/>
      <c r="I333" s="4"/>
    </row>
    <row r="334" spans="1:9" x14ac:dyDescent="0.25">
      <c r="A334" s="3"/>
      <c r="B334" s="3"/>
      <c r="C334" s="3"/>
      <c r="D334" s="20"/>
      <c r="E334" s="3"/>
      <c r="F334" s="3" t="s">
        <v>562</v>
      </c>
      <c r="G334" s="3" t="s">
        <v>177</v>
      </c>
      <c r="H334" s="3" t="s">
        <v>322</v>
      </c>
      <c r="I334" s="4">
        <v>-64.180000000000007</v>
      </c>
    </row>
    <row r="335" spans="1:9" x14ac:dyDescent="0.25">
      <c r="A335" s="3"/>
      <c r="B335" s="3"/>
      <c r="C335" s="3"/>
      <c r="D335" s="20"/>
      <c r="E335" s="3"/>
      <c r="F335" s="3" t="s">
        <v>563</v>
      </c>
      <c r="G335" s="3" t="s">
        <v>184</v>
      </c>
      <c r="H335" s="3" t="s">
        <v>322</v>
      </c>
      <c r="I335" s="4">
        <v>-7</v>
      </c>
    </row>
    <row r="336" spans="1:9" x14ac:dyDescent="0.25">
      <c r="A336" s="3"/>
      <c r="B336" s="3"/>
      <c r="C336" s="3"/>
      <c r="D336" s="20"/>
      <c r="E336" s="3"/>
      <c r="F336" s="3" t="s">
        <v>563</v>
      </c>
      <c r="G336" s="3" t="s">
        <v>184</v>
      </c>
      <c r="H336" s="3" t="s">
        <v>322</v>
      </c>
      <c r="I336" s="4">
        <v>-13</v>
      </c>
    </row>
    <row r="337" spans="1:9" x14ac:dyDescent="0.25">
      <c r="A337" s="3"/>
      <c r="B337" s="3"/>
      <c r="C337" s="3"/>
      <c r="D337" s="20"/>
      <c r="E337" s="3"/>
      <c r="F337" s="3" t="s">
        <v>564</v>
      </c>
      <c r="G337" s="3" t="s">
        <v>229</v>
      </c>
      <c r="H337" s="3" t="s">
        <v>322</v>
      </c>
      <c r="I337" s="4">
        <v>-23.41</v>
      </c>
    </row>
    <row r="338" spans="1:9" x14ac:dyDescent="0.25">
      <c r="A338" s="3"/>
      <c r="B338" s="3"/>
      <c r="C338" s="3"/>
      <c r="D338" s="20"/>
      <c r="E338" s="3"/>
      <c r="F338" s="3" t="s">
        <v>565</v>
      </c>
      <c r="G338" s="3" t="s">
        <v>169</v>
      </c>
      <c r="H338" s="3" t="s">
        <v>322</v>
      </c>
      <c r="I338" s="4">
        <v>-38.97</v>
      </c>
    </row>
    <row r="339" spans="1:9" x14ac:dyDescent="0.25">
      <c r="A339" s="3"/>
      <c r="B339" s="3"/>
      <c r="C339" s="3"/>
      <c r="D339" s="20"/>
      <c r="E339" s="3"/>
      <c r="F339" s="3" t="s">
        <v>563</v>
      </c>
      <c r="G339" s="3" t="s">
        <v>184</v>
      </c>
      <c r="H339" s="3" t="s">
        <v>322</v>
      </c>
      <c r="I339" s="4">
        <v>-13</v>
      </c>
    </row>
    <row r="340" spans="1:9" x14ac:dyDescent="0.25">
      <c r="A340" s="3"/>
      <c r="B340" s="3"/>
      <c r="C340" s="3"/>
      <c r="D340" s="20"/>
      <c r="E340" s="3"/>
      <c r="F340" s="3" t="s">
        <v>563</v>
      </c>
      <c r="G340" s="3" t="s">
        <v>184</v>
      </c>
      <c r="H340" s="3" t="s">
        <v>322</v>
      </c>
      <c r="I340" s="4">
        <v>-13</v>
      </c>
    </row>
    <row r="341" spans="1:9" x14ac:dyDescent="0.25">
      <c r="A341" s="3"/>
      <c r="B341" s="3"/>
      <c r="C341" s="3"/>
      <c r="D341" s="20"/>
      <c r="E341" s="3"/>
      <c r="F341" s="3" t="s">
        <v>566</v>
      </c>
      <c r="G341" s="3" t="s">
        <v>172</v>
      </c>
      <c r="H341" s="3" t="s">
        <v>322</v>
      </c>
      <c r="I341" s="4">
        <v>-74.09</v>
      </c>
    </row>
    <row r="342" spans="1:9" x14ac:dyDescent="0.25">
      <c r="A342" s="3"/>
      <c r="B342" s="3"/>
      <c r="C342" s="3"/>
      <c r="D342" s="20"/>
      <c r="E342" s="3"/>
      <c r="F342" s="3" t="s">
        <v>567</v>
      </c>
      <c r="G342" s="3" t="s">
        <v>184</v>
      </c>
      <c r="H342" s="3" t="s">
        <v>322</v>
      </c>
      <c r="I342" s="4">
        <v>46.65</v>
      </c>
    </row>
    <row r="343" spans="1:9" x14ac:dyDescent="0.25">
      <c r="A343" s="3"/>
      <c r="B343" s="3"/>
      <c r="C343" s="3"/>
      <c r="D343" s="20"/>
      <c r="E343" s="3"/>
      <c r="F343" s="3" t="s">
        <v>568</v>
      </c>
      <c r="G343" s="3" t="s">
        <v>569</v>
      </c>
      <c r="H343" s="3" t="s">
        <v>322</v>
      </c>
      <c r="I343" s="4">
        <v>-300</v>
      </c>
    </row>
    <row r="344" spans="1:9" ht="15.75" thickBot="1" x14ac:dyDescent="0.3">
      <c r="A344" s="3"/>
      <c r="B344" s="3"/>
      <c r="C344" s="3"/>
      <c r="D344" s="20"/>
      <c r="E344" s="3"/>
      <c r="F344" s="3" t="s">
        <v>570</v>
      </c>
      <c r="G344" s="3" t="s">
        <v>569</v>
      </c>
      <c r="H344" s="3" t="s">
        <v>322</v>
      </c>
      <c r="I344" s="6">
        <v>200</v>
      </c>
    </row>
    <row r="345" spans="1:9" x14ac:dyDescent="0.25">
      <c r="A345" s="3" t="s">
        <v>323</v>
      </c>
      <c r="B345" s="3"/>
      <c r="C345" s="3"/>
      <c r="D345" s="20"/>
      <c r="E345" s="3"/>
      <c r="F345" s="3"/>
      <c r="G345" s="3"/>
      <c r="H345" s="3"/>
      <c r="I345" s="4">
        <f>ROUND(SUM(I333:I344),5)</f>
        <v>-300</v>
      </c>
    </row>
    <row r="346" spans="1:9" x14ac:dyDescent="0.25">
      <c r="A346" s="3" t="s">
        <v>317</v>
      </c>
      <c r="B346" s="3"/>
      <c r="C346" s="3"/>
      <c r="D346" s="20"/>
      <c r="E346" s="3"/>
      <c r="F346" s="3"/>
      <c r="G346" s="3"/>
      <c r="H346" s="3"/>
      <c r="I346" s="4"/>
    </row>
    <row r="347" spans="1:9" x14ac:dyDescent="0.25">
      <c r="A347" s="15"/>
      <c r="B347" s="3" t="s">
        <v>324</v>
      </c>
      <c r="C347" s="3" t="s">
        <v>571</v>
      </c>
      <c r="D347" s="20">
        <v>44629</v>
      </c>
      <c r="E347" s="3" t="s">
        <v>572</v>
      </c>
      <c r="F347" s="3"/>
      <c r="G347" s="3" t="s">
        <v>321</v>
      </c>
      <c r="H347" s="3"/>
      <c r="I347" s="4"/>
    </row>
    <row r="348" spans="1:9" x14ac:dyDescent="0.25">
      <c r="A348" s="3" t="s">
        <v>317</v>
      </c>
      <c r="B348" s="3"/>
      <c r="C348" s="3"/>
      <c r="D348" s="20"/>
      <c r="E348" s="3"/>
      <c r="F348" s="3"/>
      <c r="G348" s="3"/>
      <c r="H348" s="3"/>
      <c r="I348" s="4"/>
    </row>
    <row r="349" spans="1:9" ht="15.75" thickBot="1" x14ac:dyDescent="0.3">
      <c r="A349" s="15"/>
      <c r="B349" s="3" t="s">
        <v>327</v>
      </c>
      <c r="C349" s="3" t="s">
        <v>573</v>
      </c>
      <c r="D349" s="20">
        <v>44621</v>
      </c>
      <c r="E349" s="3"/>
      <c r="F349" s="3" t="s">
        <v>574</v>
      </c>
      <c r="G349" s="3" t="s">
        <v>87</v>
      </c>
      <c r="H349" s="3" t="s">
        <v>322</v>
      </c>
      <c r="I349" s="6">
        <v>-237.5</v>
      </c>
    </row>
    <row r="350" spans="1:9" x14ac:dyDescent="0.25">
      <c r="A350" s="3" t="s">
        <v>323</v>
      </c>
      <c r="B350" s="3"/>
      <c r="C350" s="3"/>
      <c r="D350" s="20"/>
      <c r="E350" s="3"/>
      <c r="F350" s="3"/>
      <c r="G350" s="3"/>
      <c r="H350" s="3"/>
      <c r="I350" s="4">
        <f>ROUND(SUM(I348:I349),5)</f>
        <v>-237.5</v>
      </c>
    </row>
    <row r="351" spans="1:9" x14ac:dyDescent="0.25">
      <c r="A351" s="3" t="s">
        <v>317</v>
      </c>
      <c r="B351" s="3"/>
      <c r="C351" s="3"/>
      <c r="D351" s="20"/>
      <c r="E351" s="3"/>
      <c r="F351" s="3"/>
      <c r="G351" s="3"/>
      <c r="H351" s="3"/>
      <c r="I351" s="4"/>
    </row>
    <row r="352" spans="1:9" x14ac:dyDescent="0.25">
      <c r="A352" s="15"/>
      <c r="B352" s="3" t="s">
        <v>324</v>
      </c>
      <c r="C352" s="3" t="s">
        <v>575</v>
      </c>
      <c r="D352" s="20">
        <v>44622</v>
      </c>
      <c r="E352" s="3" t="s">
        <v>576</v>
      </c>
      <c r="F352" s="3"/>
      <c r="G352" s="3" t="s">
        <v>321</v>
      </c>
      <c r="H352" s="3"/>
      <c r="I352" s="4"/>
    </row>
    <row r="353" spans="1:9" x14ac:dyDescent="0.25">
      <c r="A353" s="3" t="s">
        <v>317</v>
      </c>
      <c r="B353" s="3"/>
      <c r="C353" s="3"/>
      <c r="D353" s="20"/>
      <c r="E353" s="3"/>
      <c r="F353" s="3"/>
      <c r="G353" s="3"/>
      <c r="H353" s="3"/>
      <c r="I353" s="4"/>
    </row>
    <row r="354" spans="1:9" ht="15.75" thickBot="1" x14ac:dyDescent="0.3">
      <c r="A354" s="15"/>
      <c r="B354" s="3" t="s">
        <v>327</v>
      </c>
      <c r="C354" s="3" t="s">
        <v>532</v>
      </c>
      <c r="D354" s="20">
        <v>44621</v>
      </c>
      <c r="E354" s="3"/>
      <c r="F354" s="3" t="s">
        <v>577</v>
      </c>
      <c r="G354" s="3" t="s">
        <v>95</v>
      </c>
      <c r="H354" s="3" t="s">
        <v>322</v>
      </c>
      <c r="I354" s="6">
        <v>-40</v>
      </c>
    </row>
    <row r="355" spans="1:9" x14ac:dyDescent="0.25">
      <c r="A355" s="3" t="s">
        <v>323</v>
      </c>
      <c r="B355" s="3"/>
      <c r="C355" s="3"/>
      <c r="D355" s="20"/>
      <c r="E355" s="3"/>
      <c r="F355" s="3"/>
      <c r="G355" s="3"/>
      <c r="H355" s="3"/>
      <c r="I355" s="4">
        <f>ROUND(SUM(I353:I354),5)</f>
        <v>-40</v>
      </c>
    </row>
    <row r="356" spans="1:9" x14ac:dyDescent="0.25">
      <c r="A356" s="3" t="s">
        <v>317</v>
      </c>
      <c r="B356" s="3"/>
      <c r="C356" s="3"/>
      <c r="D356" s="20"/>
      <c r="E356" s="3"/>
      <c r="F356" s="3"/>
      <c r="G356" s="3"/>
      <c r="H356" s="3"/>
      <c r="I356" s="4"/>
    </row>
    <row r="357" spans="1:9" x14ac:dyDescent="0.25">
      <c r="A357" s="15"/>
      <c r="B357" s="3" t="s">
        <v>324</v>
      </c>
      <c r="C357" s="3" t="s">
        <v>578</v>
      </c>
      <c r="D357" s="20">
        <v>44629</v>
      </c>
      <c r="E357" s="3" t="s">
        <v>579</v>
      </c>
      <c r="F357" s="3"/>
      <c r="G357" s="3" t="s">
        <v>321</v>
      </c>
      <c r="H357" s="3"/>
      <c r="I357" s="4"/>
    </row>
    <row r="358" spans="1:9" x14ac:dyDescent="0.25">
      <c r="A358" s="3" t="s">
        <v>317</v>
      </c>
      <c r="B358" s="3"/>
      <c r="C358" s="3"/>
      <c r="D358" s="20"/>
      <c r="E358" s="3"/>
      <c r="F358" s="3"/>
      <c r="G358" s="3"/>
      <c r="H358" s="3"/>
      <c r="I358" s="4"/>
    </row>
    <row r="359" spans="1:9" ht="15.75" thickBot="1" x14ac:dyDescent="0.3">
      <c r="A359" s="15"/>
      <c r="B359" s="3" t="s">
        <v>327</v>
      </c>
      <c r="C359" s="3" t="s">
        <v>580</v>
      </c>
      <c r="D359" s="20">
        <v>44621</v>
      </c>
      <c r="E359" s="3"/>
      <c r="F359" s="3" t="s">
        <v>581</v>
      </c>
      <c r="G359" s="3" t="s">
        <v>240</v>
      </c>
      <c r="H359" s="3" t="s">
        <v>322</v>
      </c>
      <c r="I359" s="6">
        <v>-132</v>
      </c>
    </row>
    <row r="360" spans="1:9" x14ac:dyDescent="0.25">
      <c r="A360" s="3" t="s">
        <v>323</v>
      </c>
      <c r="B360" s="3"/>
      <c r="C360" s="3"/>
      <c r="D360" s="20"/>
      <c r="E360" s="3"/>
      <c r="F360" s="3"/>
      <c r="G360" s="3"/>
      <c r="H360" s="3"/>
      <c r="I360" s="4">
        <f>ROUND(SUM(I358:I359),5)</f>
        <v>-132</v>
      </c>
    </row>
    <row r="361" spans="1:9" x14ac:dyDescent="0.25">
      <c r="A361" s="3" t="s">
        <v>317</v>
      </c>
      <c r="B361" s="3"/>
      <c r="C361" s="3"/>
      <c r="D361" s="20"/>
      <c r="E361" s="3"/>
      <c r="F361" s="3"/>
      <c r="G361" s="3"/>
      <c r="H361" s="3"/>
      <c r="I361" s="4"/>
    </row>
    <row r="362" spans="1:9" x14ac:dyDescent="0.25">
      <c r="A362" s="15"/>
      <c r="B362" s="3" t="s">
        <v>324</v>
      </c>
      <c r="C362" s="3" t="s">
        <v>582</v>
      </c>
      <c r="D362" s="20">
        <v>44615</v>
      </c>
      <c r="E362" s="3" t="s">
        <v>583</v>
      </c>
      <c r="F362" s="3"/>
      <c r="G362" s="3" t="s">
        <v>321</v>
      </c>
      <c r="H362" s="3"/>
      <c r="I362" s="4"/>
    </row>
    <row r="363" spans="1:9" x14ac:dyDescent="0.25">
      <c r="A363" s="3" t="s">
        <v>317</v>
      </c>
      <c r="B363" s="3"/>
      <c r="C363" s="3"/>
      <c r="D363" s="20"/>
      <c r="E363" s="3"/>
      <c r="F363" s="3"/>
      <c r="G363" s="3"/>
      <c r="H363" s="3"/>
      <c r="I363" s="4"/>
    </row>
    <row r="364" spans="1:9" ht="15.75" thickBot="1" x14ac:dyDescent="0.3">
      <c r="A364" s="15"/>
      <c r="B364" s="3" t="s">
        <v>327</v>
      </c>
      <c r="C364" s="3" t="s">
        <v>584</v>
      </c>
      <c r="D364" s="20">
        <v>44593</v>
      </c>
      <c r="E364" s="3"/>
      <c r="F364" s="3"/>
      <c r="G364" s="3" t="s">
        <v>182</v>
      </c>
      <c r="H364" s="3" t="s">
        <v>322</v>
      </c>
      <c r="I364" s="6">
        <v>-175</v>
      </c>
    </row>
    <row r="365" spans="1:9" x14ac:dyDescent="0.25">
      <c r="A365" s="3" t="s">
        <v>323</v>
      </c>
      <c r="B365" s="3"/>
      <c r="C365" s="3"/>
      <c r="D365" s="20"/>
      <c r="E365" s="3"/>
      <c r="F365" s="3"/>
      <c r="G365" s="3"/>
      <c r="H365" s="3"/>
      <c r="I365" s="4">
        <f>ROUND(SUM(I363:I364),5)</f>
        <v>-175</v>
      </c>
    </row>
    <row r="366" spans="1:9" x14ac:dyDescent="0.25">
      <c r="A366" s="3" t="s">
        <v>317</v>
      </c>
      <c r="B366" s="3"/>
      <c r="C366" s="3"/>
      <c r="D366" s="20"/>
      <c r="E366" s="3"/>
      <c r="F366" s="3"/>
      <c r="G366" s="3"/>
      <c r="H366" s="3"/>
      <c r="I366" s="4"/>
    </row>
    <row r="367" spans="1:9" x14ac:dyDescent="0.25">
      <c r="A367" s="15"/>
      <c r="B367" s="3" t="s">
        <v>324</v>
      </c>
      <c r="C367" s="3" t="s">
        <v>585</v>
      </c>
      <c r="D367" s="20">
        <v>44629</v>
      </c>
      <c r="E367" s="3" t="s">
        <v>583</v>
      </c>
      <c r="F367" s="3"/>
      <c r="G367" s="3" t="s">
        <v>321</v>
      </c>
      <c r="H367" s="3"/>
      <c r="I367" s="4"/>
    </row>
    <row r="368" spans="1:9" x14ac:dyDescent="0.25">
      <c r="A368" s="3" t="s">
        <v>317</v>
      </c>
      <c r="B368" s="3"/>
      <c r="C368" s="3"/>
      <c r="D368" s="20"/>
      <c r="E368" s="3"/>
      <c r="F368" s="3"/>
      <c r="G368" s="3"/>
      <c r="H368" s="3"/>
      <c r="I368" s="4"/>
    </row>
    <row r="369" spans="1:9" ht="15.75" thickBot="1" x14ac:dyDescent="0.3">
      <c r="A369" s="15"/>
      <c r="B369" s="3" t="s">
        <v>327</v>
      </c>
      <c r="C369" s="3" t="s">
        <v>558</v>
      </c>
      <c r="D369" s="20">
        <v>44621</v>
      </c>
      <c r="E369" s="3"/>
      <c r="F369" s="3" t="s">
        <v>586</v>
      </c>
      <c r="G369" s="3" t="s">
        <v>182</v>
      </c>
      <c r="H369" s="3" t="s">
        <v>322</v>
      </c>
      <c r="I369" s="6">
        <v>-350</v>
      </c>
    </row>
    <row r="370" spans="1:9" x14ac:dyDescent="0.25">
      <c r="A370" s="3" t="s">
        <v>323</v>
      </c>
      <c r="B370" s="3"/>
      <c r="C370" s="3"/>
      <c r="D370" s="20"/>
      <c r="E370" s="3"/>
      <c r="F370" s="3"/>
      <c r="G370" s="3"/>
      <c r="H370" s="3"/>
      <c r="I370" s="4">
        <f>ROUND(SUM(I368:I369),5)</f>
        <v>-350</v>
      </c>
    </row>
    <row r="371" spans="1:9" x14ac:dyDescent="0.25">
      <c r="A371" s="3" t="s">
        <v>317</v>
      </c>
      <c r="B371" s="3"/>
      <c r="C371" s="3"/>
      <c r="D371" s="20"/>
      <c r="E371" s="3"/>
      <c r="F371" s="3"/>
      <c r="G371" s="3"/>
      <c r="H371" s="3"/>
      <c r="I371" s="4"/>
    </row>
    <row r="372" spans="1:9" x14ac:dyDescent="0.25">
      <c r="A372" s="15"/>
      <c r="B372" s="3" t="s">
        <v>324</v>
      </c>
      <c r="C372" s="3" t="s">
        <v>587</v>
      </c>
      <c r="D372" s="20">
        <v>44622</v>
      </c>
      <c r="E372" s="3" t="s">
        <v>588</v>
      </c>
      <c r="F372" s="3"/>
      <c r="G372" s="3" t="s">
        <v>321</v>
      </c>
      <c r="H372" s="3"/>
      <c r="I372" s="4"/>
    </row>
    <row r="373" spans="1:9" x14ac:dyDescent="0.25">
      <c r="A373" s="3" t="s">
        <v>317</v>
      </c>
      <c r="B373" s="3"/>
      <c r="C373" s="3"/>
      <c r="D373" s="20"/>
      <c r="E373" s="3"/>
      <c r="F373" s="3"/>
      <c r="G373" s="3"/>
      <c r="H373" s="3"/>
      <c r="I373" s="4"/>
    </row>
    <row r="374" spans="1:9" ht="15.75" thickBot="1" x14ac:dyDescent="0.3">
      <c r="A374" s="15"/>
      <c r="B374" s="3" t="s">
        <v>327</v>
      </c>
      <c r="C374" s="3" t="s">
        <v>589</v>
      </c>
      <c r="D374" s="20">
        <v>44621</v>
      </c>
      <c r="E374" s="3"/>
      <c r="F374" s="3" t="s">
        <v>590</v>
      </c>
      <c r="G374" s="3" t="s">
        <v>185</v>
      </c>
      <c r="H374" s="3" t="s">
        <v>322</v>
      </c>
      <c r="I374" s="6">
        <v>-500</v>
      </c>
    </row>
    <row r="375" spans="1:9" x14ac:dyDescent="0.25">
      <c r="A375" s="3" t="s">
        <v>323</v>
      </c>
      <c r="B375" s="3"/>
      <c r="C375" s="3"/>
      <c r="D375" s="20"/>
      <c r="E375" s="3"/>
      <c r="F375" s="3"/>
      <c r="G375" s="3"/>
      <c r="H375" s="3"/>
      <c r="I375" s="4">
        <f>ROUND(SUM(I373:I374),5)</f>
        <v>-500</v>
      </c>
    </row>
    <row r="376" spans="1:9" x14ac:dyDescent="0.25">
      <c r="A376" s="3" t="s">
        <v>317</v>
      </c>
      <c r="B376" s="3"/>
      <c r="C376" s="3"/>
      <c r="D376" s="20"/>
      <c r="E376" s="3"/>
      <c r="F376" s="3"/>
      <c r="G376" s="3"/>
      <c r="H376" s="3"/>
      <c r="I376" s="4"/>
    </row>
    <row r="377" spans="1:9" x14ac:dyDescent="0.25">
      <c r="A377" s="15"/>
      <c r="B377" s="3" t="s">
        <v>324</v>
      </c>
      <c r="C377" s="3" t="s">
        <v>591</v>
      </c>
      <c r="D377" s="20">
        <v>44608</v>
      </c>
      <c r="E377" s="3" t="s">
        <v>592</v>
      </c>
      <c r="F377" s="3"/>
      <c r="G377" s="3" t="s">
        <v>321</v>
      </c>
      <c r="H377" s="3"/>
      <c r="I377" s="4"/>
    </row>
    <row r="378" spans="1:9" x14ac:dyDescent="0.25">
      <c r="A378" s="3" t="s">
        <v>317</v>
      </c>
      <c r="B378" s="3"/>
      <c r="C378" s="3"/>
      <c r="D378" s="20"/>
      <c r="E378" s="3"/>
      <c r="F378" s="3"/>
      <c r="G378" s="3"/>
      <c r="H378" s="3"/>
      <c r="I378" s="4"/>
    </row>
    <row r="379" spans="1:9" x14ac:dyDescent="0.25">
      <c r="A379" s="3"/>
      <c r="B379" s="3" t="s">
        <v>327</v>
      </c>
      <c r="C379" s="3" t="s">
        <v>593</v>
      </c>
      <c r="D379" s="20">
        <v>44593</v>
      </c>
      <c r="E379" s="3"/>
      <c r="F379" s="3" t="s">
        <v>594</v>
      </c>
      <c r="G379" s="3" t="s">
        <v>142</v>
      </c>
      <c r="H379" s="3" t="s">
        <v>322</v>
      </c>
      <c r="I379" s="4">
        <v>-123</v>
      </c>
    </row>
    <row r="380" spans="1:9" x14ac:dyDescent="0.25">
      <c r="A380" s="3"/>
      <c r="B380" s="3" t="s">
        <v>327</v>
      </c>
      <c r="C380" s="3" t="s">
        <v>595</v>
      </c>
      <c r="D380" s="20">
        <v>44593</v>
      </c>
      <c r="E380" s="3"/>
      <c r="F380" s="3" t="s">
        <v>596</v>
      </c>
      <c r="G380" s="3" t="s">
        <v>142</v>
      </c>
      <c r="H380" s="3" t="s">
        <v>322</v>
      </c>
      <c r="I380" s="4">
        <v>-676.5</v>
      </c>
    </row>
    <row r="381" spans="1:9" x14ac:dyDescent="0.25">
      <c r="A381" s="3"/>
      <c r="B381" s="3" t="s">
        <v>327</v>
      </c>
      <c r="C381" s="3" t="s">
        <v>597</v>
      </c>
      <c r="D381" s="20">
        <v>44593</v>
      </c>
      <c r="E381" s="3"/>
      <c r="F381" s="3" t="s">
        <v>598</v>
      </c>
      <c r="G381" s="3" t="s">
        <v>142</v>
      </c>
      <c r="H381" s="3" t="s">
        <v>322</v>
      </c>
      <c r="I381" s="4">
        <v>-184.5</v>
      </c>
    </row>
    <row r="382" spans="1:9" x14ac:dyDescent="0.25">
      <c r="A382" s="3"/>
      <c r="B382" s="3" t="s">
        <v>327</v>
      </c>
      <c r="C382" s="3" t="s">
        <v>599</v>
      </c>
      <c r="D382" s="20">
        <v>44593</v>
      </c>
      <c r="E382" s="3"/>
      <c r="F382" s="3" t="s">
        <v>600</v>
      </c>
      <c r="G382" s="3" t="s">
        <v>142</v>
      </c>
      <c r="H382" s="3" t="s">
        <v>322</v>
      </c>
      <c r="I382" s="4">
        <v>-184.5</v>
      </c>
    </row>
    <row r="383" spans="1:9" x14ac:dyDescent="0.25">
      <c r="A383" s="3"/>
      <c r="B383" s="3" t="s">
        <v>327</v>
      </c>
      <c r="C383" s="3" t="s">
        <v>601</v>
      </c>
      <c r="D383" s="20">
        <v>44593</v>
      </c>
      <c r="E383" s="3"/>
      <c r="F383" s="3" t="s">
        <v>602</v>
      </c>
      <c r="G383" s="3" t="s">
        <v>142</v>
      </c>
      <c r="H383" s="3" t="s">
        <v>322</v>
      </c>
      <c r="I383" s="4">
        <v>-61.5</v>
      </c>
    </row>
    <row r="384" spans="1:9" x14ac:dyDescent="0.25">
      <c r="A384" s="3"/>
      <c r="B384" s="3" t="s">
        <v>327</v>
      </c>
      <c r="C384" s="3" t="s">
        <v>603</v>
      </c>
      <c r="D384" s="20">
        <v>44593</v>
      </c>
      <c r="E384" s="3"/>
      <c r="F384" s="3" t="s">
        <v>604</v>
      </c>
      <c r="G384" s="3" t="s">
        <v>142</v>
      </c>
      <c r="H384" s="3" t="s">
        <v>322</v>
      </c>
      <c r="I384" s="4">
        <v>-369</v>
      </c>
    </row>
    <row r="385" spans="1:9" x14ac:dyDescent="0.25">
      <c r="A385" s="3"/>
      <c r="B385" s="3" t="s">
        <v>327</v>
      </c>
      <c r="C385" s="3" t="s">
        <v>605</v>
      </c>
      <c r="D385" s="20">
        <v>44593</v>
      </c>
      <c r="E385" s="3"/>
      <c r="F385" s="3" t="s">
        <v>606</v>
      </c>
      <c r="G385" s="3" t="s">
        <v>142</v>
      </c>
      <c r="H385" s="3" t="s">
        <v>335</v>
      </c>
      <c r="I385" s="4">
        <v>-184.5</v>
      </c>
    </row>
    <row r="386" spans="1:9" x14ac:dyDescent="0.25">
      <c r="A386" s="3"/>
      <c r="B386" s="3" t="s">
        <v>327</v>
      </c>
      <c r="C386" s="3" t="s">
        <v>605</v>
      </c>
      <c r="D386" s="20">
        <v>44593</v>
      </c>
      <c r="E386" s="3"/>
      <c r="F386" s="3" t="s">
        <v>607</v>
      </c>
      <c r="G386" s="3" t="s">
        <v>142</v>
      </c>
      <c r="H386" s="3" t="s">
        <v>322</v>
      </c>
      <c r="I386" s="4">
        <v>-899.5</v>
      </c>
    </row>
    <row r="387" spans="1:9" x14ac:dyDescent="0.25">
      <c r="A387" s="3"/>
      <c r="B387" s="3" t="s">
        <v>327</v>
      </c>
      <c r="C387" s="3" t="s">
        <v>608</v>
      </c>
      <c r="D387" s="20">
        <v>44593</v>
      </c>
      <c r="E387" s="3"/>
      <c r="F387" s="3" t="s">
        <v>609</v>
      </c>
      <c r="G387" s="3" t="s">
        <v>142</v>
      </c>
      <c r="H387" s="3" t="s">
        <v>335</v>
      </c>
      <c r="I387" s="4">
        <v>-984</v>
      </c>
    </row>
    <row r="388" spans="1:9" x14ac:dyDescent="0.25">
      <c r="A388" s="3"/>
      <c r="B388" s="3" t="s">
        <v>327</v>
      </c>
      <c r="C388" s="3" t="s">
        <v>610</v>
      </c>
      <c r="D388" s="20">
        <v>44593</v>
      </c>
      <c r="E388" s="3"/>
      <c r="F388" s="3" t="s">
        <v>606</v>
      </c>
      <c r="G388" s="3" t="s">
        <v>142</v>
      </c>
      <c r="H388" s="3" t="s">
        <v>335</v>
      </c>
      <c r="I388" s="4">
        <v>-184.5</v>
      </c>
    </row>
    <row r="389" spans="1:9" ht="15.75" thickBot="1" x14ac:dyDescent="0.3">
      <c r="A389" s="3"/>
      <c r="B389" s="3" t="s">
        <v>327</v>
      </c>
      <c r="C389" s="3" t="s">
        <v>611</v>
      </c>
      <c r="D389" s="20">
        <v>44593</v>
      </c>
      <c r="E389" s="3"/>
      <c r="F389" s="3" t="s">
        <v>612</v>
      </c>
      <c r="G389" s="3" t="s">
        <v>142</v>
      </c>
      <c r="H389" s="3" t="s">
        <v>335</v>
      </c>
      <c r="I389" s="6">
        <v>-730</v>
      </c>
    </row>
    <row r="390" spans="1:9" x14ac:dyDescent="0.25">
      <c r="A390" s="3" t="s">
        <v>323</v>
      </c>
      <c r="B390" s="3"/>
      <c r="C390" s="3"/>
      <c r="D390" s="20"/>
      <c r="E390" s="3"/>
      <c r="F390" s="3"/>
      <c r="G390" s="3"/>
      <c r="H390" s="3"/>
      <c r="I390" s="4">
        <f>ROUND(SUM(I378:I389),5)</f>
        <v>-4581.5</v>
      </c>
    </row>
    <row r="391" spans="1:9" x14ac:dyDescent="0.25">
      <c r="A391" s="3" t="s">
        <v>317</v>
      </c>
      <c r="B391" s="3"/>
      <c r="C391" s="3"/>
      <c r="D391" s="20"/>
      <c r="E391" s="3"/>
      <c r="F391" s="3"/>
      <c r="G391" s="3"/>
      <c r="H391" s="3"/>
      <c r="I391" s="4"/>
    </row>
    <row r="392" spans="1:9" x14ac:dyDescent="0.25">
      <c r="A392" s="15"/>
      <c r="B392" s="3" t="s">
        <v>324</v>
      </c>
      <c r="C392" s="3" t="s">
        <v>613</v>
      </c>
      <c r="D392" s="20">
        <v>44629</v>
      </c>
      <c r="E392" s="3" t="s">
        <v>592</v>
      </c>
      <c r="F392" s="3"/>
      <c r="G392" s="3" t="s">
        <v>321</v>
      </c>
      <c r="H392" s="3"/>
      <c r="I392" s="4"/>
    </row>
    <row r="393" spans="1:9" x14ac:dyDescent="0.25">
      <c r="A393" s="3" t="s">
        <v>317</v>
      </c>
      <c r="B393" s="3"/>
      <c r="C393" s="3"/>
      <c r="D393" s="20"/>
      <c r="E393" s="3"/>
      <c r="F393" s="3"/>
      <c r="G393" s="3"/>
      <c r="H393" s="3"/>
      <c r="I393" s="4"/>
    </row>
    <row r="394" spans="1:9" x14ac:dyDescent="0.25">
      <c r="A394" s="3"/>
      <c r="B394" s="3" t="s">
        <v>327</v>
      </c>
      <c r="C394" s="3" t="s">
        <v>614</v>
      </c>
      <c r="D394" s="20">
        <v>44621</v>
      </c>
      <c r="E394" s="3"/>
      <c r="F394" s="3" t="s">
        <v>609</v>
      </c>
      <c r="G394" s="3" t="s">
        <v>142</v>
      </c>
      <c r="H394" s="3" t="s">
        <v>335</v>
      </c>
      <c r="I394" s="4">
        <v>-698.5</v>
      </c>
    </row>
    <row r="395" spans="1:9" x14ac:dyDescent="0.25">
      <c r="A395" s="3"/>
      <c r="B395" s="3" t="s">
        <v>327</v>
      </c>
      <c r="C395" s="3" t="s">
        <v>615</v>
      </c>
      <c r="D395" s="20">
        <v>44621</v>
      </c>
      <c r="E395" s="3"/>
      <c r="F395" s="3" t="s">
        <v>606</v>
      </c>
      <c r="G395" s="3" t="s">
        <v>142</v>
      </c>
      <c r="H395" s="3" t="s">
        <v>335</v>
      </c>
      <c r="I395" s="4">
        <v>-254</v>
      </c>
    </row>
    <row r="396" spans="1:9" x14ac:dyDescent="0.25">
      <c r="A396" s="3"/>
      <c r="B396" s="3" t="s">
        <v>327</v>
      </c>
      <c r="C396" s="3" t="s">
        <v>616</v>
      </c>
      <c r="D396" s="20">
        <v>44621</v>
      </c>
      <c r="E396" s="3"/>
      <c r="F396" s="3" t="s">
        <v>612</v>
      </c>
      <c r="G396" s="3" t="s">
        <v>142</v>
      </c>
      <c r="H396" s="3" t="s">
        <v>335</v>
      </c>
      <c r="I396" s="4">
        <v>-571.5</v>
      </c>
    </row>
    <row r="397" spans="1:9" x14ac:dyDescent="0.25">
      <c r="A397" s="3"/>
      <c r="B397" s="3" t="s">
        <v>327</v>
      </c>
      <c r="C397" s="3" t="s">
        <v>617</v>
      </c>
      <c r="D397" s="20">
        <v>44621</v>
      </c>
      <c r="E397" s="3"/>
      <c r="F397" s="3" t="s">
        <v>618</v>
      </c>
      <c r="G397" s="3" t="s">
        <v>142</v>
      </c>
      <c r="H397" s="3" t="s">
        <v>322</v>
      </c>
      <c r="I397" s="4">
        <v>-317.5</v>
      </c>
    </row>
    <row r="398" spans="1:9" x14ac:dyDescent="0.25">
      <c r="A398" s="3"/>
      <c r="B398" s="3" t="s">
        <v>327</v>
      </c>
      <c r="C398" s="3" t="s">
        <v>619</v>
      </c>
      <c r="D398" s="20">
        <v>44621</v>
      </c>
      <c r="E398" s="3"/>
      <c r="F398" s="3" t="s">
        <v>596</v>
      </c>
      <c r="G398" s="3" t="s">
        <v>142</v>
      </c>
      <c r="H398" s="3" t="s">
        <v>322</v>
      </c>
      <c r="I398" s="4">
        <v>-254</v>
      </c>
    </row>
    <row r="399" spans="1:9" x14ac:dyDescent="0.25">
      <c r="A399" s="3"/>
      <c r="B399" s="3" t="s">
        <v>327</v>
      </c>
      <c r="C399" s="3" t="s">
        <v>620</v>
      </c>
      <c r="D399" s="20">
        <v>44621</v>
      </c>
      <c r="E399" s="3"/>
      <c r="F399" s="3" t="s">
        <v>598</v>
      </c>
      <c r="G399" s="3" t="s">
        <v>142</v>
      </c>
      <c r="H399" s="3" t="s">
        <v>322</v>
      </c>
      <c r="I399" s="4">
        <v>-190.5</v>
      </c>
    </row>
    <row r="400" spans="1:9" x14ac:dyDescent="0.25">
      <c r="A400" s="3"/>
      <c r="B400" s="3" t="s">
        <v>327</v>
      </c>
      <c r="C400" s="3" t="s">
        <v>621</v>
      </c>
      <c r="D400" s="20">
        <v>44621</v>
      </c>
      <c r="E400" s="3"/>
      <c r="F400" s="3" t="s">
        <v>604</v>
      </c>
      <c r="G400" s="3" t="s">
        <v>142</v>
      </c>
      <c r="H400" s="3" t="s">
        <v>335</v>
      </c>
      <c r="I400" s="4">
        <v>-190.5</v>
      </c>
    </row>
    <row r="401" spans="1:9" x14ac:dyDescent="0.25">
      <c r="A401" s="3"/>
      <c r="B401" s="3" t="s">
        <v>327</v>
      </c>
      <c r="C401" s="3" t="s">
        <v>622</v>
      </c>
      <c r="D401" s="20">
        <v>44621</v>
      </c>
      <c r="E401" s="3"/>
      <c r="F401" s="3" t="s">
        <v>602</v>
      </c>
      <c r="G401" s="3" t="s">
        <v>142</v>
      </c>
      <c r="H401" s="3" t="s">
        <v>322</v>
      </c>
      <c r="I401" s="4">
        <v>-63.5</v>
      </c>
    </row>
    <row r="402" spans="1:9" x14ac:dyDescent="0.25">
      <c r="A402" s="3"/>
      <c r="B402" s="3" t="s">
        <v>327</v>
      </c>
      <c r="C402" s="3" t="s">
        <v>623</v>
      </c>
      <c r="D402" s="20">
        <v>44621</v>
      </c>
      <c r="E402" s="3"/>
      <c r="F402" s="3" t="s">
        <v>624</v>
      </c>
      <c r="G402" s="3" t="s">
        <v>142</v>
      </c>
      <c r="H402" s="3" t="s">
        <v>322</v>
      </c>
      <c r="I402" s="4">
        <v>-508</v>
      </c>
    </row>
    <row r="403" spans="1:9" x14ac:dyDescent="0.25">
      <c r="A403" s="3"/>
      <c r="B403" s="3" t="s">
        <v>327</v>
      </c>
      <c r="C403" s="3" t="s">
        <v>625</v>
      </c>
      <c r="D403" s="20">
        <v>44621</v>
      </c>
      <c r="E403" s="3"/>
      <c r="F403" s="3" t="s">
        <v>626</v>
      </c>
      <c r="G403" s="3" t="s">
        <v>142</v>
      </c>
      <c r="H403" s="3" t="s">
        <v>322</v>
      </c>
      <c r="I403" s="4">
        <v>-381</v>
      </c>
    </row>
    <row r="404" spans="1:9" x14ac:dyDescent="0.25">
      <c r="A404" s="3"/>
      <c r="B404" s="3" t="s">
        <v>327</v>
      </c>
      <c r="C404" s="3" t="s">
        <v>627</v>
      </c>
      <c r="D404" s="20">
        <v>44621</v>
      </c>
      <c r="E404" s="3"/>
      <c r="F404" s="3" t="s">
        <v>628</v>
      </c>
      <c r="G404" s="3" t="s">
        <v>142</v>
      </c>
      <c r="H404" s="3" t="s">
        <v>322</v>
      </c>
      <c r="I404" s="4">
        <v>-127</v>
      </c>
    </row>
    <row r="405" spans="1:9" x14ac:dyDescent="0.25">
      <c r="A405" s="3"/>
      <c r="B405" s="3" t="s">
        <v>327</v>
      </c>
      <c r="C405" s="3" t="s">
        <v>629</v>
      </c>
      <c r="D405" s="20">
        <v>44621</v>
      </c>
      <c r="E405" s="3"/>
      <c r="F405" s="3" t="s">
        <v>630</v>
      </c>
      <c r="G405" s="3" t="s">
        <v>142</v>
      </c>
      <c r="H405" s="3" t="s">
        <v>335</v>
      </c>
      <c r="I405" s="4">
        <v>-508</v>
      </c>
    </row>
    <row r="406" spans="1:9" ht="15.75" thickBot="1" x14ac:dyDescent="0.3">
      <c r="A406" s="3"/>
      <c r="B406" s="3" t="s">
        <v>327</v>
      </c>
      <c r="C406" s="3" t="s">
        <v>631</v>
      </c>
      <c r="D406" s="20">
        <v>44621</v>
      </c>
      <c r="E406" s="3"/>
      <c r="F406" s="3" t="s">
        <v>607</v>
      </c>
      <c r="G406" s="3" t="s">
        <v>142</v>
      </c>
      <c r="H406" s="3" t="s">
        <v>322</v>
      </c>
      <c r="I406" s="6">
        <v>-417.5</v>
      </c>
    </row>
    <row r="407" spans="1:9" x14ac:dyDescent="0.25">
      <c r="A407" s="3" t="s">
        <v>323</v>
      </c>
      <c r="B407" s="3"/>
      <c r="C407" s="3"/>
      <c r="D407" s="20"/>
      <c r="E407" s="3"/>
      <c r="F407" s="3"/>
      <c r="G407" s="3"/>
      <c r="H407" s="3"/>
      <c r="I407" s="4">
        <f>ROUND(SUM(I393:I406),5)</f>
        <v>-4481.5</v>
      </c>
    </row>
    <row r="408" spans="1:9" x14ac:dyDescent="0.25">
      <c r="A408" s="3" t="s">
        <v>317</v>
      </c>
      <c r="B408" s="3"/>
      <c r="C408" s="3"/>
      <c r="D408" s="20"/>
      <c r="E408" s="3"/>
      <c r="F408" s="3"/>
      <c r="G408" s="3"/>
      <c r="H408" s="3"/>
      <c r="I408" s="4"/>
    </row>
    <row r="409" spans="1:9" x14ac:dyDescent="0.25">
      <c r="A409" s="15"/>
      <c r="B409" s="3" t="s">
        <v>324</v>
      </c>
      <c r="C409" s="3" t="s">
        <v>632</v>
      </c>
      <c r="D409" s="20">
        <v>44622</v>
      </c>
      <c r="E409" s="3" t="s">
        <v>633</v>
      </c>
      <c r="F409" s="3"/>
      <c r="G409" s="3" t="s">
        <v>321</v>
      </c>
      <c r="H409" s="3"/>
      <c r="I409" s="4"/>
    </row>
    <row r="410" spans="1:9" x14ac:dyDescent="0.25">
      <c r="A410" s="3" t="s">
        <v>317</v>
      </c>
      <c r="B410" s="3"/>
      <c r="C410" s="3"/>
      <c r="D410" s="20"/>
      <c r="E410" s="3"/>
      <c r="F410" s="3"/>
      <c r="G410" s="3"/>
      <c r="H410" s="3"/>
      <c r="I410" s="4"/>
    </row>
    <row r="411" spans="1:9" x14ac:dyDescent="0.25">
      <c r="A411" s="3"/>
      <c r="B411" s="3" t="s">
        <v>327</v>
      </c>
      <c r="C411" s="3" t="s">
        <v>634</v>
      </c>
      <c r="D411" s="20">
        <v>44621</v>
      </c>
      <c r="E411" s="3"/>
      <c r="F411" s="3" t="s">
        <v>635</v>
      </c>
      <c r="G411" s="3" t="s">
        <v>86</v>
      </c>
      <c r="H411" s="3" t="s">
        <v>322</v>
      </c>
      <c r="I411" s="4">
        <v>-1116.6600000000001</v>
      </c>
    </row>
    <row r="412" spans="1:9" ht="15.75" thickBot="1" x14ac:dyDescent="0.3">
      <c r="A412" s="3"/>
      <c r="B412" s="3" t="s">
        <v>327</v>
      </c>
      <c r="C412" s="3" t="s">
        <v>636</v>
      </c>
      <c r="D412" s="20">
        <v>44621</v>
      </c>
      <c r="E412" s="3"/>
      <c r="F412" s="3" t="s">
        <v>637</v>
      </c>
      <c r="G412" s="3" t="s">
        <v>86</v>
      </c>
      <c r="H412" s="3" t="s">
        <v>322</v>
      </c>
      <c r="I412" s="6">
        <v>-1116.6600000000001</v>
      </c>
    </row>
    <row r="413" spans="1:9" x14ac:dyDescent="0.25">
      <c r="A413" s="3" t="s">
        <v>323</v>
      </c>
      <c r="B413" s="3"/>
      <c r="C413" s="3"/>
      <c r="D413" s="20"/>
      <c r="E413" s="3"/>
      <c r="F413" s="3"/>
      <c r="G413" s="3"/>
      <c r="H413" s="3"/>
      <c r="I413" s="4">
        <f>ROUND(SUM(I410:I412),5)</f>
        <v>-2233.3200000000002</v>
      </c>
    </row>
    <row r="414" spans="1:9" x14ac:dyDescent="0.25">
      <c r="A414" s="3" t="s">
        <v>317</v>
      </c>
      <c r="B414" s="3"/>
      <c r="C414" s="3"/>
      <c r="D414" s="20"/>
      <c r="E414" s="3"/>
      <c r="F414" s="3"/>
      <c r="G414" s="3"/>
      <c r="H414" s="3"/>
      <c r="I414" s="4"/>
    </row>
    <row r="415" spans="1:9" x14ac:dyDescent="0.25">
      <c r="A415" s="15"/>
      <c r="B415" s="3" t="s">
        <v>324</v>
      </c>
      <c r="C415" s="3" t="s">
        <v>638</v>
      </c>
      <c r="D415" s="20">
        <v>44608</v>
      </c>
      <c r="E415" s="3" t="s">
        <v>639</v>
      </c>
      <c r="F415" s="3"/>
      <c r="G415" s="3" t="s">
        <v>321</v>
      </c>
      <c r="H415" s="3"/>
      <c r="I415" s="4"/>
    </row>
    <row r="416" spans="1:9" x14ac:dyDescent="0.25">
      <c r="A416" s="3" t="s">
        <v>317</v>
      </c>
      <c r="B416" s="3"/>
      <c r="C416" s="3"/>
      <c r="D416" s="20"/>
      <c r="E416" s="3"/>
      <c r="F416" s="3"/>
      <c r="G416" s="3"/>
      <c r="H416" s="3"/>
      <c r="I416" s="4"/>
    </row>
    <row r="417" spans="1:9" ht="15.75" thickBot="1" x14ac:dyDescent="0.3">
      <c r="A417" s="15"/>
      <c r="B417" s="3" t="s">
        <v>327</v>
      </c>
      <c r="C417" s="3" t="s">
        <v>640</v>
      </c>
      <c r="D417" s="20">
        <v>44593</v>
      </c>
      <c r="E417" s="3"/>
      <c r="F417" s="3" t="s">
        <v>641</v>
      </c>
      <c r="G417" s="3" t="s">
        <v>240</v>
      </c>
      <c r="H417" s="3" t="s">
        <v>322</v>
      </c>
      <c r="I417" s="6">
        <v>-559.79999999999995</v>
      </c>
    </row>
    <row r="418" spans="1:9" x14ac:dyDescent="0.25">
      <c r="A418" s="3" t="s">
        <v>323</v>
      </c>
      <c r="B418" s="3"/>
      <c r="C418" s="3"/>
      <c r="D418" s="20"/>
      <c r="E418" s="3"/>
      <c r="F418" s="3"/>
      <c r="G418" s="3"/>
      <c r="H418" s="3"/>
      <c r="I418" s="4">
        <f>ROUND(SUM(I416:I417),5)</f>
        <v>-559.79999999999995</v>
      </c>
    </row>
    <row r="419" spans="1:9" x14ac:dyDescent="0.25">
      <c r="A419" s="3" t="s">
        <v>317</v>
      </c>
      <c r="B419" s="3"/>
      <c r="C419" s="3"/>
      <c r="D419" s="20"/>
      <c r="E419" s="3"/>
      <c r="F419" s="3"/>
      <c r="G419" s="3"/>
      <c r="H419" s="3"/>
      <c r="I419" s="4"/>
    </row>
    <row r="420" spans="1:9" x14ac:dyDescent="0.25">
      <c r="A420" s="15"/>
      <c r="B420" s="3" t="s">
        <v>324</v>
      </c>
      <c r="C420" s="3" t="s">
        <v>642</v>
      </c>
      <c r="D420" s="20">
        <v>44622</v>
      </c>
      <c r="E420" s="3" t="s">
        <v>643</v>
      </c>
      <c r="F420" s="3"/>
      <c r="G420" s="3" t="s">
        <v>321</v>
      </c>
      <c r="H420" s="3"/>
      <c r="I420" s="4"/>
    </row>
    <row r="421" spans="1:9" x14ac:dyDescent="0.25">
      <c r="A421" s="3" t="s">
        <v>317</v>
      </c>
      <c r="B421" s="3"/>
      <c r="C421" s="3"/>
      <c r="D421" s="20"/>
      <c r="E421" s="3"/>
      <c r="F421" s="3"/>
      <c r="G421" s="3"/>
      <c r="H421" s="3"/>
      <c r="I421" s="4"/>
    </row>
    <row r="422" spans="1:9" ht="15.75" thickBot="1" x14ac:dyDescent="0.3">
      <c r="A422" s="15"/>
      <c r="B422" s="3" t="s">
        <v>327</v>
      </c>
      <c r="C422" s="3" t="s">
        <v>644</v>
      </c>
      <c r="D422" s="20">
        <v>44621</v>
      </c>
      <c r="E422" s="3"/>
      <c r="F422" s="3" t="s">
        <v>645</v>
      </c>
      <c r="G422" s="3" t="s">
        <v>93</v>
      </c>
      <c r="H422" s="3" t="s">
        <v>322</v>
      </c>
      <c r="I422" s="6">
        <v>-676.85</v>
      </c>
    </row>
    <row r="423" spans="1:9" x14ac:dyDescent="0.25">
      <c r="A423" s="3" t="s">
        <v>323</v>
      </c>
      <c r="B423" s="3"/>
      <c r="C423" s="3"/>
      <c r="D423" s="20"/>
      <c r="E423" s="3"/>
      <c r="F423" s="3"/>
      <c r="G423" s="3"/>
      <c r="H423" s="3"/>
      <c r="I423" s="4">
        <f>ROUND(SUM(I421:I422),5)</f>
        <v>-676.85</v>
      </c>
    </row>
    <row r="424" spans="1:9" x14ac:dyDescent="0.25">
      <c r="A424" s="3" t="s">
        <v>317</v>
      </c>
      <c r="B424" s="3"/>
      <c r="C424" s="3"/>
      <c r="D424" s="20"/>
      <c r="E424" s="3"/>
      <c r="F424" s="3"/>
      <c r="G424" s="3"/>
      <c r="H424" s="3"/>
      <c r="I424" s="4"/>
    </row>
    <row r="425" spans="1:9" x14ac:dyDescent="0.25">
      <c r="A425" s="15"/>
      <c r="B425" s="3" t="s">
        <v>318</v>
      </c>
      <c r="C425" s="3" t="s">
        <v>319</v>
      </c>
      <c r="D425" s="20">
        <v>44610</v>
      </c>
      <c r="E425" s="3" t="s">
        <v>646</v>
      </c>
      <c r="F425" s="3"/>
      <c r="G425" s="3" t="s">
        <v>321</v>
      </c>
      <c r="H425" s="3"/>
      <c r="I425" s="4"/>
    </row>
    <row r="426" spans="1:9" x14ac:dyDescent="0.25">
      <c r="A426" s="3" t="s">
        <v>317</v>
      </c>
      <c r="B426" s="3"/>
      <c r="C426" s="3"/>
      <c r="D426" s="20"/>
      <c r="E426" s="3"/>
      <c r="F426" s="3"/>
      <c r="G426" s="3"/>
      <c r="H426" s="3"/>
      <c r="I426" s="4"/>
    </row>
    <row r="427" spans="1:9" x14ac:dyDescent="0.25">
      <c r="A427" s="3"/>
      <c r="B427" s="3"/>
      <c r="C427" s="3"/>
      <c r="D427" s="20"/>
      <c r="E427" s="3"/>
      <c r="F427" s="3" t="s">
        <v>647</v>
      </c>
      <c r="G427" s="3" t="s">
        <v>648</v>
      </c>
      <c r="H427" s="3" t="s">
        <v>322</v>
      </c>
      <c r="I427" s="4">
        <v>-161.54</v>
      </c>
    </row>
    <row r="428" spans="1:9" ht="15.75" thickBot="1" x14ac:dyDescent="0.3">
      <c r="A428" s="3"/>
      <c r="B428" s="3"/>
      <c r="C428" s="3"/>
      <c r="D428" s="20"/>
      <c r="E428" s="3"/>
      <c r="F428" s="3" t="s">
        <v>649</v>
      </c>
      <c r="G428" s="3" t="s">
        <v>77</v>
      </c>
      <c r="H428" s="3" t="s">
        <v>322</v>
      </c>
      <c r="I428" s="6">
        <v>-161.54</v>
      </c>
    </row>
    <row r="429" spans="1:9" x14ac:dyDescent="0.25">
      <c r="A429" s="3" t="s">
        <v>323</v>
      </c>
      <c r="B429" s="3"/>
      <c r="C429" s="3"/>
      <c r="D429" s="20"/>
      <c r="E429" s="3"/>
      <c r="F429" s="3"/>
      <c r="G429" s="3"/>
      <c r="H429" s="3"/>
      <c r="I429" s="4">
        <f>ROUND(SUM(I426:I428),5)</f>
        <v>-323.08</v>
      </c>
    </row>
    <row r="430" spans="1:9" x14ac:dyDescent="0.25">
      <c r="A430" s="3" t="s">
        <v>317</v>
      </c>
      <c r="B430" s="3"/>
      <c r="C430" s="3"/>
      <c r="D430" s="20"/>
      <c r="E430" s="3"/>
      <c r="F430" s="3"/>
      <c r="G430" s="3"/>
      <c r="H430" s="3"/>
      <c r="I430" s="4"/>
    </row>
    <row r="431" spans="1:9" x14ac:dyDescent="0.25">
      <c r="A431" s="15"/>
      <c r="B431" s="3" t="s">
        <v>324</v>
      </c>
      <c r="C431" s="3" t="s">
        <v>650</v>
      </c>
      <c r="D431" s="20">
        <v>44608</v>
      </c>
      <c r="E431" s="3" t="s">
        <v>651</v>
      </c>
      <c r="F431" s="3"/>
      <c r="G431" s="3" t="s">
        <v>321</v>
      </c>
      <c r="H431" s="3"/>
      <c r="I431" s="4"/>
    </row>
    <row r="432" spans="1:9" x14ac:dyDescent="0.25">
      <c r="A432" s="3" t="s">
        <v>317</v>
      </c>
      <c r="B432" s="3"/>
      <c r="C432" s="3"/>
      <c r="D432" s="20"/>
      <c r="E432" s="3"/>
      <c r="F432" s="3"/>
      <c r="G432" s="3"/>
      <c r="H432" s="3"/>
      <c r="I432" s="4"/>
    </row>
    <row r="433" spans="1:9" ht="15.75" thickBot="1" x14ac:dyDescent="0.3">
      <c r="A433" s="15"/>
      <c r="B433" s="3" t="s">
        <v>327</v>
      </c>
      <c r="C433" s="3" t="s">
        <v>652</v>
      </c>
      <c r="D433" s="20">
        <v>44593</v>
      </c>
      <c r="E433" s="3"/>
      <c r="F433" s="3" t="s">
        <v>653</v>
      </c>
      <c r="G433" s="3" t="s">
        <v>126</v>
      </c>
      <c r="H433" s="3" t="s">
        <v>322</v>
      </c>
      <c r="I433" s="6">
        <v>-347</v>
      </c>
    </row>
    <row r="434" spans="1:9" x14ac:dyDescent="0.25">
      <c r="A434" s="3" t="s">
        <v>323</v>
      </c>
      <c r="B434" s="3"/>
      <c r="C434" s="3"/>
      <c r="D434" s="20"/>
      <c r="E434" s="3"/>
      <c r="F434" s="3"/>
      <c r="G434" s="3"/>
      <c r="H434" s="3"/>
      <c r="I434" s="4">
        <f>ROUND(SUM(I432:I433),5)</f>
        <v>-347</v>
      </c>
    </row>
    <row r="435" spans="1:9" x14ac:dyDescent="0.25">
      <c r="A435" s="3" t="s">
        <v>317</v>
      </c>
      <c r="B435" s="3"/>
      <c r="C435" s="3"/>
      <c r="D435" s="20"/>
      <c r="E435" s="3"/>
      <c r="F435" s="3"/>
      <c r="G435" s="3"/>
      <c r="H435" s="3"/>
      <c r="I435" s="4"/>
    </row>
    <row r="436" spans="1:9" x14ac:dyDescent="0.25">
      <c r="A436" s="15"/>
      <c r="B436" s="3" t="s">
        <v>324</v>
      </c>
      <c r="C436" s="3" t="s">
        <v>654</v>
      </c>
      <c r="D436" s="20">
        <v>44622</v>
      </c>
      <c r="E436" s="3" t="s">
        <v>655</v>
      </c>
      <c r="F436" s="3"/>
      <c r="G436" s="3" t="s">
        <v>321</v>
      </c>
      <c r="H436" s="3"/>
      <c r="I436" s="4"/>
    </row>
    <row r="437" spans="1:9" x14ac:dyDescent="0.25">
      <c r="A437" s="3" t="s">
        <v>317</v>
      </c>
      <c r="B437" s="3"/>
      <c r="C437" s="3"/>
      <c r="D437" s="20"/>
      <c r="E437" s="3"/>
      <c r="F437" s="3"/>
      <c r="G437" s="3"/>
      <c r="H437" s="3"/>
      <c r="I437" s="4"/>
    </row>
    <row r="438" spans="1:9" x14ac:dyDescent="0.25">
      <c r="A438" s="3"/>
      <c r="B438" s="3" t="s">
        <v>327</v>
      </c>
      <c r="C438" s="3" t="s">
        <v>656</v>
      </c>
      <c r="D438" s="20">
        <v>44621</v>
      </c>
      <c r="E438" s="3"/>
      <c r="F438" s="3" t="s">
        <v>657</v>
      </c>
      <c r="G438" s="3" t="s">
        <v>227</v>
      </c>
      <c r="H438" s="3" t="s">
        <v>322</v>
      </c>
      <c r="I438" s="4">
        <v>-54.98</v>
      </c>
    </row>
    <row r="439" spans="1:9" ht="15.75" thickBot="1" x14ac:dyDescent="0.3">
      <c r="A439" s="3"/>
      <c r="B439" s="3"/>
      <c r="C439" s="3"/>
      <c r="D439" s="20"/>
      <c r="E439" s="3"/>
      <c r="F439" s="3" t="s">
        <v>658</v>
      </c>
      <c r="G439" s="3" t="s">
        <v>147</v>
      </c>
      <c r="H439" s="3" t="s">
        <v>322</v>
      </c>
      <c r="I439" s="6">
        <v>-24.61</v>
      </c>
    </row>
    <row r="440" spans="1:9" x14ac:dyDescent="0.25">
      <c r="A440" s="3" t="s">
        <v>323</v>
      </c>
      <c r="B440" s="3"/>
      <c r="C440" s="3"/>
      <c r="D440" s="20"/>
      <c r="E440" s="3"/>
      <c r="F440" s="3"/>
      <c r="G440" s="3"/>
      <c r="H440" s="3"/>
      <c r="I440" s="4">
        <f>ROUND(SUM(I437:I439),5)</f>
        <v>-79.59</v>
      </c>
    </row>
    <row r="441" spans="1:9" x14ac:dyDescent="0.25">
      <c r="A441" s="3" t="s">
        <v>317</v>
      </c>
      <c r="B441" s="3"/>
      <c r="C441" s="3"/>
      <c r="D441" s="20"/>
      <c r="E441" s="3"/>
      <c r="F441" s="3"/>
      <c r="G441" s="3"/>
      <c r="H441" s="3"/>
      <c r="I441" s="4"/>
    </row>
    <row r="442" spans="1:9" x14ac:dyDescent="0.25">
      <c r="A442" s="15"/>
      <c r="B442" s="3" t="s">
        <v>324</v>
      </c>
      <c r="C442" s="3" t="s">
        <v>659</v>
      </c>
      <c r="D442" s="20">
        <v>44615</v>
      </c>
      <c r="E442" s="3" t="s">
        <v>660</v>
      </c>
      <c r="F442" s="3"/>
      <c r="G442" s="3" t="s">
        <v>321</v>
      </c>
      <c r="H442" s="3"/>
      <c r="I442" s="4"/>
    </row>
    <row r="443" spans="1:9" x14ac:dyDescent="0.25">
      <c r="A443" s="3" t="s">
        <v>317</v>
      </c>
      <c r="B443" s="3"/>
      <c r="C443" s="3"/>
      <c r="D443" s="20"/>
      <c r="E443" s="3"/>
      <c r="F443" s="3"/>
      <c r="G443" s="3"/>
      <c r="H443" s="3"/>
      <c r="I443" s="4"/>
    </row>
    <row r="444" spans="1:9" x14ac:dyDescent="0.25">
      <c r="A444" s="3"/>
      <c r="B444" s="3" t="s">
        <v>327</v>
      </c>
      <c r="C444" s="3" t="s">
        <v>661</v>
      </c>
      <c r="D444" s="20">
        <v>44595</v>
      </c>
      <c r="E444" s="3"/>
      <c r="F444" s="3" t="s">
        <v>662</v>
      </c>
      <c r="G444" s="3" t="s">
        <v>76</v>
      </c>
      <c r="H444" s="3" t="s">
        <v>322</v>
      </c>
      <c r="I444" s="4">
        <v>-27.37</v>
      </c>
    </row>
    <row r="445" spans="1:9" x14ac:dyDescent="0.25">
      <c r="A445" s="3"/>
      <c r="B445" s="3"/>
      <c r="C445" s="3"/>
      <c r="D445" s="20"/>
      <c r="E445" s="3"/>
      <c r="F445" s="3" t="s">
        <v>663</v>
      </c>
      <c r="G445" s="3" t="s">
        <v>165</v>
      </c>
      <c r="H445" s="3" t="s">
        <v>322</v>
      </c>
      <c r="I445" s="4">
        <v>-82.11</v>
      </c>
    </row>
    <row r="446" spans="1:9" ht="15.75" thickBot="1" x14ac:dyDescent="0.3">
      <c r="A446" s="3"/>
      <c r="B446" s="3"/>
      <c r="C446" s="3"/>
      <c r="D446" s="20"/>
      <c r="E446" s="3"/>
      <c r="F446" s="3" t="s">
        <v>664</v>
      </c>
      <c r="G446" s="3" t="s">
        <v>222</v>
      </c>
      <c r="H446" s="3" t="s">
        <v>322</v>
      </c>
      <c r="I446" s="6">
        <v>-82.11</v>
      </c>
    </row>
    <row r="447" spans="1:9" x14ac:dyDescent="0.25">
      <c r="A447" s="3" t="s">
        <v>323</v>
      </c>
      <c r="B447" s="3"/>
      <c r="C447" s="3"/>
      <c r="D447" s="20"/>
      <c r="E447" s="3"/>
      <c r="F447" s="3"/>
      <c r="G447" s="3"/>
      <c r="H447" s="3"/>
      <c r="I447" s="4">
        <f>ROUND(SUM(I443:I446),5)</f>
        <v>-191.59</v>
      </c>
    </row>
    <row r="448" spans="1:9" x14ac:dyDescent="0.25">
      <c r="A448" s="3" t="s">
        <v>317</v>
      </c>
      <c r="B448" s="3"/>
      <c r="C448" s="3"/>
      <c r="D448" s="20"/>
      <c r="E448" s="3"/>
      <c r="F448" s="3"/>
      <c r="G448" s="3"/>
      <c r="H448" s="3"/>
      <c r="I448" s="4"/>
    </row>
    <row r="449" spans="1:9" x14ac:dyDescent="0.25">
      <c r="A449" s="15"/>
      <c r="B449" s="3" t="s">
        <v>324</v>
      </c>
      <c r="C449" s="3" t="s">
        <v>665</v>
      </c>
      <c r="D449" s="20">
        <v>44622</v>
      </c>
      <c r="E449" s="3" t="s">
        <v>666</v>
      </c>
      <c r="F449" s="3"/>
      <c r="G449" s="3" t="s">
        <v>321</v>
      </c>
      <c r="H449" s="3"/>
      <c r="I449" s="4"/>
    </row>
    <row r="450" spans="1:9" x14ac:dyDescent="0.25">
      <c r="A450" s="3" t="s">
        <v>317</v>
      </c>
      <c r="B450" s="3"/>
      <c r="C450" s="3"/>
      <c r="D450" s="20"/>
      <c r="E450" s="3"/>
      <c r="F450" s="3"/>
      <c r="G450" s="3"/>
      <c r="H450" s="3"/>
      <c r="I450" s="4"/>
    </row>
    <row r="451" spans="1:9" ht="15.75" thickBot="1" x14ac:dyDescent="0.3">
      <c r="A451" s="15"/>
      <c r="B451" s="3" t="s">
        <v>327</v>
      </c>
      <c r="C451" s="3" t="s">
        <v>667</v>
      </c>
      <c r="D451" s="20">
        <v>44621</v>
      </c>
      <c r="E451" s="3"/>
      <c r="F451" s="3" t="s">
        <v>668</v>
      </c>
      <c r="G451" s="3" t="s">
        <v>165</v>
      </c>
      <c r="H451" s="3" t="s">
        <v>322</v>
      </c>
      <c r="I451" s="6">
        <v>-302</v>
      </c>
    </row>
    <row r="452" spans="1:9" x14ac:dyDescent="0.25">
      <c r="A452" s="3" t="s">
        <v>323</v>
      </c>
      <c r="B452" s="3"/>
      <c r="C452" s="3"/>
      <c r="D452" s="20"/>
      <c r="E452" s="3"/>
      <c r="F452" s="3"/>
      <c r="G452" s="3"/>
      <c r="H452" s="3"/>
      <c r="I452" s="4">
        <f>ROUND(SUM(I450:I451),5)</f>
        <v>-302</v>
      </c>
    </row>
    <row r="453" spans="1:9" x14ac:dyDescent="0.25">
      <c r="A453" s="3" t="s">
        <v>317</v>
      </c>
      <c r="B453" s="3"/>
      <c r="C453" s="3"/>
      <c r="D453" s="20"/>
      <c r="E453" s="3"/>
      <c r="F453" s="3"/>
      <c r="G453" s="3"/>
      <c r="H453" s="3"/>
      <c r="I453" s="4"/>
    </row>
    <row r="454" spans="1:9" x14ac:dyDescent="0.25">
      <c r="A454" s="15"/>
      <c r="B454" s="3" t="s">
        <v>324</v>
      </c>
      <c r="C454" s="3" t="s">
        <v>669</v>
      </c>
      <c r="D454" s="20">
        <v>44615</v>
      </c>
      <c r="E454" s="3" t="s">
        <v>670</v>
      </c>
      <c r="F454" s="3"/>
      <c r="G454" s="3" t="s">
        <v>321</v>
      </c>
      <c r="H454" s="3"/>
      <c r="I454" s="4"/>
    </row>
    <row r="455" spans="1:9" x14ac:dyDescent="0.25">
      <c r="A455" s="3" t="s">
        <v>317</v>
      </c>
      <c r="B455" s="3"/>
      <c r="C455" s="3"/>
      <c r="D455" s="20"/>
      <c r="E455" s="3"/>
      <c r="F455" s="3"/>
      <c r="G455" s="3"/>
      <c r="H455" s="3"/>
      <c r="I455" s="4"/>
    </row>
    <row r="456" spans="1:9" ht="15.75" thickBot="1" x14ac:dyDescent="0.3">
      <c r="A456" s="15"/>
      <c r="B456" s="3" t="s">
        <v>327</v>
      </c>
      <c r="C456" s="3" t="s">
        <v>375</v>
      </c>
      <c r="D456" s="20">
        <v>44595</v>
      </c>
      <c r="E456" s="3"/>
      <c r="F456" s="3" t="s">
        <v>671</v>
      </c>
      <c r="G456" s="3" t="s">
        <v>87</v>
      </c>
      <c r="H456" s="3" t="s">
        <v>322</v>
      </c>
      <c r="I456" s="6">
        <v>-37.24</v>
      </c>
    </row>
    <row r="457" spans="1:9" x14ac:dyDescent="0.25">
      <c r="A457" s="3" t="s">
        <v>323</v>
      </c>
      <c r="B457" s="3"/>
      <c r="C457" s="3"/>
      <c r="D457" s="20"/>
      <c r="E457" s="3"/>
      <c r="F457" s="3"/>
      <c r="G457" s="3"/>
      <c r="H457" s="3"/>
      <c r="I457" s="4">
        <f>ROUND(SUM(I455:I456),5)</f>
        <v>-37.24</v>
      </c>
    </row>
    <row r="458" spans="1:9" x14ac:dyDescent="0.25">
      <c r="A458" s="3" t="s">
        <v>317</v>
      </c>
      <c r="B458" s="3"/>
      <c r="C458" s="3"/>
      <c r="D458" s="20"/>
      <c r="E458" s="3"/>
      <c r="F458" s="3"/>
      <c r="G458" s="3"/>
      <c r="H458" s="3"/>
      <c r="I458" s="4"/>
    </row>
    <row r="459" spans="1:9" x14ac:dyDescent="0.25">
      <c r="A459" s="15"/>
      <c r="B459" s="3" t="s">
        <v>324</v>
      </c>
      <c r="C459" s="3" t="s">
        <v>672</v>
      </c>
      <c r="D459" s="20">
        <v>44615</v>
      </c>
      <c r="E459" s="3" t="s">
        <v>673</v>
      </c>
      <c r="F459" s="3"/>
      <c r="G459" s="3" t="s">
        <v>321</v>
      </c>
      <c r="H459" s="3"/>
      <c r="I459" s="4"/>
    </row>
    <row r="460" spans="1:9" x14ac:dyDescent="0.25">
      <c r="A460" s="3" t="s">
        <v>317</v>
      </c>
      <c r="B460" s="3"/>
      <c r="C460" s="3"/>
      <c r="D460" s="20"/>
      <c r="E460" s="3"/>
      <c r="F460" s="3"/>
      <c r="G460" s="3"/>
      <c r="H460" s="3"/>
      <c r="I460" s="4"/>
    </row>
    <row r="461" spans="1:9" ht="15.75" thickBot="1" x14ac:dyDescent="0.3">
      <c r="A461" s="15"/>
      <c r="B461" s="3" t="s">
        <v>327</v>
      </c>
      <c r="C461" s="3" t="s">
        <v>674</v>
      </c>
      <c r="D461" s="20">
        <v>44602</v>
      </c>
      <c r="E461" s="3"/>
      <c r="F461" s="3"/>
      <c r="G461" s="3" t="s">
        <v>111</v>
      </c>
      <c r="H461" s="3" t="s">
        <v>322</v>
      </c>
      <c r="I461" s="6">
        <v>-276.57</v>
      </c>
    </row>
    <row r="462" spans="1:9" x14ac:dyDescent="0.25">
      <c r="A462" s="3" t="s">
        <v>323</v>
      </c>
      <c r="B462" s="3"/>
      <c r="C462" s="3"/>
      <c r="D462" s="20"/>
      <c r="E462" s="3"/>
      <c r="F462" s="3"/>
      <c r="G462" s="3"/>
      <c r="H462" s="3"/>
      <c r="I462" s="4">
        <f>ROUND(SUM(I460:I461),5)</f>
        <v>-276.57</v>
      </c>
    </row>
    <row r="463" spans="1:9" x14ac:dyDescent="0.25">
      <c r="A463" s="3" t="s">
        <v>317</v>
      </c>
      <c r="B463" s="3"/>
      <c r="C463" s="3"/>
      <c r="D463" s="20"/>
      <c r="E463" s="3"/>
      <c r="F463" s="3"/>
      <c r="G463" s="3"/>
      <c r="H463" s="3"/>
      <c r="I463" s="4"/>
    </row>
    <row r="464" spans="1:9" x14ac:dyDescent="0.25">
      <c r="A464" s="15"/>
      <c r="B464" s="3" t="s">
        <v>324</v>
      </c>
      <c r="C464" s="3" t="s">
        <v>675</v>
      </c>
      <c r="D464" s="20">
        <v>44622</v>
      </c>
      <c r="E464" s="3" t="s">
        <v>676</v>
      </c>
      <c r="F464" s="3"/>
      <c r="G464" s="3" t="s">
        <v>321</v>
      </c>
      <c r="H464" s="3"/>
      <c r="I464" s="4"/>
    </row>
    <row r="465" spans="1:9" x14ac:dyDescent="0.25">
      <c r="A465" s="3" t="s">
        <v>317</v>
      </c>
      <c r="B465" s="3"/>
      <c r="C465" s="3"/>
      <c r="D465" s="20"/>
      <c r="E465" s="3"/>
      <c r="F465" s="3"/>
      <c r="G465" s="3"/>
      <c r="H465" s="3"/>
      <c r="I465" s="4"/>
    </row>
    <row r="466" spans="1:9" x14ac:dyDescent="0.25">
      <c r="A466" s="3"/>
      <c r="B466" s="3" t="s">
        <v>327</v>
      </c>
      <c r="C466" s="3" t="s">
        <v>677</v>
      </c>
      <c r="D466" s="20">
        <v>44621</v>
      </c>
      <c r="E466" s="3"/>
      <c r="F466" s="3"/>
      <c r="G466" s="3" t="s">
        <v>171</v>
      </c>
      <c r="H466" s="3" t="s">
        <v>322</v>
      </c>
      <c r="I466" s="4">
        <v>-1192.1300000000001</v>
      </c>
    </row>
    <row r="467" spans="1:9" x14ac:dyDescent="0.25">
      <c r="A467" s="3"/>
      <c r="B467" s="3"/>
      <c r="C467" s="3"/>
      <c r="D467" s="20"/>
      <c r="E467" s="3"/>
      <c r="F467" s="3"/>
      <c r="G467" s="3" t="s">
        <v>192</v>
      </c>
      <c r="H467" s="3" t="s">
        <v>322</v>
      </c>
      <c r="I467" s="4">
        <v>-64.61</v>
      </c>
    </row>
    <row r="468" spans="1:9" ht="15.75" thickBot="1" x14ac:dyDescent="0.3">
      <c r="A468" s="3"/>
      <c r="B468" s="3"/>
      <c r="C468" s="3"/>
      <c r="D468" s="20"/>
      <c r="E468" s="3"/>
      <c r="F468" s="3"/>
      <c r="G468" s="3" t="s">
        <v>225</v>
      </c>
      <c r="H468" s="3" t="s">
        <v>322</v>
      </c>
      <c r="I468" s="6">
        <v>-501.21</v>
      </c>
    </row>
    <row r="469" spans="1:9" x14ac:dyDescent="0.25">
      <c r="A469" s="3" t="s">
        <v>323</v>
      </c>
      <c r="B469" s="3"/>
      <c r="C469" s="3"/>
      <c r="D469" s="20"/>
      <c r="E469" s="3"/>
      <c r="F469" s="3"/>
      <c r="G469" s="3"/>
      <c r="H469" s="3"/>
      <c r="I469" s="4">
        <f>ROUND(SUM(I465:I468),5)</f>
        <v>-1757.95</v>
      </c>
    </row>
    <row r="472" spans="1:9" ht="15.75" thickBot="1" x14ac:dyDescent="0.3">
      <c r="H472" s="21" t="s">
        <v>323</v>
      </c>
      <c r="I472" s="22">
        <f>+SUM(I3:I469)/2</f>
        <v>-250119.81999999995</v>
      </c>
    </row>
    <row r="473" spans="1:9" ht="15.7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6154-FE4A-441B-9DD9-E1F89E5DD288}">
  <dimension ref="A1:O48"/>
  <sheetViews>
    <sheetView workbookViewId="0">
      <selection sqref="A1:XFD1048576"/>
    </sheetView>
  </sheetViews>
  <sheetFormatPr defaultRowHeight="15" x14ac:dyDescent="0.25"/>
  <cols>
    <col min="1" max="5" width="2.7109375" style="17" customWidth="1"/>
    <col min="6" max="6" width="25.5703125" style="17" customWidth="1"/>
    <col min="7" max="7" width="12.7109375" bestFit="1" customWidth="1"/>
    <col min="8" max="8" width="9.28515625" bestFit="1" customWidth="1"/>
    <col min="9" max="9" width="10.140625" bestFit="1" customWidth="1"/>
    <col min="10" max="10" width="16.42578125" bestFit="1" customWidth="1"/>
    <col min="11" max="11" width="13.7109375" bestFit="1" customWidth="1"/>
    <col min="12" max="12" width="12.42578125" bestFit="1" customWidth="1"/>
    <col min="13" max="13" width="11.85546875" bestFit="1" customWidth="1"/>
    <col min="14" max="14" width="14.42578125" bestFit="1" customWidth="1"/>
    <col min="15" max="15" width="10.5703125" bestFit="1" customWidth="1"/>
  </cols>
  <sheetData>
    <row r="1" spans="1:15" s="16" customFormat="1" x14ac:dyDescent="0.25">
      <c r="A1" s="1"/>
      <c r="B1" s="1"/>
      <c r="C1" s="1"/>
      <c r="D1" s="1"/>
      <c r="E1" s="1"/>
      <c r="F1" s="1"/>
      <c r="G1" s="1" t="s">
        <v>678</v>
      </c>
      <c r="H1" s="1" t="s">
        <v>679</v>
      </c>
      <c r="I1" s="18"/>
      <c r="J1" s="18"/>
      <c r="K1" s="1" t="s">
        <v>680</v>
      </c>
      <c r="L1" s="1" t="s">
        <v>681</v>
      </c>
      <c r="M1" s="1" t="s">
        <v>682</v>
      </c>
      <c r="N1" s="18"/>
      <c r="O1" s="18"/>
    </row>
    <row r="2" spans="1:15" s="16" customFormat="1" ht="15.75" thickBot="1" x14ac:dyDescent="0.3">
      <c r="A2" s="1"/>
      <c r="B2" s="1"/>
      <c r="C2" s="1"/>
      <c r="D2" s="1"/>
      <c r="E2" s="1"/>
      <c r="F2" s="1"/>
      <c r="G2" s="19" t="s">
        <v>683</v>
      </c>
      <c r="H2" s="19" t="s">
        <v>683</v>
      </c>
      <c r="I2" s="19" t="s">
        <v>684</v>
      </c>
      <c r="J2" s="19" t="s">
        <v>685</v>
      </c>
      <c r="K2" s="19" t="s">
        <v>686</v>
      </c>
      <c r="L2" s="19" t="s">
        <v>686</v>
      </c>
      <c r="M2" s="19" t="s">
        <v>686</v>
      </c>
      <c r="N2" s="19" t="s">
        <v>687</v>
      </c>
      <c r="O2" s="19" t="s">
        <v>323</v>
      </c>
    </row>
    <row r="3" spans="1:15" ht="15.75" thickTop="1" x14ac:dyDescent="0.25">
      <c r="A3" s="3" t="s">
        <v>688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3"/>
      <c r="B4" s="3" t="s">
        <v>689</v>
      </c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3"/>
      <c r="B5" s="3"/>
      <c r="C5" s="3" t="s">
        <v>690</v>
      </c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3"/>
      <c r="B6" s="3"/>
      <c r="C6" s="3"/>
      <c r="D6" s="3" t="s">
        <v>321</v>
      </c>
      <c r="E6" s="3"/>
      <c r="F6" s="3"/>
      <c r="G6" s="4">
        <v>436395.78</v>
      </c>
      <c r="H6" s="4">
        <v>0</v>
      </c>
      <c r="I6" s="4">
        <f t="shared" ref="I6:I13" si="0">ROUND(SUM(G6:H6),5)</f>
        <v>436395.78</v>
      </c>
      <c r="J6" s="4">
        <v>0</v>
      </c>
      <c r="K6" s="4">
        <v>0</v>
      </c>
      <c r="L6" s="4">
        <v>0</v>
      </c>
      <c r="M6" s="4">
        <v>0</v>
      </c>
      <c r="N6" s="4">
        <f t="shared" ref="N6:N13" si="1">ROUND(SUM(K6:M6),5)</f>
        <v>0</v>
      </c>
      <c r="O6" s="4">
        <f t="shared" ref="O6:O13" si="2">ROUND(SUM(I6:J6)+N6,5)</f>
        <v>436395.78</v>
      </c>
    </row>
    <row r="7" spans="1:15" x14ac:dyDescent="0.25">
      <c r="A7" s="3"/>
      <c r="B7" s="3"/>
      <c r="C7" s="3"/>
      <c r="D7" s="3" t="s">
        <v>691</v>
      </c>
      <c r="E7" s="3"/>
      <c r="F7" s="3"/>
      <c r="G7" s="4">
        <v>0</v>
      </c>
      <c r="H7" s="4">
        <v>0</v>
      </c>
      <c r="I7" s="4">
        <f t="shared" si="0"/>
        <v>0</v>
      </c>
      <c r="J7" s="4">
        <v>0</v>
      </c>
      <c r="K7" s="4">
        <v>345023.6</v>
      </c>
      <c r="L7" s="4">
        <v>0</v>
      </c>
      <c r="M7" s="4">
        <v>0</v>
      </c>
      <c r="N7" s="4">
        <f t="shared" si="1"/>
        <v>345023.6</v>
      </c>
      <c r="O7" s="4">
        <f t="shared" si="2"/>
        <v>345023.6</v>
      </c>
    </row>
    <row r="8" spans="1:15" x14ac:dyDescent="0.25">
      <c r="A8" s="3"/>
      <c r="B8" s="3"/>
      <c r="C8" s="3"/>
      <c r="D8" s="3" t="s">
        <v>692</v>
      </c>
      <c r="E8" s="3"/>
      <c r="F8" s="3"/>
      <c r="G8" s="4">
        <v>0</v>
      </c>
      <c r="H8" s="4">
        <v>0</v>
      </c>
      <c r="I8" s="4">
        <f t="shared" si="0"/>
        <v>0</v>
      </c>
      <c r="J8" s="4">
        <v>0</v>
      </c>
      <c r="K8" s="4">
        <v>0</v>
      </c>
      <c r="L8" s="4">
        <v>10928.19</v>
      </c>
      <c r="M8" s="4">
        <v>0</v>
      </c>
      <c r="N8" s="4">
        <f t="shared" si="1"/>
        <v>10928.19</v>
      </c>
      <c r="O8" s="4">
        <f t="shared" si="2"/>
        <v>10928.19</v>
      </c>
    </row>
    <row r="9" spans="1:15" x14ac:dyDescent="0.25">
      <c r="A9" s="3"/>
      <c r="B9" s="3"/>
      <c r="C9" s="3"/>
      <c r="D9" s="3" t="s">
        <v>693</v>
      </c>
      <c r="E9" s="3"/>
      <c r="F9" s="3"/>
      <c r="G9" s="4">
        <v>0</v>
      </c>
      <c r="H9" s="4">
        <v>126179.51</v>
      </c>
      <c r="I9" s="4">
        <f t="shared" si="0"/>
        <v>126179.51</v>
      </c>
      <c r="J9" s="4">
        <v>0</v>
      </c>
      <c r="K9" s="4">
        <v>0</v>
      </c>
      <c r="L9" s="4">
        <v>0</v>
      </c>
      <c r="M9" s="4">
        <v>0</v>
      </c>
      <c r="N9" s="4">
        <f t="shared" si="1"/>
        <v>0</v>
      </c>
      <c r="O9" s="4">
        <f t="shared" si="2"/>
        <v>126179.51</v>
      </c>
    </row>
    <row r="10" spans="1:15" x14ac:dyDescent="0.25">
      <c r="A10" s="3"/>
      <c r="B10" s="3"/>
      <c r="C10" s="3"/>
      <c r="D10" s="3" t="s">
        <v>694</v>
      </c>
      <c r="E10" s="3"/>
      <c r="F10" s="3"/>
      <c r="G10" s="4">
        <v>0</v>
      </c>
      <c r="H10" s="4">
        <v>0</v>
      </c>
      <c r="I10" s="4">
        <f t="shared" si="0"/>
        <v>0</v>
      </c>
      <c r="J10" s="4">
        <v>0</v>
      </c>
      <c r="K10" s="4">
        <v>0</v>
      </c>
      <c r="L10" s="4">
        <v>0</v>
      </c>
      <c r="M10" s="4">
        <v>125749.54</v>
      </c>
      <c r="N10" s="4">
        <f t="shared" si="1"/>
        <v>125749.54</v>
      </c>
      <c r="O10" s="4">
        <f t="shared" si="2"/>
        <v>125749.54</v>
      </c>
    </row>
    <row r="11" spans="1:15" x14ac:dyDescent="0.25">
      <c r="A11" s="3"/>
      <c r="B11" s="3"/>
      <c r="C11" s="3"/>
      <c r="D11" s="3" t="s">
        <v>695</v>
      </c>
      <c r="E11" s="3"/>
      <c r="F11" s="3"/>
      <c r="G11" s="4">
        <v>0</v>
      </c>
      <c r="H11" s="4">
        <v>0</v>
      </c>
      <c r="I11" s="4">
        <f t="shared" si="0"/>
        <v>0</v>
      </c>
      <c r="J11" s="4">
        <v>4547.71</v>
      </c>
      <c r="K11" s="4">
        <v>0</v>
      </c>
      <c r="L11" s="4">
        <v>0</v>
      </c>
      <c r="M11" s="4">
        <v>0</v>
      </c>
      <c r="N11" s="4">
        <f t="shared" si="1"/>
        <v>0</v>
      </c>
      <c r="O11" s="4">
        <f t="shared" si="2"/>
        <v>4547.71</v>
      </c>
    </row>
    <row r="12" spans="1:15" ht="15.75" thickBot="1" x14ac:dyDescent="0.3">
      <c r="A12" s="3"/>
      <c r="B12" s="3"/>
      <c r="C12" s="3"/>
      <c r="D12" s="3" t="s">
        <v>569</v>
      </c>
      <c r="E12" s="3"/>
      <c r="F12" s="3"/>
      <c r="G12" s="6">
        <v>300</v>
      </c>
      <c r="H12" s="6">
        <v>0</v>
      </c>
      <c r="I12" s="6">
        <f t="shared" si="0"/>
        <v>300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  <c r="O12" s="6">
        <f t="shared" si="2"/>
        <v>300</v>
      </c>
    </row>
    <row r="13" spans="1:15" x14ac:dyDescent="0.25">
      <c r="A13" s="3"/>
      <c r="B13" s="3"/>
      <c r="C13" s="3" t="s">
        <v>696</v>
      </c>
      <c r="D13" s="3"/>
      <c r="E13" s="3"/>
      <c r="F13" s="3"/>
      <c r="G13" s="4">
        <f>ROUND(SUM(G5:G12),5)</f>
        <v>436695.78</v>
      </c>
      <c r="H13" s="4">
        <f>ROUND(SUM(H5:H12),5)</f>
        <v>126179.51</v>
      </c>
      <c r="I13" s="4">
        <f t="shared" si="0"/>
        <v>562875.29</v>
      </c>
      <c r="J13" s="4">
        <f>ROUND(SUM(J5:J12),5)</f>
        <v>4547.71</v>
      </c>
      <c r="K13" s="4">
        <f>ROUND(SUM(K5:K12),5)</f>
        <v>345023.6</v>
      </c>
      <c r="L13" s="4">
        <f>ROUND(SUM(L5:L12),5)</f>
        <v>10928.19</v>
      </c>
      <c r="M13" s="4">
        <f>ROUND(SUM(M5:M12),5)</f>
        <v>125749.54</v>
      </c>
      <c r="N13" s="4">
        <f t="shared" si="1"/>
        <v>481701.33</v>
      </c>
      <c r="O13" s="4">
        <f t="shared" si="2"/>
        <v>1049124.33</v>
      </c>
    </row>
    <row r="14" spans="1:15" x14ac:dyDescent="0.25">
      <c r="A14" s="3"/>
      <c r="B14" s="3"/>
      <c r="C14" s="3" t="s">
        <v>697</v>
      </c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3"/>
      <c r="B15" s="3"/>
      <c r="C15" s="3"/>
      <c r="D15" s="3" t="s">
        <v>698</v>
      </c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3"/>
      <c r="B16" s="3"/>
      <c r="C16" s="3"/>
      <c r="D16" s="3"/>
      <c r="E16" s="3" t="s">
        <v>699</v>
      </c>
      <c r="F16" s="3"/>
      <c r="G16" s="4">
        <v>0</v>
      </c>
      <c r="H16" s="4">
        <v>0</v>
      </c>
      <c r="I16" s="4">
        <f t="shared" ref="I16:I23" si="3">ROUND(SUM(G16:H16),5)</f>
        <v>0</v>
      </c>
      <c r="J16" s="4">
        <v>0</v>
      </c>
      <c r="K16" s="4">
        <v>388538.28</v>
      </c>
      <c r="L16" s="4">
        <v>0</v>
      </c>
      <c r="M16" s="4">
        <v>0</v>
      </c>
      <c r="N16" s="4">
        <f t="shared" ref="N16:N23" si="4">ROUND(SUM(K16:M16),5)</f>
        <v>388538.28</v>
      </c>
      <c r="O16" s="4">
        <f t="shared" ref="O16:O23" si="5">ROUND(SUM(I16:J16)+N16,5)</f>
        <v>388538.28</v>
      </c>
    </row>
    <row r="17" spans="1:15" ht="15.75" thickBot="1" x14ac:dyDescent="0.3">
      <c r="A17" s="3"/>
      <c r="B17" s="3"/>
      <c r="C17" s="3"/>
      <c r="D17" s="3"/>
      <c r="E17" s="3" t="s">
        <v>700</v>
      </c>
      <c r="F17" s="3"/>
      <c r="G17" s="6">
        <v>-798.77</v>
      </c>
      <c r="H17" s="6">
        <v>0</v>
      </c>
      <c r="I17" s="6">
        <f t="shared" si="3"/>
        <v>-798.77</v>
      </c>
      <c r="J17" s="6">
        <v>0</v>
      </c>
      <c r="K17" s="6">
        <v>0</v>
      </c>
      <c r="L17" s="6">
        <v>0</v>
      </c>
      <c r="M17" s="6">
        <v>0</v>
      </c>
      <c r="N17" s="6">
        <f t="shared" si="4"/>
        <v>0</v>
      </c>
      <c r="O17" s="6">
        <f t="shared" si="5"/>
        <v>-798.77</v>
      </c>
    </row>
    <row r="18" spans="1:15" x14ac:dyDescent="0.25">
      <c r="A18" s="3"/>
      <c r="B18" s="3"/>
      <c r="C18" s="3"/>
      <c r="D18" s="3" t="s">
        <v>701</v>
      </c>
      <c r="E18" s="3"/>
      <c r="F18" s="3"/>
      <c r="G18" s="4">
        <f>ROUND(SUM(G15:G17),5)</f>
        <v>-798.77</v>
      </c>
      <c r="H18" s="4">
        <f>ROUND(SUM(H15:H17),5)</f>
        <v>0</v>
      </c>
      <c r="I18" s="4">
        <f t="shared" si="3"/>
        <v>-798.77</v>
      </c>
      <c r="J18" s="4">
        <f>ROUND(SUM(J15:J17),5)</f>
        <v>0</v>
      </c>
      <c r="K18" s="4">
        <f>ROUND(SUM(K15:K17),5)</f>
        <v>388538.28</v>
      </c>
      <c r="L18" s="4">
        <f>ROUND(SUM(L15:L17),5)</f>
        <v>0</v>
      </c>
      <c r="M18" s="4">
        <f>ROUND(SUM(M15:M17),5)</f>
        <v>0</v>
      </c>
      <c r="N18" s="4">
        <f t="shared" si="4"/>
        <v>388538.28</v>
      </c>
      <c r="O18" s="4">
        <f t="shared" si="5"/>
        <v>387739.51</v>
      </c>
    </row>
    <row r="19" spans="1:15" x14ac:dyDescent="0.25">
      <c r="A19" s="3"/>
      <c r="B19" s="3"/>
      <c r="C19" s="3"/>
      <c r="D19" s="3" t="s">
        <v>702</v>
      </c>
      <c r="E19" s="3"/>
      <c r="F19" s="3"/>
      <c r="G19" s="4">
        <v>-36100</v>
      </c>
      <c r="H19" s="4">
        <v>0</v>
      </c>
      <c r="I19" s="4">
        <f t="shared" si="3"/>
        <v>-36100</v>
      </c>
      <c r="J19" s="4">
        <v>0</v>
      </c>
      <c r="K19" s="4">
        <v>0</v>
      </c>
      <c r="L19" s="4">
        <v>0</v>
      </c>
      <c r="M19" s="4">
        <v>0</v>
      </c>
      <c r="N19" s="4">
        <f t="shared" si="4"/>
        <v>0</v>
      </c>
      <c r="O19" s="4">
        <f t="shared" si="5"/>
        <v>-36100</v>
      </c>
    </row>
    <row r="20" spans="1:15" ht="15.75" thickBot="1" x14ac:dyDescent="0.3">
      <c r="A20" s="3"/>
      <c r="B20" s="3"/>
      <c r="C20" s="3"/>
      <c r="D20" s="3" t="s">
        <v>703</v>
      </c>
      <c r="E20" s="3"/>
      <c r="F20" s="3"/>
      <c r="G20" s="4">
        <v>316.8</v>
      </c>
      <c r="H20" s="4">
        <v>0</v>
      </c>
      <c r="I20" s="4">
        <f t="shared" si="3"/>
        <v>316.8</v>
      </c>
      <c r="J20" s="4">
        <v>0</v>
      </c>
      <c r="K20" s="4">
        <v>0</v>
      </c>
      <c r="L20" s="4">
        <v>0</v>
      </c>
      <c r="M20" s="4">
        <v>0</v>
      </c>
      <c r="N20" s="4">
        <f t="shared" si="4"/>
        <v>0</v>
      </c>
      <c r="O20" s="4">
        <f t="shared" si="5"/>
        <v>316.8</v>
      </c>
    </row>
    <row r="21" spans="1:15" ht="15.75" thickBot="1" x14ac:dyDescent="0.3">
      <c r="A21" s="3"/>
      <c r="B21" s="3"/>
      <c r="C21" s="3" t="s">
        <v>704</v>
      </c>
      <c r="D21" s="3"/>
      <c r="E21" s="3"/>
      <c r="F21" s="3"/>
      <c r="G21" s="10">
        <f>ROUND(G14+SUM(G18:G20),5)</f>
        <v>-36581.97</v>
      </c>
      <c r="H21" s="10">
        <f>ROUND(H14+SUM(H18:H20),5)</f>
        <v>0</v>
      </c>
      <c r="I21" s="10">
        <f t="shared" si="3"/>
        <v>-36581.97</v>
      </c>
      <c r="J21" s="10">
        <f>ROUND(J14+SUM(J18:J20),5)</f>
        <v>0</v>
      </c>
      <c r="K21" s="10">
        <f>ROUND(K14+SUM(K18:K20),5)</f>
        <v>388538.28</v>
      </c>
      <c r="L21" s="10">
        <f>ROUND(L14+SUM(L18:L20),5)</f>
        <v>0</v>
      </c>
      <c r="M21" s="10">
        <f>ROUND(M14+SUM(M18:M20),5)</f>
        <v>0</v>
      </c>
      <c r="N21" s="10">
        <f t="shared" si="4"/>
        <v>388538.28</v>
      </c>
      <c r="O21" s="10">
        <f t="shared" si="5"/>
        <v>351956.31</v>
      </c>
    </row>
    <row r="22" spans="1:15" ht="15.75" thickBot="1" x14ac:dyDescent="0.3">
      <c r="A22" s="3"/>
      <c r="B22" s="3" t="s">
        <v>705</v>
      </c>
      <c r="C22" s="3"/>
      <c r="D22" s="3"/>
      <c r="E22" s="3"/>
      <c r="F22" s="3"/>
      <c r="G22" s="10">
        <f>ROUND(G4+G13+G21,5)</f>
        <v>400113.81</v>
      </c>
      <c r="H22" s="10">
        <f>ROUND(H4+H13+H21,5)</f>
        <v>126179.51</v>
      </c>
      <c r="I22" s="10">
        <f t="shared" si="3"/>
        <v>526293.31999999995</v>
      </c>
      <c r="J22" s="10">
        <f>ROUND(J4+J13+J21,5)</f>
        <v>4547.71</v>
      </c>
      <c r="K22" s="10">
        <f>ROUND(K4+K13+K21,5)</f>
        <v>733561.88</v>
      </c>
      <c r="L22" s="10">
        <f>ROUND(L4+L13+L21,5)</f>
        <v>10928.19</v>
      </c>
      <c r="M22" s="10">
        <f>ROUND(M4+M13+M21,5)</f>
        <v>125749.54</v>
      </c>
      <c r="N22" s="10">
        <f t="shared" si="4"/>
        <v>870239.61</v>
      </c>
      <c r="O22" s="10">
        <f t="shared" si="5"/>
        <v>1401080.64</v>
      </c>
    </row>
    <row r="23" spans="1:15" s="17" customFormat="1" ht="13.5" thickBot="1" x14ac:dyDescent="0.25">
      <c r="A23" s="3" t="s">
        <v>706</v>
      </c>
      <c r="B23" s="3"/>
      <c r="C23" s="3"/>
      <c r="D23" s="3"/>
      <c r="E23" s="3"/>
      <c r="F23" s="3"/>
      <c r="G23" s="12">
        <f>ROUND(G3+G22,5)</f>
        <v>400113.81</v>
      </c>
      <c r="H23" s="12">
        <f>ROUND(H3+H22,5)</f>
        <v>126179.51</v>
      </c>
      <c r="I23" s="12">
        <f t="shared" si="3"/>
        <v>526293.31999999995</v>
      </c>
      <c r="J23" s="12">
        <f>ROUND(J3+J22,5)</f>
        <v>4547.71</v>
      </c>
      <c r="K23" s="12">
        <f>ROUND(K3+K22,5)</f>
        <v>733561.88</v>
      </c>
      <c r="L23" s="12">
        <f>ROUND(L3+L22,5)</f>
        <v>10928.19</v>
      </c>
      <c r="M23" s="12">
        <f>ROUND(M3+M22,5)</f>
        <v>125749.54</v>
      </c>
      <c r="N23" s="12">
        <f t="shared" si="4"/>
        <v>870239.61</v>
      </c>
      <c r="O23" s="12">
        <f t="shared" si="5"/>
        <v>1401080.64</v>
      </c>
    </row>
    <row r="24" spans="1:15" ht="15.75" thickTop="1" x14ac:dyDescent="0.25">
      <c r="A24" s="3" t="s">
        <v>707</v>
      </c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3"/>
      <c r="B25" s="3" t="s">
        <v>708</v>
      </c>
      <c r="C25" s="3"/>
      <c r="D25" s="3"/>
      <c r="E25" s="3"/>
      <c r="F25" s="3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3"/>
      <c r="B26" s="3"/>
      <c r="C26" s="3" t="s">
        <v>709</v>
      </c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3"/>
      <c r="B27" s="3"/>
      <c r="C27" s="3"/>
      <c r="D27" s="3" t="s">
        <v>710</v>
      </c>
      <c r="E27" s="3"/>
      <c r="F27" s="3"/>
      <c r="G27" s="4"/>
      <c r="H27" s="4"/>
      <c r="I27" s="4"/>
      <c r="J27" s="4"/>
      <c r="K27" s="4"/>
      <c r="L27" s="4"/>
      <c r="M27" s="4"/>
      <c r="N27" s="4"/>
      <c r="O27" s="4"/>
    </row>
    <row r="28" spans="1:15" ht="15.75" thickBot="1" x14ac:dyDescent="0.3">
      <c r="A28" s="3"/>
      <c r="B28" s="3"/>
      <c r="C28" s="3"/>
      <c r="D28" s="3"/>
      <c r="E28" s="3" t="s">
        <v>711</v>
      </c>
      <c r="F28" s="3"/>
      <c r="G28" s="6">
        <v>-10.99</v>
      </c>
      <c r="H28" s="6">
        <v>0</v>
      </c>
      <c r="I28" s="6">
        <f>ROUND(SUM(G28:H28),5)</f>
        <v>-10.99</v>
      </c>
      <c r="J28" s="6">
        <v>0</v>
      </c>
      <c r="K28" s="6">
        <v>0</v>
      </c>
      <c r="L28" s="6">
        <v>0</v>
      </c>
      <c r="M28" s="6">
        <v>0</v>
      </c>
      <c r="N28" s="6">
        <f>ROUND(SUM(K28:M28),5)</f>
        <v>0</v>
      </c>
      <c r="O28" s="6">
        <f>ROUND(SUM(I28:J28)+N28,5)</f>
        <v>-10.99</v>
      </c>
    </row>
    <row r="29" spans="1:15" x14ac:dyDescent="0.25">
      <c r="A29" s="3"/>
      <c r="B29" s="3"/>
      <c r="C29" s="3"/>
      <c r="D29" s="3" t="s">
        <v>712</v>
      </c>
      <c r="E29" s="3"/>
      <c r="F29" s="3"/>
      <c r="G29" s="4">
        <f>ROUND(SUM(G27:G28),5)</f>
        <v>-10.99</v>
      </c>
      <c r="H29" s="4">
        <f>ROUND(SUM(H27:H28),5)</f>
        <v>0</v>
      </c>
      <c r="I29" s="4">
        <f>ROUND(SUM(G29:H29),5)</f>
        <v>-10.99</v>
      </c>
      <c r="J29" s="4">
        <f>ROUND(SUM(J27:J28),5)</f>
        <v>0</v>
      </c>
      <c r="K29" s="4">
        <f>ROUND(SUM(K27:K28),5)</f>
        <v>0</v>
      </c>
      <c r="L29" s="4">
        <f>ROUND(SUM(L27:L28),5)</f>
        <v>0</v>
      </c>
      <c r="M29" s="4">
        <f>ROUND(SUM(M27:M28),5)</f>
        <v>0</v>
      </c>
      <c r="N29" s="4">
        <f>ROUND(SUM(K29:M29),5)</f>
        <v>0</v>
      </c>
      <c r="O29" s="4">
        <f>ROUND(SUM(I29:J29)+N29,5)</f>
        <v>-10.99</v>
      </c>
    </row>
    <row r="30" spans="1:15" x14ac:dyDescent="0.25">
      <c r="A30" s="3"/>
      <c r="B30" s="3"/>
      <c r="C30" s="3"/>
      <c r="D30" s="3" t="s">
        <v>713</v>
      </c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3"/>
      <c r="B31" s="3"/>
      <c r="C31" s="3"/>
      <c r="D31" s="3"/>
      <c r="E31" s="3" t="s">
        <v>714</v>
      </c>
      <c r="F31" s="3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3"/>
      <c r="B32" s="3"/>
      <c r="C32" s="3"/>
      <c r="D32" s="3"/>
      <c r="E32" s="3"/>
      <c r="F32" s="3" t="s">
        <v>560</v>
      </c>
      <c r="G32" s="4">
        <v>644.51</v>
      </c>
      <c r="H32" s="4">
        <v>0</v>
      </c>
      <c r="I32" s="4">
        <f>ROUND(SUM(G32:H32),5)</f>
        <v>644.51</v>
      </c>
      <c r="J32" s="4">
        <v>0</v>
      </c>
      <c r="K32" s="4">
        <v>0</v>
      </c>
      <c r="L32" s="4">
        <v>0</v>
      </c>
      <c r="M32" s="4">
        <v>0</v>
      </c>
      <c r="N32" s="4">
        <f>ROUND(SUM(K32:M32),5)</f>
        <v>0</v>
      </c>
      <c r="O32" s="4">
        <f>ROUND(SUM(I32:J32)+N32,5)</f>
        <v>644.51</v>
      </c>
    </row>
    <row r="33" spans="1:15" x14ac:dyDescent="0.25">
      <c r="A33" s="3"/>
      <c r="B33" s="3"/>
      <c r="C33" s="3"/>
      <c r="D33" s="3"/>
      <c r="E33" s="3"/>
      <c r="F33" s="3" t="s">
        <v>715</v>
      </c>
      <c r="G33" s="4">
        <v>360</v>
      </c>
      <c r="H33" s="4">
        <v>0</v>
      </c>
      <c r="I33" s="4">
        <f>ROUND(SUM(G33:H33),5)</f>
        <v>360</v>
      </c>
      <c r="J33" s="4">
        <v>0</v>
      </c>
      <c r="K33" s="4">
        <v>0</v>
      </c>
      <c r="L33" s="4">
        <v>0</v>
      </c>
      <c r="M33" s="4">
        <v>0</v>
      </c>
      <c r="N33" s="4">
        <f>ROUND(SUM(K33:M33),5)</f>
        <v>0</v>
      </c>
      <c r="O33" s="4">
        <f>ROUND(SUM(I33:J33)+N33,5)</f>
        <v>360</v>
      </c>
    </row>
    <row r="34" spans="1:15" ht="15.75" thickBot="1" x14ac:dyDescent="0.3">
      <c r="A34" s="3"/>
      <c r="B34" s="3"/>
      <c r="C34" s="3"/>
      <c r="D34" s="3"/>
      <c r="E34" s="3"/>
      <c r="F34" s="3" t="s">
        <v>330</v>
      </c>
      <c r="G34" s="6">
        <v>65.78</v>
      </c>
      <c r="H34" s="6">
        <v>0</v>
      </c>
      <c r="I34" s="6">
        <f>ROUND(SUM(G34:H34),5)</f>
        <v>65.78</v>
      </c>
      <c r="J34" s="6">
        <v>0</v>
      </c>
      <c r="K34" s="6">
        <v>0</v>
      </c>
      <c r="L34" s="6">
        <v>0</v>
      </c>
      <c r="M34" s="6">
        <v>0</v>
      </c>
      <c r="N34" s="6">
        <f>ROUND(SUM(K34:M34),5)</f>
        <v>0</v>
      </c>
      <c r="O34" s="6">
        <f>ROUND(SUM(I34:J34)+N34,5)</f>
        <v>65.78</v>
      </c>
    </row>
    <row r="35" spans="1:15" x14ac:dyDescent="0.25">
      <c r="A35" s="3"/>
      <c r="B35" s="3"/>
      <c r="C35" s="3"/>
      <c r="D35" s="3"/>
      <c r="E35" s="3" t="s">
        <v>716</v>
      </c>
      <c r="F35" s="3"/>
      <c r="G35" s="4">
        <f>ROUND(SUM(G31:G34),5)</f>
        <v>1070.29</v>
      </c>
      <c r="H35" s="4">
        <f>ROUND(SUM(H31:H34),5)</f>
        <v>0</v>
      </c>
      <c r="I35" s="4">
        <f>ROUND(SUM(G35:H35),5)</f>
        <v>1070.29</v>
      </c>
      <c r="J35" s="4">
        <f>ROUND(SUM(J31:J34),5)</f>
        <v>0</v>
      </c>
      <c r="K35" s="4">
        <f>ROUND(SUM(K31:K34),5)</f>
        <v>0</v>
      </c>
      <c r="L35" s="4">
        <f>ROUND(SUM(L31:L34),5)</f>
        <v>0</v>
      </c>
      <c r="M35" s="4">
        <f>ROUND(SUM(M31:M34),5)</f>
        <v>0</v>
      </c>
      <c r="N35" s="4">
        <f>ROUND(SUM(K35:M35),5)</f>
        <v>0</v>
      </c>
      <c r="O35" s="4">
        <f>ROUND(SUM(I35:J35)+N35,5)</f>
        <v>1070.29</v>
      </c>
    </row>
    <row r="36" spans="1:15" x14ac:dyDescent="0.25">
      <c r="A36" s="3"/>
      <c r="B36" s="3"/>
      <c r="C36" s="3"/>
      <c r="D36" s="3"/>
      <c r="E36" s="3" t="s">
        <v>717</v>
      </c>
      <c r="F36" s="3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3"/>
      <c r="B37" s="3"/>
      <c r="C37" s="3"/>
      <c r="D37" s="3"/>
      <c r="E37" s="3"/>
      <c r="F37" s="3" t="s">
        <v>718</v>
      </c>
      <c r="G37" s="4">
        <v>0</v>
      </c>
      <c r="H37" s="4">
        <v>0</v>
      </c>
      <c r="I37" s="4">
        <f t="shared" ref="I37:I42" si="6">ROUND(SUM(G37:H37),5)</f>
        <v>0</v>
      </c>
      <c r="J37" s="4">
        <v>0</v>
      </c>
      <c r="K37" s="4">
        <v>0</v>
      </c>
      <c r="L37" s="4">
        <v>0</v>
      </c>
      <c r="M37" s="4">
        <v>-798.77</v>
      </c>
      <c r="N37" s="4">
        <f t="shared" ref="N37:N42" si="7">ROUND(SUM(K37:M37),5)</f>
        <v>-798.77</v>
      </c>
      <c r="O37" s="4">
        <f t="shared" ref="O37:O42" si="8">ROUND(SUM(I37:J37)+N37,5)</f>
        <v>-798.77</v>
      </c>
    </row>
    <row r="38" spans="1:15" ht="15.75" thickBot="1" x14ac:dyDescent="0.3">
      <c r="A38" s="3"/>
      <c r="B38" s="3"/>
      <c r="C38" s="3"/>
      <c r="D38" s="3"/>
      <c r="E38" s="3"/>
      <c r="F38" s="3" t="s">
        <v>719</v>
      </c>
      <c r="G38" s="4">
        <v>388538.28</v>
      </c>
      <c r="H38" s="4">
        <v>0</v>
      </c>
      <c r="I38" s="4">
        <f t="shared" si="6"/>
        <v>388538.28</v>
      </c>
      <c r="J38" s="4">
        <v>0</v>
      </c>
      <c r="K38" s="4">
        <v>0</v>
      </c>
      <c r="L38" s="4">
        <v>0</v>
      </c>
      <c r="M38" s="4">
        <v>0</v>
      </c>
      <c r="N38" s="4">
        <f t="shared" si="7"/>
        <v>0</v>
      </c>
      <c r="O38" s="4">
        <f t="shared" si="8"/>
        <v>388538.28</v>
      </c>
    </row>
    <row r="39" spans="1:15" ht="15.75" thickBot="1" x14ac:dyDescent="0.3">
      <c r="A39" s="3"/>
      <c r="B39" s="3"/>
      <c r="C39" s="3"/>
      <c r="D39" s="3"/>
      <c r="E39" s="3" t="s">
        <v>720</v>
      </c>
      <c r="F39" s="3"/>
      <c r="G39" s="10">
        <f>ROUND(SUM(G36:G38),5)</f>
        <v>388538.28</v>
      </c>
      <c r="H39" s="10">
        <f>ROUND(SUM(H36:H38),5)</f>
        <v>0</v>
      </c>
      <c r="I39" s="10">
        <f t="shared" si="6"/>
        <v>388538.28</v>
      </c>
      <c r="J39" s="10">
        <f>ROUND(SUM(J36:J38),5)</f>
        <v>0</v>
      </c>
      <c r="K39" s="10">
        <f>ROUND(SUM(K36:K38),5)</f>
        <v>0</v>
      </c>
      <c r="L39" s="10">
        <f>ROUND(SUM(L36:L38),5)</f>
        <v>0</v>
      </c>
      <c r="M39" s="10">
        <f>ROUND(SUM(M36:M38),5)</f>
        <v>-798.77</v>
      </c>
      <c r="N39" s="10">
        <f t="shared" si="7"/>
        <v>-798.77</v>
      </c>
      <c r="O39" s="10">
        <f t="shared" si="8"/>
        <v>387739.51</v>
      </c>
    </row>
    <row r="40" spans="1:15" ht="15.75" thickBot="1" x14ac:dyDescent="0.3">
      <c r="A40" s="3"/>
      <c r="B40" s="3"/>
      <c r="C40" s="3"/>
      <c r="D40" s="3" t="s">
        <v>721</v>
      </c>
      <c r="E40" s="3"/>
      <c r="F40" s="3"/>
      <c r="G40" s="10">
        <f>ROUND(G30+G35+G39,5)</f>
        <v>389608.57</v>
      </c>
      <c r="H40" s="10">
        <f>ROUND(H30+H35+H39,5)</f>
        <v>0</v>
      </c>
      <c r="I40" s="10">
        <f t="shared" si="6"/>
        <v>389608.57</v>
      </c>
      <c r="J40" s="10">
        <f>ROUND(J30+J35+J39,5)</f>
        <v>0</v>
      </c>
      <c r="K40" s="10">
        <f>ROUND(K30+K35+K39,5)</f>
        <v>0</v>
      </c>
      <c r="L40" s="10">
        <f>ROUND(L30+L35+L39,5)</f>
        <v>0</v>
      </c>
      <c r="M40" s="10">
        <f>ROUND(M30+M35+M39,5)</f>
        <v>-798.77</v>
      </c>
      <c r="N40" s="10">
        <f t="shared" si="7"/>
        <v>-798.77</v>
      </c>
      <c r="O40" s="10">
        <f t="shared" si="8"/>
        <v>388809.8</v>
      </c>
    </row>
    <row r="41" spans="1:15" ht="15.75" thickBot="1" x14ac:dyDescent="0.3">
      <c r="A41" s="3"/>
      <c r="B41" s="3"/>
      <c r="C41" s="3" t="s">
        <v>722</v>
      </c>
      <c r="D41" s="3"/>
      <c r="E41" s="3"/>
      <c r="F41" s="3"/>
      <c r="G41" s="8">
        <f>ROUND(G26+G29+G40,5)</f>
        <v>389597.58</v>
      </c>
      <c r="H41" s="8">
        <f>ROUND(H26+H29+H40,5)</f>
        <v>0</v>
      </c>
      <c r="I41" s="8">
        <f t="shared" si="6"/>
        <v>389597.58</v>
      </c>
      <c r="J41" s="8">
        <f>ROUND(J26+J29+J40,5)</f>
        <v>0</v>
      </c>
      <c r="K41" s="8">
        <f>ROUND(K26+K29+K40,5)</f>
        <v>0</v>
      </c>
      <c r="L41" s="8">
        <f>ROUND(L26+L29+L40,5)</f>
        <v>0</v>
      </c>
      <c r="M41" s="8">
        <f>ROUND(M26+M29+M40,5)</f>
        <v>-798.77</v>
      </c>
      <c r="N41" s="8">
        <f t="shared" si="7"/>
        <v>-798.77</v>
      </c>
      <c r="O41" s="8">
        <f t="shared" si="8"/>
        <v>388798.81</v>
      </c>
    </row>
    <row r="42" spans="1:15" x14ac:dyDescent="0.25">
      <c r="A42" s="3"/>
      <c r="B42" s="3" t="s">
        <v>723</v>
      </c>
      <c r="C42" s="3"/>
      <c r="D42" s="3"/>
      <c r="E42" s="3"/>
      <c r="F42" s="3"/>
      <c r="G42" s="4">
        <f>ROUND(G25+G41,5)</f>
        <v>389597.58</v>
      </c>
      <c r="H42" s="4">
        <f>ROUND(H25+H41,5)</f>
        <v>0</v>
      </c>
      <c r="I42" s="4">
        <f t="shared" si="6"/>
        <v>389597.58</v>
      </c>
      <c r="J42" s="4">
        <f>ROUND(J25+J41,5)</f>
        <v>0</v>
      </c>
      <c r="K42" s="4">
        <f>ROUND(K25+K41,5)</f>
        <v>0</v>
      </c>
      <c r="L42" s="4">
        <f>ROUND(L25+L41,5)</f>
        <v>0</v>
      </c>
      <c r="M42" s="4">
        <f>ROUND(M25+M41,5)</f>
        <v>-798.77</v>
      </c>
      <c r="N42" s="4">
        <f t="shared" si="7"/>
        <v>-798.77</v>
      </c>
      <c r="O42" s="4">
        <f t="shared" si="8"/>
        <v>388798.81</v>
      </c>
    </row>
    <row r="43" spans="1:15" x14ac:dyDescent="0.25">
      <c r="A43" s="3"/>
      <c r="B43" s="3" t="s">
        <v>724</v>
      </c>
      <c r="C43" s="3"/>
      <c r="D43" s="3"/>
      <c r="E43" s="3"/>
      <c r="F43" s="3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3"/>
      <c r="B44" s="3"/>
      <c r="C44" s="3" t="s">
        <v>725</v>
      </c>
      <c r="D44" s="3"/>
      <c r="E44" s="3"/>
      <c r="F44" s="3"/>
      <c r="G44" s="4">
        <v>71590.86</v>
      </c>
      <c r="H44" s="4">
        <v>126178.74</v>
      </c>
      <c r="I44" s="4">
        <f>ROUND(SUM(G44:H44),5)</f>
        <v>197769.60000000001</v>
      </c>
      <c r="J44" s="4">
        <v>4547.62</v>
      </c>
      <c r="K44" s="4">
        <v>766921.8</v>
      </c>
      <c r="L44" s="4">
        <v>10928.19</v>
      </c>
      <c r="M44" s="4">
        <v>136874.35999999999</v>
      </c>
      <c r="N44" s="4">
        <f>ROUND(SUM(K44:M44),5)</f>
        <v>914724.35</v>
      </c>
      <c r="O44" s="4">
        <f>ROUND(SUM(I44:J44)+N44,5)</f>
        <v>1117041.57</v>
      </c>
    </row>
    <row r="45" spans="1:15" ht="15.75" thickBot="1" x14ac:dyDescent="0.3">
      <c r="A45" s="3"/>
      <c r="B45" s="3"/>
      <c r="C45" s="3" t="s">
        <v>293</v>
      </c>
      <c r="D45" s="3"/>
      <c r="E45" s="3"/>
      <c r="F45" s="3"/>
      <c r="G45" s="4">
        <v>-61074.63</v>
      </c>
      <c r="H45" s="4">
        <v>0.77</v>
      </c>
      <c r="I45" s="4">
        <f>ROUND(SUM(G45:H45),5)</f>
        <v>-61073.86</v>
      </c>
      <c r="J45" s="4">
        <v>0.09</v>
      </c>
      <c r="K45" s="4">
        <v>-33359.919999999998</v>
      </c>
      <c r="L45" s="4">
        <v>0</v>
      </c>
      <c r="M45" s="4">
        <v>-10326.049999999999</v>
      </c>
      <c r="N45" s="4">
        <f>ROUND(SUM(K45:M45),5)</f>
        <v>-43685.97</v>
      </c>
      <c r="O45" s="4">
        <f>ROUND(SUM(I45:J45)+N45,5)</f>
        <v>-104759.74</v>
      </c>
    </row>
    <row r="46" spans="1:15" ht="15.75" thickBot="1" x14ac:dyDescent="0.3">
      <c r="A46" s="3"/>
      <c r="B46" s="3" t="s">
        <v>726</v>
      </c>
      <c r="C46" s="3"/>
      <c r="D46" s="3"/>
      <c r="E46" s="3"/>
      <c r="F46" s="3"/>
      <c r="G46" s="10">
        <f>ROUND(SUM(G43:G45),5)</f>
        <v>10516.23</v>
      </c>
      <c r="H46" s="10">
        <f>ROUND(SUM(H43:H45),5)</f>
        <v>126179.51</v>
      </c>
      <c r="I46" s="10">
        <f>ROUND(SUM(G46:H46),5)</f>
        <v>136695.74</v>
      </c>
      <c r="J46" s="10">
        <f>ROUND(SUM(J43:J45),5)</f>
        <v>4547.71</v>
      </c>
      <c r="K46" s="10">
        <f>ROUND(SUM(K43:K45),5)</f>
        <v>733561.88</v>
      </c>
      <c r="L46" s="10">
        <f>ROUND(SUM(L43:L45),5)</f>
        <v>10928.19</v>
      </c>
      <c r="M46" s="10">
        <f>ROUND(SUM(M43:M45),5)</f>
        <v>126548.31</v>
      </c>
      <c r="N46" s="10">
        <f>ROUND(SUM(K46:M46),5)</f>
        <v>871038.38</v>
      </c>
      <c r="O46" s="10">
        <f>ROUND(SUM(I46:J46)+N46,5)</f>
        <v>1012281.83</v>
      </c>
    </row>
    <row r="47" spans="1:15" s="17" customFormat="1" ht="13.5" thickBot="1" x14ac:dyDescent="0.25">
      <c r="A47" s="3" t="s">
        <v>727</v>
      </c>
      <c r="B47" s="3"/>
      <c r="C47" s="3"/>
      <c r="D47" s="3"/>
      <c r="E47" s="3"/>
      <c r="F47" s="3"/>
      <c r="G47" s="12">
        <f>ROUND(G24+G42+G46,5)</f>
        <v>400113.81</v>
      </c>
      <c r="H47" s="12">
        <f>ROUND(H24+H42+H46,5)</f>
        <v>126179.51</v>
      </c>
      <c r="I47" s="12">
        <f>ROUND(SUM(G47:H47),5)</f>
        <v>526293.31999999995</v>
      </c>
      <c r="J47" s="12">
        <f>ROUND(J24+J42+J46,5)</f>
        <v>4547.71</v>
      </c>
      <c r="K47" s="12">
        <f>ROUND(K24+K42+K46,5)</f>
        <v>733561.88</v>
      </c>
      <c r="L47" s="12">
        <f>ROUND(L24+L42+L46,5)</f>
        <v>10928.19</v>
      </c>
      <c r="M47" s="12">
        <f>ROUND(M24+M42+M46,5)</f>
        <v>125749.54</v>
      </c>
      <c r="N47" s="12">
        <f>ROUND(SUM(K47:M47),5)</f>
        <v>870239.61</v>
      </c>
      <c r="O47" s="12">
        <f>ROUND(SUM(I47:J47)+N47,5)</f>
        <v>1401080.64</v>
      </c>
    </row>
    <row r="48" spans="1:15" ht="15.75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9C13-3CD0-45E8-B06C-0A68923FEE09}">
  <dimension ref="A1:F16"/>
  <sheetViews>
    <sheetView workbookViewId="0">
      <selection sqref="A1:XFD1048576"/>
    </sheetView>
  </sheetViews>
  <sheetFormatPr defaultRowHeight="20.25" x14ac:dyDescent="0.3"/>
  <cols>
    <col min="1" max="1" width="77" style="24" bestFit="1" customWidth="1"/>
    <col min="2" max="2" width="2.5703125" style="24" customWidth="1"/>
    <col min="3" max="3" width="19.85546875" style="24" bestFit="1" customWidth="1"/>
    <col min="4" max="4" width="2.42578125" style="24" customWidth="1"/>
    <col min="5" max="5" width="19.85546875" style="24" bestFit="1" customWidth="1"/>
    <col min="6" max="6" width="2.28515625" style="24" customWidth="1"/>
    <col min="7" max="7" width="19.85546875" style="24" bestFit="1" customWidth="1"/>
    <col min="8" max="8" width="18.5703125" style="24" bestFit="1" customWidth="1"/>
    <col min="9" max="9" width="16.85546875" style="24" bestFit="1" customWidth="1"/>
    <col min="10" max="16384" width="9.140625" style="24"/>
  </cols>
  <sheetData>
    <row r="1" spans="1:6" x14ac:dyDescent="0.3">
      <c r="A1" s="23" t="s">
        <v>728</v>
      </c>
      <c r="B1" s="23"/>
      <c r="C1" s="23"/>
      <c r="D1" s="23"/>
      <c r="E1" s="23"/>
      <c r="F1" s="23"/>
    </row>
    <row r="3" spans="1:6" x14ac:dyDescent="0.3">
      <c r="A3" s="23" t="s">
        <v>729</v>
      </c>
      <c r="B3" s="23"/>
      <c r="C3" s="23"/>
      <c r="D3" s="23"/>
      <c r="E3" s="23"/>
      <c r="F3" s="23"/>
    </row>
    <row r="4" spans="1:6" x14ac:dyDescent="0.3">
      <c r="A4" s="25">
        <v>44620</v>
      </c>
      <c r="B4" s="25"/>
      <c r="C4" s="25"/>
      <c r="D4" s="25"/>
      <c r="E4" s="25"/>
      <c r="F4" s="25"/>
    </row>
    <row r="7" spans="1:6" x14ac:dyDescent="0.3">
      <c r="A7" s="26" t="s">
        <v>730</v>
      </c>
      <c r="B7" s="27"/>
      <c r="C7" s="27"/>
      <c r="D7" s="27"/>
      <c r="E7" s="27"/>
    </row>
    <row r="8" spans="1:6" x14ac:dyDescent="0.3">
      <c r="A8" s="28" t="s">
        <v>731</v>
      </c>
      <c r="B8" s="28"/>
      <c r="C8" s="28"/>
      <c r="D8" s="28"/>
      <c r="E8" s="28"/>
    </row>
    <row r="9" spans="1:6" x14ac:dyDescent="0.3">
      <c r="A9" s="28" t="s">
        <v>732</v>
      </c>
      <c r="B9" s="28"/>
      <c r="C9" s="28"/>
      <c r="D9" s="28"/>
      <c r="E9" s="28"/>
    </row>
    <row r="10" spans="1:6" x14ac:dyDescent="0.3">
      <c r="A10" s="28" t="s">
        <v>733</v>
      </c>
      <c r="B10" s="28"/>
      <c r="C10" s="28"/>
      <c r="D10" s="28"/>
      <c r="E10" s="28"/>
    </row>
    <row r="11" spans="1:6" x14ac:dyDescent="0.3">
      <c r="A11" s="29" t="s">
        <v>734</v>
      </c>
      <c r="B11" s="29"/>
      <c r="C11" s="29"/>
      <c r="D11" s="30"/>
      <c r="E11" s="30"/>
    </row>
    <row r="12" spans="1:6" x14ac:dyDescent="0.3">
      <c r="A12" s="28" t="s">
        <v>735</v>
      </c>
      <c r="B12" s="28"/>
      <c r="C12" s="28"/>
      <c r="D12" s="28"/>
      <c r="E12" s="28"/>
    </row>
    <row r="13" spans="1:6" x14ac:dyDescent="0.3">
      <c r="A13" s="27"/>
      <c r="B13" s="27"/>
      <c r="C13" s="27"/>
      <c r="D13" s="27"/>
      <c r="E13" s="27"/>
    </row>
    <row r="14" spans="1:6" x14ac:dyDescent="0.3">
      <c r="A14" s="26" t="s">
        <v>736</v>
      </c>
      <c r="B14" s="27"/>
      <c r="C14" s="27"/>
      <c r="D14" s="27"/>
      <c r="E14" s="27"/>
    </row>
    <row r="15" spans="1:6" x14ac:dyDescent="0.3">
      <c r="A15" s="30" t="s">
        <v>737</v>
      </c>
    </row>
    <row r="16" spans="1:6" x14ac:dyDescent="0.3">
      <c r="A16" s="30"/>
    </row>
  </sheetData>
  <mergeCells count="8">
    <mergeCell ref="A11:C11"/>
    <mergeCell ref="A12:E12"/>
    <mergeCell ref="A1:F1"/>
    <mergeCell ref="A3:F3"/>
    <mergeCell ref="A4:F4"/>
    <mergeCell ref="A8:E8"/>
    <mergeCell ref="A9:E9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</vt:lpstr>
      <vt:lpstr>General Collapsed</vt:lpstr>
      <vt:lpstr>ARPA</vt:lpstr>
      <vt:lpstr>Sewer</vt:lpstr>
      <vt:lpstr>Liq Fuels</vt:lpstr>
      <vt:lpstr>Fire Cap</vt:lpstr>
      <vt:lpstr>Bills</vt:lpstr>
      <vt:lpstr>Balance Sheets</vt:lpstr>
      <vt:lpstr>Maj Rev Exp</vt:lpstr>
      <vt:lpstr>Inc Stmt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2022-03-09T18:34:30Z</dcterms:created>
  <dcterms:modified xsi:type="dcterms:W3CDTF">2022-03-09T18:50:06Z</dcterms:modified>
</cp:coreProperties>
</file>